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gosto 2024" sheetId="1" r:id="rId4"/>
    <sheet state="visible" name="Mês" sheetId="2" r:id="rId5"/>
    <sheet state="visible" name="Trimestre" sheetId="3" r:id="rId6"/>
    <sheet state="visible" name="YTD" sheetId="4" r:id="rId7"/>
    <sheet state="visible" name="Ano" sheetId="5" r:id="rId8"/>
    <sheet state="visible" name="Análise YoY - Mês e YTD" sheetId="6" r:id="rId9"/>
    <sheet state="visible" name="Análise YoY - Trimestre e YTD" sheetId="7" r:id="rId10"/>
    <sheet state="hidden" name="Comparable Q" sheetId="8" r:id="rId11"/>
    <sheet state="hidden" name="Comparable1" sheetId="9" r:id="rId12"/>
  </sheets>
  <definedNames/>
  <calcPr/>
</workbook>
</file>

<file path=xl/sharedStrings.xml><?xml version="1.0" encoding="utf-8"?>
<sst xmlns="http://schemas.openxmlformats.org/spreadsheetml/2006/main" count="815" uniqueCount="430">
  <si>
    <t>DADOS OPERACIONAIS</t>
  </si>
  <si>
    <t>Agosto 2024</t>
  </si>
  <si>
    <t xml:space="preserve">    </t>
  </si>
  <si>
    <t>CONTATO DE RELAÇÕES COM INVESTIDORES:</t>
  </si>
  <si>
    <t>ENGAJE CONOSCO:</t>
  </si>
  <si>
    <t>ri@wilsonsons.com.br</t>
  </si>
  <si>
    <t xml:space="preserve">   </t>
  </si>
  <si>
    <t xml:space="preserve">    DADOS OPERACIONAIS</t>
  </si>
  <si>
    <t># dias</t>
  </si>
  <si>
    <t>formato</t>
  </si>
  <si>
    <t>trimestre</t>
  </si>
  <si>
    <t>Terminais de Contêiner ('000 TEU)</t>
  </si>
  <si>
    <t>Jan. 06</t>
  </si>
  <si>
    <t>Fev. 06</t>
  </si>
  <si>
    <t>Mar. 06</t>
  </si>
  <si>
    <t>Abr. 06</t>
  </si>
  <si>
    <t>Mai. 06</t>
  </si>
  <si>
    <t>Jun. 06</t>
  </si>
  <si>
    <t>Jul. 06</t>
  </si>
  <si>
    <t>Ago. 06</t>
  </si>
  <si>
    <t>Set. 06</t>
  </si>
  <si>
    <t>Out. 06</t>
  </si>
  <si>
    <t>Nov. 06</t>
  </si>
  <si>
    <t>Dez. 06</t>
  </si>
  <si>
    <t>Jan. 07</t>
  </si>
  <si>
    <t>Fev. 07</t>
  </si>
  <si>
    <t>Mar. 07</t>
  </si>
  <si>
    <t>Abr. 07</t>
  </si>
  <si>
    <t>Mai. 07</t>
  </si>
  <si>
    <t>Jun. 07</t>
  </si>
  <si>
    <t>Jul. 07</t>
  </si>
  <si>
    <t>Ago. 07</t>
  </si>
  <si>
    <t>Set. 07</t>
  </si>
  <si>
    <t>Out. 07</t>
  </si>
  <si>
    <t>Nov. 07</t>
  </si>
  <si>
    <t>Dez. 07</t>
  </si>
  <si>
    <t>Jan. 08</t>
  </si>
  <si>
    <t>Fev. 08</t>
  </si>
  <si>
    <t>Mar. 08</t>
  </si>
  <si>
    <t>Abr. 08</t>
  </si>
  <si>
    <t>Mai. 08</t>
  </si>
  <si>
    <t>Jun. 08</t>
  </si>
  <si>
    <t>Jul. 08</t>
  </si>
  <si>
    <t>Ago. 08</t>
  </si>
  <si>
    <t>Set. 08</t>
  </si>
  <si>
    <t>Out. 08</t>
  </si>
  <si>
    <t>Nov. 08</t>
  </si>
  <si>
    <t>Dez. 08</t>
  </si>
  <si>
    <t>Jan. 09</t>
  </si>
  <si>
    <t>Fev. 09</t>
  </si>
  <si>
    <t>Mar. 09</t>
  </si>
  <si>
    <t>Abr. 09</t>
  </si>
  <si>
    <t>Mai. 09</t>
  </si>
  <si>
    <t>Jun. 09</t>
  </si>
  <si>
    <t>Jul. 09</t>
  </si>
  <si>
    <t>Ago. 09</t>
  </si>
  <si>
    <t>Set. 09</t>
  </si>
  <si>
    <t>Out. 09</t>
  </si>
  <si>
    <t>Nov. 09</t>
  </si>
  <si>
    <t>Dez. 09</t>
  </si>
  <si>
    <t>Jan. 10</t>
  </si>
  <si>
    <t>Fev. 10</t>
  </si>
  <si>
    <t>Mar. 10</t>
  </si>
  <si>
    <t>Abr. 10</t>
  </si>
  <si>
    <t>Mai. 10</t>
  </si>
  <si>
    <t>Jun. 10</t>
  </si>
  <si>
    <t>Jul. 10</t>
  </si>
  <si>
    <t>Ago. 10</t>
  </si>
  <si>
    <t>Set. 10</t>
  </si>
  <si>
    <t>Out. 10</t>
  </si>
  <si>
    <t>Nov. 10</t>
  </si>
  <si>
    <t>Dez. 10</t>
  </si>
  <si>
    <t>Jan. 11</t>
  </si>
  <si>
    <t>Fev. 11</t>
  </si>
  <si>
    <t>Mar. 11</t>
  </si>
  <si>
    <t>Abr. 11</t>
  </si>
  <si>
    <t>Mai. 11</t>
  </si>
  <si>
    <t>Jun. 11</t>
  </si>
  <si>
    <t>Jul. 11</t>
  </si>
  <si>
    <t>Ago. 11</t>
  </si>
  <si>
    <t>Set. 11</t>
  </si>
  <si>
    <t>Out. 11</t>
  </si>
  <si>
    <t>Nov. 11</t>
  </si>
  <si>
    <t>Dez. 11</t>
  </si>
  <si>
    <t>Jan. 12</t>
  </si>
  <si>
    <t>Fev. 12</t>
  </si>
  <si>
    <t>Mar. 12</t>
  </si>
  <si>
    <t>Abr. 12</t>
  </si>
  <si>
    <t>Mai. 12</t>
  </si>
  <si>
    <t>Jun. 12</t>
  </si>
  <si>
    <t>Jul. 12</t>
  </si>
  <si>
    <t>Ago. 12</t>
  </si>
  <si>
    <t>Set. 12</t>
  </si>
  <si>
    <t>Out. 12</t>
  </si>
  <si>
    <t>Nov. 12</t>
  </si>
  <si>
    <t>Dez. 12</t>
  </si>
  <si>
    <t>Jan. 13</t>
  </si>
  <si>
    <t>Fev. 13</t>
  </si>
  <si>
    <t>Mar. 13</t>
  </si>
  <si>
    <t>Abr. 13</t>
  </si>
  <si>
    <t>Mai. 13</t>
  </si>
  <si>
    <t>Jun. 13</t>
  </si>
  <si>
    <t>Jul. 13</t>
  </si>
  <si>
    <t>Ago. 13</t>
  </si>
  <si>
    <t>Set. 13</t>
  </si>
  <si>
    <t>Out. 13</t>
  </si>
  <si>
    <t>Nov. 13</t>
  </si>
  <si>
    <t>Dez. 13</t>
  </si>
  <si>
    <t>Jan. 14</t>
  </si>
  <si>
    <t>Fev. 14</t>
  </si>
  <si>
    <t>Mar. 14</t>
  </si>
  <si>
    <t>Abr. 14</t>
  </si>
  <si>
    <t>Mai. 14</t>
  </si>
  <si>
    <t>Jun. 14</t>
  </si>
  <si>
    <t>Jul. 14</t>
  </si>
  <si>
    <t>Ago. 14</t>
  </si>
  <si>
    <t>Set. 14</t>
  </si>
  <si>
    <t>Out. 14</t>
  </si>
  <si>
    <t>Nov. 14</t>
  </si>
  <si>
    <t>Dez. 14</t>
  </si>
  <si>
    <t>Jan. 15</t>
  </si>
  <si>
    <t>Fev. 15</t>
  </si>
  <si>
    <t>Mar. 15</t>
  </si>
  <si>
    <t>Abr. 15</t>
  </si>
  <si>
    <t>Mai. 15</t>
  </si>
  <si>
    <t>Jun. 15</t>
  </si>
  <si>
    <t>Jul. 15</t>
  </si>
  <si>
    <t>Ago. 15</t>
  </si>
  <si>
    <t>Set. 15</t>
  </si>
  <si>
    <t>Out. 15</t>
  </si>
  <si>
    <t>Nov. 15</t>
  </si>
  <si>
    <t>Dez. 15</t>
  </si>
  <si>
    <t>Jan. 16</t>
  </si>
  <si>
    <t>Fev. 16</t>
  </si>
  <si>
    <t>Mar. 16</t>
  </si>
  <si>
    <t>Abr. 16</t>
  </si>
  <si>
    <t>Mai. 16</t>
  </si>
  <si>
    <t>Jun. 16</t>
  </si>
  <si>
    <t>Jul. 16</t>
  </si>
  <si>
    <t>Ago. 16</t>
  </si>
  <si>
    <t>Set. 16</t>
  </si>
  <si>
    <t>Out. 16</t>
  </si>
  <si>
    <t>Nov. 16</t>
  </si>
  <si>
    <t>Dez. 16</t>
  </si>
  <si>
    <t>Jan. 17</t>
  </si>
  <si>
    <t>Fev. 17</t>
  </si>
  <si>
    <t>Mar. 17</t>
  </si>
  <si>
    <t>Abr. 17</t>
  </si>
  <si>
    <t>Mai. 17</t>
  </si>
  <si>
    <t>Jun. 17</t>
  </si>
  <si>
    <t>Jul. 17</t>
  </si>
  <si>
    <t>Ago. 17</t>
  </si>
  <si>
    <t>Set. 17</t>
  </si>
  <si>
    <t>Out. 17</t>
  </si>
  <si>
    <t>Nov. 17</t>
  </si>
  <si>
    <t>Dez. 17</t>
  </si>
  <si>
    <t>Jan. 18</t>
  </si>
  <si>
    <t>Fev. 18</t>
  </si>
  <si>
    <t>Mar. 18</t>
  </si>
  <si>
    <t>Abr. 18</t>
  </si>
  <si>
    <t>Mai. 18</t>
  </si>
  <si>
    <t>Jun. 18</t>
  </si>
  <si>
    <t>Jul. 18</t>
  </si>
  <si>
    <t>Ago. 18</t>
  </si>
  <si>
    <t>Set. 18</t>
  </si>
  <si>
    <t>Out. 18</t>
  </si>
  <si>
    <t>Nov. 18</t>
  </si>
  <si>
    <t>Dez. 18</t>
  </si>
  <si>
    <t>Jan. 19</t>
  </si>
  <si>
    <t>Fev. 19</t>
  </si>
  <si>
    <t>Mar. 19</t>
  </si>
  <si>
    <t>Abr. 19</t>
  </si>
  <si>
    <t>Mai. 19</t>
  </si>
  <si>
    <t>Jun. 19</t>
  </si>
  <si>
    <t>Jul. 19</t>
  </si>
  <si>
    <t>Ago. 19</t>
  </si>
  <si>
    <t>Set. 19</t>
  </si>
  <si>
    <t>Out. 19</t>
  </si>
  <si>
    <t>Nov. 19</t>
  </si>
  <si>
    <t>Dez. 19</t>
  </si>
  <si>
    <t>Jan. 20</t>
  </si>
  <si>
    <t>Fev. 20</t>
  </si>
  <si>
    <t>Mar. 20</t>
  </si>
  <si>
    <t>Abr. 20</t>
  </si>
  <si>
    <t>Mai. 20</t>
  </si>
  <si>
    <t>Jun. 20</t>
  </si>
  <si>
    <t>Jul. 20</t>
  </si>
  <si>
    <t>Ago. 20</t>
  </si>
  <si>
    <t>Set. 20</t>
  </si>
  <si>
    <t>Out. 20</t>
  </si>
  <si>
    <t>Nov. 20</t>
  </si>
  <si>
    <t>Dez. 20</t>
  </si>
  <si>
    <t>Jan. 21</t>
  </si>
  <si>
    <t>Fev. 21</t>
  </si>
  <si>
    <t>Mar. 21</t>
  </si>
  <si>
    <t>Abr. 21</t>
  </si>
  <si>
    <t>Mai. 21</t>
  </si>
  <si>
    <t>Jun. 21</t>
  </si>
  <si>
    <t>Jul. 21</t>
  </si>
  <si>
    <t>Ago. 21</t>
  </si>
  <si>
    <t>Set. 21</t>
  </si>
  <si>
    <t>Out. 21</t>
  </si>
  <si>
    <t>Nov. 21</t>
  </si>
  <si>
    <t>Dez. 21</t>
  </si>
  <si>
    <t>Jan. 22</t>
  </si>
  <si>
    <t>Fev. 22</t>
  </si>
  <si>
    <t>Mar. 22</t>
  </si>
  <si>
    <t>Abr. 22</t>
  </si>
  <si>
    <t>Mai. 22</t>
  </si>
  <si>
    <t>Jun. 22</t>
  </si>
  <si>
    <t>Jul. 22</t>
  </si>
  <si>
    <t>Ago. 22</t>
  </si>
  <si>
    <t>Set. 22</t>
  </si>
  <si>
    <t>Out. 22</t>
  </si>
  <si>
    <t>Nov. 22</t>
  </si>
  <si>
    <t>Dez. 22</t>
  </si>
  <si>
    <t>Jan. 23</t>
  </si>
  <si>
    <t>Fev. 23</t>
  </si>
  <si>
    <t>Mar. 23</t>
  </si>
  <si>
    <t>Abr. 23</t>
  </si>
  <si>
    <t>Mai. 23</t>
  </si>
  <si>
    <t>Jun. 23</t>
  </si>
  <si>
    <t>Jul. 23</t>
  </si>
  <si>
    <t>Ago. 23</t>
  </si>
  <si>
    <t>Set. 23</t>
  </si>
  <si>
    <t>Out. 23</t>
  </si>
  <si>
    <t>Nov. 23</t>
  </si>
  <si>
    <t>Dez. 23</t>
  </si>
  <si>
    <t>Jan. 24</t>
  </si>
  <si>
    <t>Fev. 24</t>
  </si>
  <si>
    <t>Mar. 24</t>
  </si>
  <si>
    <t>Abr. 24</t>
  </si>
  <si>
    <t>Mai. 24</t>
  </si>
  <si>
    <t>Jun. 24</t>
  </si>
  <si>
    <t>Jul. 24</t>
  </si>
  <si>
    <t>Ago. 24</t>
  </si>
  <si>
    <t>Tecon Rio Grande</t>
  </si>
  <si>
    <t>Gateway (Cheios)</t>
  </si>
  <si>
    <t>Exportações</t>
  </si>
  <si>
    <t>Importações</t>
  </si>
  <si>
    <t>Cabotagem</t>
  </si>
  <si>
    <t>Navegação Interior (Cheio)</t>
  </si>
  <si>
    <t>Transbordo &amp; Remoção (Cheios + Vazios)*</t>
  </si>
  <si>
    <t>Vazios (total, exceto transbordo)</t>
  </si>
  <si>
    <t>Total Rio Grande</t>
  </si>
  <si>
    <t>Tecon Salvador</t>
  </si>
  <si>
    <t>Total Salvador</t>
  </si>
  <si>
    <t>Volumes Agregados</t>
  </si>
  <si>
    <t>Total Gateway (Cheios)</t>
  </si>
  <si>
    <t>Total Exportações</t>
  </si>
  <si>
    <t>Total Importações</t>
  </si>
  <si>
    <t>Total Cabotagem</t>
  </si>
  <si>
    <t>Total Transbordo &amp; Remoção (Cheios + Vazios)*</t>
  </si>
  <si>
    <t>Total Geral (Cheios)</t>
  </si>
  <si>
    <t>Total Geral (Vazios)</t>
  </si>
  <si>
    <t>Total Geral</t>
  </si>
  <si>
    <t>* Transbordo &amp; Remoção consideram volumes cheios e vazios, pois não há diferença operacional ou financeira.</t>
  </si>
  <si>
    <t>Rebocadores</t>
  </si>
  <si>
    <t>Manobras Portuárias (#)</t>
  </si>
  <si>
    <t xml:space="preserve">DWT Médio Atendido ('000 toneladas) </t>
  </si>
  <si>
    <t>Bases de Apoio Offshore</t>
  </si>
  <si>
    <t>Atracações (#)</t>
  </si>
  <si>
    <t>-</t>
  </si>
  <si>
    <t>Embarcações de Apoio Offshore *</t>
  </si>
  <si>
    <t>Frota de OSVs, fim de período (#)</t>
  </si>
  <si>
    <t>Dias em Operação (#)</t>
  </si>
  <si>
    <t>Taxa de Utilização Média da Frota (%)</t>
  </si>
  <si>
    <t>* Considera o volume total da joint venture de Embarcações de Apoio Offshore, a Wilson Sons Ultratug Offshore.</t>
  </si>
  <si>
    <t>Estaleiros</t>
  </si>
  <si>
    <t># de OSVs entregues</t>
  </si>
  <si>
    <t># de Rebocadores entregues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</si>
  <si>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</si>
  <si>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</si>
  <si>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</si>
  <si>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</si>
  <si>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</si>
  <si>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</si>
  <si>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</si>
  <si>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</si>
  <si>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</si>
  <si>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</si>
  <si>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</si>
  <si>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</si>
  <si>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</si>
  <si>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</si>
  <si>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</si>
  <si>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</si>
  <si>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</si>
  <si>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</si>
  <si>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</si>
  <si>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</si>
  <si>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</si>
  <si>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</si>
  <si>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</si>
  <si>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</si>
  <si>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</si>
  <si>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</si>
  <si>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</si>
  <si>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</si>
  <si>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</si>
  <si>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</si>
  <si>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</si>
  <si>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</si>
  <si>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</si>
  <si>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</si>
  <si>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</si>
  <si>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</si>
  <si>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</si>
  <si>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</si>
  <si>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</si>
  <si>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</si>
  <si>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</si>
  <si>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</si>
  <si>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</si>
  <si>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</si>
  <si>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</si>
  <si>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</si>
  <si>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</si>
  <si>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</si>
  <si>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</si>
  <si>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</si>
  <si>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</si>
  <si>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</si>
  <si>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</si>
  <si>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</si>
  <si>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</si>
  <si>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</si>
  <si>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</si>
  <si>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</si>
  <si>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</si>
  <si>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</si>
  <si>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</si>
  <si>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</si>
  <si>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</si>
  <si>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</si>
  <si>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</si>
  <si>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</si>
  <si>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</si>
  <si>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</si>
  <si>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</si>
  <si>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</si>
  <si>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</si>
  <si>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</si>
  <si>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</si>
  <si>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</si>
  <si>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# days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</si>
  <si>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</si>
  <si>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</si>
  <si>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</si>
  <si>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</si>
  <si>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</si>
  <si>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</si>
  <si>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</si>
  <si>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</si>
  <si>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</si>
  <si>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</si>
  <si>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</si>
  <si>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</si>
  <si>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</si>
  <si>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</si>
  <si>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∆ (%)</t>
  </si>
  <si>
    <t>Year</t>
  </si>
  <si>
    <t>choose reference year "YYYY".</t>
  </si>
  <si>
    <t>Month</t>
  </si>
  <si>
    <t>choose reference month "M".</t>
  </si>
  <si>
    <t>Total Transb. &amp; Remoção (Cheios + Vazios)*</t>
  </si>
  <si>
    <t>oY</t>
  </si>
  <si>
    <t>1Q18</t>
  </si>
  <si>
    <t>2Q18</t>
  </si>
  <si>
    <t>3Q18</t>
  </si>
  <si>
    <t>4Q18</t>
  </si>
  <si>
    <t>1Q17</t>
  </si>
  <si>
    <t>2Q17</t>
  </si>
  <si>
    <t>3Q17</t>
  </si>
  <si>
    <t>4Q17</t>
  </si>
  <si>
    <t>Mês</t>
  </si>
  <si>
    <t>Container Terminals ('000 TEU)</t>
  </si>
  <si>
    <t>Full</t>
  </si>
  <si>
    <t>Export</t>
  </si>
  <si>
    <t>Import</t>
  </si>
  <si>
    <t>Cabotage</t>
  </si>
  <si>
    <t>Inland Navigation</t>
  </si>
  <si>
    <t>Transshipment &amp; Shifting</t>
  </si>
  <si>
    <t>Empty</t>
  </si>
  <si>
    <t>Total</t>
  </si>
  <si>
    <t>Grand Total (Full)</t>
  </si>
  <si>
    <t>Grand Total (Empty)</t>
  </si>
  <si>
    <t>Grand Total</t>
  </si>
  <si>
    <t>Towage</t>
  </si>
  <si>
    <t># of Harbour Manoeuvres</t>
  </si>
  <si>
    <r>
      <rPr>
        <rFont val="Arial"/>
        <color rgb="FF000000"/>
        <sz val="10.0"/>
      </rPr>
      <t xml:space="preserve">Avg. Deadweights ('000 tons) </t>
    </r>
    <r>
      <rPr>
        <rFont val="Arial"/>
        <color rgb="FF000000"/>
        <sz val="10.0"/>
        <vertAlign val="superscript"/>
      </rPr>
      <t>(1)</t>
    </r>
  </si>
  <si>
    <t>1. As of 2017, figures consolidate results from joint ventures.</t>
  </si>
  <si>
    <r>
      <rPr>
        <rFont val="Arial"/>
        <b/>
        <color rgb="FF000000"/>
        <sz val="10.0"/>
      </rPr>
      <t xml:space="preserve">Offshore Vessels </t>
    </r>
    <r>
      <rPr>
        <rFont val="Arial"/>
        <b/>
        <color rgb="FF000000"/>
        <sz val="10.0"/>
        <vertAlign val="superscript"/>
      </rPr>
      <t>(1)</t>
    </r>
  </si>
  <si>
    <t># Own OSVs - End of period</t>
  </si>
  <si>
    <t># Own OSV Days in Operation/ Contract Days</t>
  </si>
  <si>
    <t>1. Considers total volume from Of fshore Vessels JV, of which Wilson Sons owns 50%.</t>
  </si>
  <si>
    <t>O&amp;G Support Base (“Brasco”)</t>
  </si>
  <si>
    <t># of Vessels Turnarounds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</si>
  <si>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</si>
  <si>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</si>
  <si>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</si>
  <si>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</si>
  <si>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</si>
  <si>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</si>
  <si>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</si>
  <si>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</si>
  <si>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</si>
  <si>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</si>
  <si>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</si>
  <si>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</si>
  <si>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Container Terminals</t>
  </si>
  <si>
    <t>3Q13</t>
  </si>
  <si>
    <t>3Q12</t>
  </si>
  <si>
    <t>Chg. (%)</t>
  </si>
  <si>
    <t>9M13</t>
  </si>
  <si>
    <t>9M12</t>
  </si>
  <si>
    <t>Tecon Rio Grande (TEU '000)</t>
  </si>
  <si>
    <t>Others*</t>
  </si>
  <si>
    <t>Tecon Salvador (TEU '000)</t>
  </si>
  <si>
    <t>* Shifting, Transshipment, and Inland Navigation</t>
  </si>
  <si>
    <t>Avg. Deadweights ('000 tons) *</t>
  </si>
  <si>
    <t>* Does not include São Luis and Barra dos Coqueiros calls</t>
  </si>
  <si>
    <t>Offshore Vessels</t>
  </si>
  <si>
    <t># OSVs (end of period) *</t>
  </si>
  <si>
    <t xml:space="preserve"># own OSVs (end of period) </t>
  </si>
  <si>
    <t xml:space="preserve"># of third party OSVs (end of period) </t>
  </si>
  <si>
    <t># Days in Operation *</t>
  </si>
  <si>
    <t xml:space="preserve"># own OSVs </t>
  </si>
  <si>
    <t xml:space="preserve"># of third party OSVs </t>
  </si>
  <si>
    <t>* Considering total number of WSUT, of which Wilson Sons owns 50%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</si>
</sst>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d/m/yy"/>
    <numFmt numFmtId="165" formatCode="[$-409]mmm\ yy"/>
    <numFmt numFmtId="166" formatCode="#,##0.0"/>
    <numFmt numFmtId="167" formatCode="0.0%"/>
    <numFmt numFmtId="168" formatCode="#,##0.000"/>
    <numFmt numFmtId="169" formatCode="0.0"/>
  </numFmts>
  <fonts count="48">
    <font>
      <sz val="10.0"/>
      <color rgb="FF000000"/>
      <name val="Calibri"/>
      <scheme val="minor"/>
    </font>
    <font>
      <sz val="10.0"/>
      <color theme="1"/>
      <name val="Arial"/>
    </font>
    <font>
      <b/>
      <sz val="14.0"/>
      <color theme="1"/>
      <name val="Arial"/>
    </font>
    <font>
      <b/>
      <sz val="28.0"/>
      <color rgb="FF00BEDD"/>
      <name val="Calibri"/>
    </font>
    <font>
      <b/>
      <sz val="12.0"/>
      <color rgb="FFFFFFFF"/>
      <name val="Calibri"/>
    </font>
    <font>
      <sz val="12.0"/>
      <color rgb="FFFFFFFF"/>
      <name val="Calibri"/>
    </font>
    <font>
      <b/>
      <sz val="14.0"/>
      <color rgb="FF00BEDD"/>
      <name val="Arial"/>
    </font>
    <font>
      <b/>
      <sz val="14.0"/>
      <color rgb="FFFFFFFF"/>
      <name val="Arial"/>
    </font>
    <font>
      <sz val="12.0"/>
      <color rgb="FFFFFFFF"/>
      <name val="Arial"/>
    </font>
    <font>
      <b/>
      <sz val="12.0"/>
      <color rgb="FFFFFFFF"/>
      <name val="Arial"/>
    </font>
    <font>
      <sz val="12.0"/>
      <color theme="1"/>
      <name val="Arial"/>
    </font>
    <font>
      <sz val="10.0"/>
      <color rgb="FF000000"/>
      <name val="Arial"/>
    </font>
    <font>
      <b/>
      <sz val="12.0"/>
      <color rgb="FF002060"/>
      <name val="Arial"/>
    </font>
    <font>
      <sz val="10.0"/>
      <color rgb="FF1F497D"/>
      <name val="Arial"/>
    </font>
    <font>
      <color theme="1"/>
      <name val="Calibri"/>
    </font>
    <font>
      <b/>
      <color rgb="FFD8D8D8"/>
      <name val="Arial"/>
    </font>
    <font>
      <b/>
      <sz val="10.0"/>
      <color rgb="FF003472"/>
      <name val="Arial"/>
    </font>
    <font>
      <color rgb="FFBFBFBF"/>
      <name val="Arial"/>
    </font>
    <font/>
    <font>
      <b/>
      <sz val="10.0"/>
      <color rgb="FFD8D8D8"/>
      <name val="Arial"/>
    </font>
    <font>
      <sz val="10.0"/>
      <color rgb="FFFFFFFF"/>
      <name val="Arial"/>
    </font>
    <font>
      <sz val="10.0"/>
      <color rgb="FFBFBFBF"/>
      <name val="Arial"/>
    </font>
    <font>
      <sz val="8.0"/>
      <color rgb="FF000000"/>
      <name val="Arial"/>
    </font>
    <font>
      <b/>
      <sz val="10.0"/>
      <color rgb="FF000000"/>
      <name val="Arial"/>
    </font>
    <font>
      <b/>
      <color theme="1"/>
      <name val="Arial"/>
    </font>
    <font>
      <color theme="1"/>
      <name val="Arial"/>
    </font>
    <font>
      <sz val="11.0"/>
      <color theme="1"/>
      <name val="Arial"/>
    </font>
    <font>
      <color rgb="FF000000"/>
      <name val="Roboto"/>
    </font>
    <font>
      <sz val="10.0"/>
      <color theme="1"/>
      <name val="Roboto"/>
    </font>
    <font>
      <sz val="11.0"/>
      <color theme="1"/>
      <name val="Roboto"/>
    </font>
    <font>
      <color rgb="FF999999"/>
      <name val="Arial"/>
    </font>
    <font>
      <color theme="1"/>
      <name val="Calibri"/>
      <scheme val="minor"/>
    </font>
    <font>
      <i/>
      <sz val="8.0"/>
      <color rgb="FF000000"/>
      <name val="Arial"/>
    </font>
    <font>
      <sz val="10.0"/>
      <color rgb="FF7F7F7F"/>
      <name val="Arial"/>
    </font>
    <font>
      <sz val="10.0"/>
      <color rgb="FFFF00FF"/>
      <name val="Arial"/>
    </font>
    <font>
      <sz val="11.0"/>
      <color rgb="FF000000"/>
      <name val="Calibri"/>
    </font>
    <font>
      <b/>
      <sz val="10.0"/>
      <color rgb="FF1F497D"/>
      <name val="Verdana"/>
    </font>
    <font>
      <sz val="10.0"/>
      <color rgb="FF000000"/>
      <name val="Verdana"/>
    </font>
    <font>
      <b/>
      <sz val="11.0"/>
      <color rgb="FF1F497D"/>
      <name val="Verdana"/>
    </font>
    <font>
      <b/>
      <sz val="11.0"/>
      <color rgb="FF1F497D"/>
      <name val="Calibri"/>
    </font>
    <font>
      <sz val="11.0"/>
      <color rgb="FFFFFFFF"/>
      <name val="Calibri"/>
    </font>
    <font>
      <sz val="9.0"/>
      <color rgb="FF000000"/>
      <name val="Arial"/>
    </font>
    <font>
      <sz val="14.0"/>
      <color rgb="FF000000"/>
      <name val="Arial"/>
    </font>
    <font>
      <b/>
      <sz val="9.0"/>
      <color rgb="FF000000"/>
      <name val="Arial"/>
    </font>
    <font>
      <b/>
      <sz val="8.0"/>
      <color rgb="FF000000"/>
      <name val="Arial"/>
    </font>
    <font>
      <b/>
      <sz val="9.0"/>
      <color rgb="FF7F7F7F"/>
      <name val="Arial"/>
    </font>
    <font>
      <b/>
      <sz val="9.0"/>
      <color rgb="FFA5A5A5"/>
      <name val="Arial"/>
    </font>
    <font>
      <sz val="7.0"/>
      <color rgb="FF000000"/>
      <name val="Arial"/>
    </font>
  </fonts>
  <fills count="13">
    <fill>
      <patternFill patternType="none"/>
    </fill>
    <fill>
      <patternFill patternType="lightGray"/>
    </fill>
    <fill>
      <patternFill patternType="solid">
        <fgColor rgb="FF003472"/>
        <bgColor rgb="FF003472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D9D9"/>
        <bgColor rgb="FFD9D9D9"/>
      </patternFill>
    </fill>
    <fill>
      <patternFill patternType="solid">
        <fgColor rgb="FFE6F1F8"/>
        <bgColor rgb="FFE6F1F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EDEDED"/>
        <bgColor rgb="FFEDEDED"/>
      </patternFill>
    </fill>
    <fill>
      <patternFill patternType="solid">
        <fgColor rgb="FFD8D8D8"/>
        <bgColor rgb="FFD8D8D8"/>
      </patternFill>
    </fill>
    <fill>
      <patternFill patternType="solid">
        <fgColor rgb="FFDAEEF3"/>
        <bgColor rgb="FFDAEEF3"/>
      </patternFill>
    </fill>
    <fill>
      <patternFill patternType="solid">
        <fgColor rgb="FFEAEAEA"/>
        <bgColor rgb="FFEAEAEA"/>
      </patternFill>
    </fill>
  </fills>
  <borders count="29">
    <border/>
    <border>
      <left/>
      <right/>
      <top/>
      <bottom/>
    </border>
    <border>
      <left/>
      <right/>
    </border>
    <border>
      <top/>
    </border>
    <border>
      <left/>
      <right/>
      <bottom/>
    </border>
    <border>
      <bottom/>
    </border>
    <border>
      <bottom style="thin">
        <color rgb="FFFFFFFF"/>
      </bottom>
    </border>
    <border>
      <left/>
      <right/>
      <top/>
      <bottom style="medium">
        <color rgb="FFFFFFFF"/>
      </bottom>
    </border>
    <border>
      <left/>
      <right/>
      <top/>
    </border>
    <border>
      <bottom style="medium">
        <color rgb="FFFFFFFF"/>
      </bottom>
    </border>
    <border>
      <top style="medium">
        <color rgb="FFFFFFFF"/>
      </top>
    </border>
    <border>
      <left/>
      <right/>
      <top style="medium">
        <color rgb="FFFFFFFF"/>
      </top>
      <bottom/>
    </border>
    <border>
      <left/>
    </border>
    <border>
      <left/>
      <bottom/>
    </border>
    <border>
      <right/>
      <top/>
      <bottom/>
    </border>
    <border>
      <left/>
      <top/>
    </border>
    <border>
      <right/>
      <top/>
    </border>
    <border>
      <right/>
    </border>
    <border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FFFFFF"/>
      </left>
      <right/>
      <top/>
      <bottom style="medium">
        <color rgb="FFFFFFFF"/>
      </bottom>
    </border>
    <border>
      <left/>
      <top/>
      <bottom/>
    </border>
    <border>
      <top/>
      <bottom/>
    </border>
    <border>
      <left/>
      <right/>
      <top/>
      <bottom style="thin">
        <color rgb="FFFFFFFF"/>
      </bottom>
    </border>
    <border>
      <left/>
      <right/>
      <top style="thin">
        <color rgb="FFFFFFFF"/>
      </top>
      <bottom/>
    </border>
    <border>
      <left style="medium">
        <color rgb="FFFFFFFF"/>
      </left>
      <right/>
      <top/>
      <bottom/>
    </border>
    <border>
      <left/>
      <right/>
      <top style="medium">
        <color rgb="FFFFFFFF"/>
      </top>
      <bottom style="medium">
        <color rgb="FFFFFFFF"/>
      </bottom>
    </border>
    <border>
      <left style="medium">
        <color rgb="FFFFFFFF"/>
      </left>
      <right/>
      <top style="medium">
        <color rgb="FFFFFFFF"/>
      </top>
      <bottom/>
    </border>
    <border>
      <left style="medium">
        <color rgb="FFFFFFFF"/>
      </left>
      <right/>
      <top style="medium">
        <color rgb="FFFFFFFF"/>
      </top>
      <bottom style="medium">
        <color rgb="FFFFFFFF"/>
      </bottom>
    </border>
  </borders>
  <cellStyleXfs count="1">
    <xf borderId="0" fillId="0" fontId="0" numFmtId="0" applyAlignment="1" applyFont="1"/>
  </cellStyleXfs>
  <cellXfs count="37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/>
    </xf>
    <xf borderId="1" fillId="2" fontId="1" numFmtId="0" xfId="0" applyBorder="1" applyFont="1"/>
    <xf borderId="1" fillId="2" fontId="1" numFmtId="0" xfId="0" applyAlignment="1" applyBorder="1" applyFont="1">
      <alignment horizontal="center"/>
    </xf>
    <xf borderId="1" fillId="2" fontId="2" numFmtId="0" xfId="0" applyAlignment="1" applyBorder="1" applyFont="1">
      <alignment horizontal="center"/>
    </xf>
    <xf borderId="0" fillId="0" fontId="1" numFmtId="0" xfId="0" applyFont="1"/>
    <xf borderId="1" fillId="2" fontId="3" numFmtId="0" xfId="0" applyAlignment="1" applyBorder="1" applyFont="1">
      <alignment horizontal="left" readingOrder="1" vertical="center"/>
    </xf>
    <xf borderId="1" fillId="2" fontId="4" numFmtId="49" xfId="0" applyAlignment="1" applyBorder="1" applyFont="1" applyNumberFormat="1">
      <alignment horizontal="left" readingOrder="0" vertical="center"/>
    </xf>
    <xf borderId="1" fillId="2" fontId="5" numFmtId="0" xfId="0" applyAlignment="1" applyBorder="1" applyFont="1">
      <alignment horizontal="left" readingOrder="1" vertical="center"/>
    </xf>
    <xf borderId="1" fillId="2" fontId="5" numFmtId="15" xfId="0" applyAlignment="1" applyBorder="1" applyFont="1" applyNumberForma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7" numFmtId="0" xfId="0" applyAlignment="1" applyBorder="1" applyFont="1">
      <alignment horizontal="left" readingOrder="1" vertical="center"/>
    </xf>
    <xf borderId="1" fillId="2" fontId="4" numFmtId="0" xfId="0" applyAlignment="1" applyBorder="1" applyFont="1">
      <alignment horizontal="left" readingOrder="1" vertical="center"/>
    </xf>
    <xf borderId="1" fillId="2" fontId="8" numFmtId="0" xfId="0" applyAlignment="1" applyBorder="1" applyFont="1">
      <alignment horizontal="left" readingOrder="1" vertical="center"/>
    </xf>
    <xf borderId="1" fillId="2" fontId="9" numFmtId="0" xfId="0" applyAlignment="1" applyBorder="1" applyFont="1">
      <alignment horizontal="left" readingOrder="1" vertical="center"/>
    </xf>
    <xf borderId="1" fillId="2" fontId="4" numFmtId="15" xfId="0" applyAlignment="1" applyBorder="1" applyFont="1" applyNumberFormat="1">
      <alignment horizontal="left" readingOrder="1" vertical="center"/>
    </xf>
    <xf borderId="1" fillId="2" fontId="10" numFmtId="0" xfId="0" applyBorder="1" applyFont="1"/>
    <xf borderId="1" fillId="2" fontId="10" numFmtId="0" xfId="0" applyAlignment="1" applyBorder="1" applyFont="1">
      <alignment horizontal="center"/>
    </xf>
    <xf borderId="0" fillId="0" fontId="11" numFmtId="0" xfId="0" applyFont="1"/>
    <xf borderId="2" fillId="3" fontId="12" numFmtId="0" xfId="0" applyAlignment="1" applyBorder="1" applyFill="1" applyFont="1">
      <alignment horizontal="left" vertical="center"/>
    </xf>
    <xf borderId="2" fillId="3" fontId="13" numFmtId="0" xfId="0" applyAlignment="1" applyBorder="1" applyFont="1">
      <alignment horizontal="right" vertical="center"/>
    </xf>
    <xf borderId="1" fillId="3" fontId="13" numFmtId="0" xfId="0" applyAlignment="1" applyBorder="1" applyFont="1">
      <alignment horizontal="right" vertical="center"/>
    </xf>
    <xf borderId="0" fillId="3" fontId="13" numFmtId="0" xfId="0" applyAlignment="1" applyFont="1">
      <alignment horizontal="right" vertical="center"/>
    </xf>
    <xf borderId="0" fillId="3" fontId="14" numFmtId="0" xfId="0" applyFont="1"/>
    <xf borderId="0" fillId="0" fontId="15" numFmtId="164" xfId="0" applyAlignment="1" applyFont="1" applyNumberFormat="1">
      <alignment horizontal="right" readingOrder="0"/>
    </xf>
    <xf borderId="2" fillId="3" fontId="16" numFmtId="0" xfId="0" applyAlignment="1" applyBorder="1" applyFont="1">
      <alignment horizontal="center" readingOrder="0" vertical="center"/>
    </xf>
    <xf borderId="0" fillId="0" fontId="17" numFmtId="0" xfId="0" applyAlignment="1" applyFont="1">
      <alignment horizontal="right" readingOrder="0"/>
    </xf>
    <xf borderId="3" fillId="0" fontId="17" numFmtId="0" xfId="0" applyAlignment="1" applyBorder="1" applyFont="1">
      <alignment horizontal="right"/>
    </xf>
    <xf borderId="3" fillId="0" fontId="17" numFmtId="0" xfId="0" applyAlignment="1" applyBorder="1" applyFont="1">
      <alignment horizontal="right" readingOrder="0"/>
    </xf>
    <xf borderId="0" fillId="0" fontId="17" numFmtId="0" xfId="0" applyAlignment="1" applyFont="1">
      <alignment horizontal="right" readingOrder="0" vertical="bottom"/>
    </xf>
    <xf borderId="4" fillId="0" fontId="18" numFmtId="0" xfId="0" applyBorder="1" applyFont="1"/>
    <xf borderId="5" fillId="0" fontId="17" numFmtId="0" xfId="0" applyAlignment="1" applyBorder="1" applyFont="1">
      <alignment horizontal="right" readingOrder="0"/>
    </xf>
    <xf borderId="6" fillId="0" fontId="19" numFmtId="164" xfId="0" applyAlignment="1" applyBorder="1" applyFont="1" applyNumberFormat="1">
      <alignment horizontal="right" vertical="center"/>
    </xf>
    <xf borderId="6" fillId="0" fontId="19" numFmtId="164" xfId="0" applyAlignment="1" applyBorder="1" applyFont="1" applyNumberFormat="1">
      <alignment horizontal="right" readingOrder="0" vertical="center"/>
    </xf>
    <xf borderId="6" fillId="0" fontId="15" numFmtId="164" xfId="0" applyAlignment="1" applyBorder="1" applyFont="1" applyNumberFormat="1">
      <alignment horizontal="right" readingOrder="0"/>
    </xf>
    <xf borderId="0" fillId="0" fontId="20" numFmtId="0" xfId="0" applyFont="1"/>
    <xf borderId="0" fillId="0" fontId="21" numFmtId="0" xfId="0" applyAlignment="1" applyFont="1">
      <alignment horizontal="right"/>
    </xf>
    <xf borderId="0" fillId="0" fontId="17" numFmtId="0" xfId="0" applyAlignment="1" applyFont="1">
      <alignment horizontal="right" vertical="bottom"/>
    </xf>
    <xf borderId="0" fillId="0" fontId="22" numFmtId="0" xfId="0" applyAlignment="1" applyFont="1">
      <alignment horizontal="left"/>
    </xf>
    <xf borderId="7" fillId="4" fontId="23" numFmtId="0" xfId="0" applyAlignment="1" applyBorder="1" applyFill="1" applyFont="1">
      <alignment vertical="center"/>
    </xf>
    <xf borderId="7" fillId="4" fontId="23" numFmtId="165" xfId="0" applyAlignment="1" applyBorder="1" applyFont="1" applyNumberFormat="1">
      <alignment horizontal="right" vertical="center"/>
    </xf>
    <xf borderId="8" fillId="4" fontId="23" numFmtId="49" xfId="0" applyAlignment="1" applyBorder="1" applyFont="1" applyNumberFormat="1">
      <alignment horizontal="right" readingOrder="0" vertical="center"/>
    </xf>
    <xf borderId="7" fillId="4" fontId="23" numFmtId="49" xfId="0" applyAlignment="1" applyBorder="1" applyFont="1" applyNumberFormat="1">
      <alignment horizontal="right" readingOrder="0" vertical="center"/>
    </xf>
    <xf borderId="9" fillId="4" fontId="24" numFmtId="49" xfId="0" applyAlignment="1" applyBorder="1" applyFont="1" applyNumberFormat="1">
      <alignment horizontal="right" readingOrder="0"/>
    </xf>
    <xf borderId="0" fillId="4" fontId="24" numFmtId="49" xfId="0" applyAlignment="1" applyFont="1" applyNumberFormat="1">
      <alignment horizontal="right" readingOrder="0"/>
    </xf>
    <xf borderId="0" fillId="4" fontId="23" numFmtId="0" xfId="0" applyAlignment="1" applyFont="1">
      <alignment vertical="center"/>
    </xf>
    <xf borderId="10" fillId="4" fontId="23" numFmtId="49" xfId="0" applyAlignment="1" applyBorder="1" applyFont="1" applyNumberFormat="1">
      <alignment horizontal="right" readingOrder="0" vertical="center"/>
    </xf>
    <xf borderId="0" fillId="4" fontId="14" numFmtId="49" xfId="0" applyFont="1" applyNumberFormat="1"/>
    <xf borderId="0" fillId="4" fontId="14" numFmtId="0" xfId="0" applyAlignment="1" applyFont="1">
      <alignment vertical="bottom"/>
    </xf>
    <xf borderId="4" fillId="5" fontId="11" numFmtId="0" xfId="0" applyAlignment="1" applyBorder="1" applyFill="1" applyFont="1">
      <alignment vertical="center"/>
    </xf>
    <xf borderId="4" fillId="5" fontId="11" numFmtId="166" xfId="0" applyAlignment="1" applyBorder="1" applyFont="1" applyNumberFormat="1">
      <alignment horizontal="right" vertical="center"/>
    </xf>
    <xf borderId="1" fillId="5" fontId="11" numFmtId="166" xfId="0" applyAlignment="1" applyBorder="1" applyFont="1" applyNumberFormat="1">
      <alignment horizontal="right" vertical="center"/>
    </xf>
    <xf borderId="0" fillId="5" fontId="25" numFmtId="166" xfId="0" applyAlignment="1" applyFont="1" applyNumberFormat="1">
      <alignment horizontal="right"/>
    </xf>
    <xf borderId="0" fillId="5" fontId="25" numFmtId="166" xfId="0" applyAlignment="1" applyFont="1" applyNumberFormat="1">
      <alignment horizontal="right" vertical="bottom"/>
    </xf>
    <xf borderId="0" fillId="0" fontId="11" numFmtId="0" xfId="0" applyAlignment="1" applyFont="1">
      <alignment horizontal="left" vertical="center"/>
    </xf>
    <xf borderId="0" fillId="0" fontId="11" numFmtId="166" xfId="0" applyAlignment="1" applyFont="1" applyNumberFormat="1">
      <alignment horizontal="right" vertical="center"/>
    </xf>
    <xf borderId="0" fillId="0" fontId="11" numFmtId="166" xfId="0" applyAlignment="1" applyFont="1" applyNumberFormat="1">
      <alignment horizontal="right" readingOrder="0" vertical="center"/>
    </xf>
    <xf borderId="0" fillId="0" fontId="1" numFmtId="166" xfId="0" applyAlignment="1" applyFont="1" applyNumberFormat="1">
      <alignment horizontal="right" vertical="center"/>
    </xf>
    <xf borderId="3" fillId="0" fontId="25" numFmtId="166" xfId="0" applyAlignment="1" applyBorder="1" applyFont="1" applyNumberFormat="1">
      <alignment horizontal="right"/>
    </xf>
    <xf borderId="0" fillId="0" fontId="25" numFmtId="166" xfId="0" applyAlignment="1" applyFont="1" applyNumberFormat="1">
      <alignment horizontal="right"/>
    </xf>
    <xf borderId="3" fillId="0" fontId="1" numFmtId="166" xfId="0" applyAlignment="1" applyBorder="1" applyFont="1" applyNumberFormat="1">
      <alignment horizontal="right"/>
    </xf>
    <xf borderId="3" fillId="0" fontId="1" numFmtId="166" xfId="0" applyAlignment="1" applyBorder="1" applyFont="1" applyNumberFormat="1">
      <alignment horizontal="right" readingOrder="0"/>
    </xf>
    <xf borderId="3" fillId="0" fontId="26" numFmtId="166" xfId="0" applyAlignment="1" applyBorder="1" applyFont="1" applyNumberFormat="1">
      <alignment horizontal="right"/>
    </xf>
    <xf borderId="3" fillId="0" fontId="26" numFmtId="166" xfId="0" applyAlignment="1" applyBorder="1" applyFont="1" applyNumberFormat="1">
      <alignment horizontal="right" readingOrder="0"/>
    </xf>
    <xf borderId="3" fillId="0" fontId="25" numFmtId="166" xfId="0" applyAlignment="1" applyBorder="1" applyFont="1" applyNumberFormat="1">
      <alignment horizontal="right" readingOrder="0"/>
    </xf>
    <xf borderId="0" fillId="0" fontId="25" numFmtId="166" xfId="0" applyAlignment="1" applyFont="1" applyNumberFormat="1">
      <alignment horizontal="right" readingOrder="0"/>
    </xf>
    <xf borderId="0" fillId="0" fontId="25" numFmtId="166" xfId="0" applyAlignment="1" applyFont="1" applyNumberFormat="1">
      <alignment horizontal="right" readingOrder="0" vertical="bottom"/>
    </xf>
    <xf borderId="0" fillId="0" fontId="25" numFmtId="166" xfId="0" applyAlignment="1" applyFont="1" applyNumberFormat="1">
      <alignment horizontal="right" vertical="bottom"/>
    </xf>
    <xf borderId="0" fillId="3" fontId="27" numFmtId="166" xfId="0" applyAlignment="1" applyFont="1" applyNumberFormat="1">
      <alignment horizontal="right" vertical="bottom"/>
    </xf>
    <xf borderId="0" fillId="3" fontId="28" numFmtId="166" xfId="0" applyAlignment="1" applyFont="1" applyNumberFormat="1">
      <alignment horizontal="right"/>
    </xf>
    <xf borderId="0" fillId="3" fontId="28" numFmtId="166" xfId="0" applyAlignment="1" applyFont="1" applyNumberFormat="1">
      <alignment horizontal="right" readingOrder="0"/>
    </xf>
    <xf borderId="0" fillId="3" fontId="29" numFmtId="166" xfId="0" applyAlignment="1" applyFont="1" applyNumberFormat="1">
      <alignment horizontal="right"/>
    </xf>
    <xf borderId="0" fillId="3" fontId="29" numFmtId="166" xfId="0" applyAlignment="1" applyFont="1" applyNumberFormat="1">
      <alignment horizontal="right" readingOrder="0"/>
    </xf>
    <xf borderId="5" fillId="0" fontId="25" numFmtId="166" xfId="0" applyAlignment="1" applyBorder="1" applyFont="1" applyNumberFormat="1">
      <alignment horizontal="right"/>
    </xf>
    <xf borderId="5" fillId="0" fontId="1" numFmtId="166" xfId="0" applyAlignment="1" applyBorder="1" applyFont="1" applyNumberFormat="1">
      <alignment horizontal="right"/>
    </xf>
    <xf borderId="5" fillId="0" fontId="1" numFmtId="166" xfId="0" applyAlignment="1" applyBorder="1" applyFont="1" applyNumberFormat="1">
      <alignment horizontal="right" readingOrder="0"/>
    </xf>
    <xf borderId="5" fillId="0" fontId="26" numFmtId="166" xfId="0" applyAlignment="1" applyBorder="1" applyFont="1" applyNumberFormat="1">
      <alignment horizontal="right"/>
    </xf>
    <xf borderId="5" fillId="0" fontId="26" numFmtId="166" xfId="0" applyAlignment="1" applyBorder="1" applyFont="1" applyNumberFormat="1">
      <alignment horizontal="right" readingOrder="0"/>
    </xf>
    <xf borderId="5" fillId="0" fontId="25" numFmtId="166" xfId="0" applyAlignment="1" applyBorder="1" applyFont="1" applyNumberFormat="1">
      <alignment horizontal="right" readingOrder="0"/>
    </xf>
    <xf borderId="1" fillId="5" fontId="11" numFmtId="0" xfId="0" applyAlignment="1" applyBorder="1" applyFont="1">
      <alignment vertical="center"/>
    </xf>
    <xf borderId="4" fillId="5" fontId="25" numFmtId="166" xfId="0" applyAlignment="1" applyBorder="1" applyFont="1" applyNumberFormat="1">
      <alignment horizontal="right"/>
    </xf>
    <xf borderId="4" fillId="5" fontId="25" numFmtId="166" xfId="0" applyAlignment="1" applyBorder="1" applyFont="1" applyNumberFormat="1">
      <alignment horizontal="right" readingOrder="0"/>
    </xf>
    <xf borderId="0" fillId="5" fontId="25" numFmtId="166" xfId="0" applyAlignment="1" applyFont="1" applyNumberFormat="1">
      <alignment horizontal="right" readingOrder="0"/>
    </xf>
    <xf borderId="0" fillId="5" fontId="25" numFmtId="166" xfId="0" applyAlignment="1" applyFont="1" applyNumberFormat="1">
      <alignment horizontal="right" readingOrder="0" vertical="bottom"/>
    </xf>
    <xf borderId="1" fillId="0" fontId="11" numFmtId="0" xfId="0" applyAlignment="1" applyBorder="1" applyFont="1">
      <alignment vertical="center"/>
    </xf>
    <xf borderId="1" fillId="0" fontId="11" numFmtId="166" xfId="0" applyAlignment="1" applyBorder="1" applyFont="1" applyNumberFormat="1">
      <alignment horizontal="right" vertical="center"/>
    </xf>
    <xf borderId="1" fillId="0" fontId="1" numFmtId="166" xfId="0" applyAlignment="1" applyBorder="1" applyFont="1" applyNumberFormat="1">
      <alignment horizontal="right" vertical="center"/>
    </xf>
    <xf borderId="4" fillId="0" fontId="25" numFmtId="166" xfId="0" applyAlignment="1" applyBorder="1" applyFont="1" applyNumberFormat="1">
      <alignment horizontal="right"/>
    </xf>
    <xf borderId="4" fillId="0" fontId="1" numFmtId="166" xfId="0" applyAlignment="1" applyBorder="1" applyFont="1" applyNumberFormat="1">
      <alignment horizontal="right"/>
    </xf>
    <xf borderId="4" fillId="0" fontId="1" numFmtId="166" xfId="0" applyAlignment="1" applyBorder="1" applyFont="1" applyNumberFormat="1">
      <alignment horizontal="right" readingOrder="0"/>
    </xf>
    <xf borderId="4" fillId="0" fontId="26" numFmtId="166" xfId="0" applyAlignment="1" applyBorder="1" applyFont="1" applyNumberFormat="1">
      <alignment horizontal="right"/>
    </xf>
    <xf borderId="4" fillId="0" fontId="26" numFmtId="166" xfId="0" applyAlignment="1" applyBorder="1" applyFont="1" applyNumberFormat="1">
      <alignment horizontal="right" readingOrder="0"/>
    </xf>
    <xf borderId="1" fillId="0" fontId="26" numFmtId="166" xfId="0" applyAlignment="1" applyBorder="1" applyFont="1" applyNumberFormat="1">
      <alignment horizontal="right"/>
    </xf>
    <xf borderId="1" fillId="0" fontId="26" numFmtId="166" xfId="0" applyAlignment="1" applyBorder="1" applyFont="1" applyNumberFormat="1">
      <alignment horizontal="right" readingOrder="0"/>
    </xf>
    <xf borderId="4" fillId="0" fontId="25" numFmtId="166" xfId="0" applyAlignment="1" applyBorder="1" applyFont="1" applyNumberFormat="1">
      <alignment horizontal="right" readingOrder="0"/>
    </xf>
    <xf borderId="1" fillId="6" fontId="23" numFmtId="0" xfId="0" applyAlignment="1" applyBorder="1" applyFill="1" applyFont="1">
      <alignment vertical="center"/>
    </xf>
    <xf borderId="1" fillId="6" fontId="23" numFmtId="166" xfId="0" applyAlignment="1" applyBorder="1" applyFont="1" applyNumberFormat="1">
      <alignment horizontal="right" vertical="center"/>
    </xf>
    <xf borderId="0" fillId="6" fontId="24" numFmtId="166" xfId="0" applyAlignment="1" applyFont="1" applyNumberFormat="1">
      <alignment horizontal="right"/>
    </xf>
    <xf borderId="0" fillId="6" fontId="24" numFmtId="166" xfId="0" applyAlignment="1" applyFont="1" applyNumberFormat="1">
      <alignment horizontal="right" vertical="bottom"/>
    </xf>
    <xf borderId="0" fillId="0" fontId="23" numFmtId="0" xfId="0" applyAlignment="1" applyFont="1">
      <alignment vertical="center"/>
    </xf>
    <xf borderId="0" fillId="0" fontId="23" numFmtId="166" xfId="0" applyAlignment="1" applyFont="1" applyNumberFormat="1">
      <alignment horizontal="right" vertical="center"/>
    </xf>
    <xf borderId="0" fillId="0" fontId="14" numFmtId="166" xfId="0" applyFont="1" applyNumberFormat="1"/>
    <xf borderId="9" fillId="0" fontId="14" numFmtId="166" xfId="0" applyAlignment="1" applyBorder="1" applyFont="1" applyNumberFormat="1">
      <alignment vertical="bottom"/>
    </xf>
    <xf borderId="11" fillId="4" fontId="23" numFmtId="0" xfId="0" applyAlignment="1" applyBorder="1" applyFont="1">
      <alignment vertical="center"/>
    </xf>
    <xf borderId="0" fillId="4" fontId="14" numFmtId="0" xfId="0" applyFont="1"/>
    <xf borderId="0" fillId="4" fontId="14" numFmtId="166" xfId="0" applyAlignment="1" applyFont="1" applyNumberFormat="1">
      <alignment vertical="bottom"/>
    </xf>
    <xf borderId="0" fillId="3" fontId="27" numFmtId="166" xfId="0" applyAlignment="1" applyFont="1" applyNumberFormat="1">
      <alignment readingOrder="0"/>
    </xf>
    <xf borderId="0" fillId="3" fontId="27" numFmtId="166" xfId="0" applyAlignment="1" applyFont="1" applyNumberFormat="1">
      <alignment horizontal="right" readingOrder="0"/>
    </xf>
    <xf borderId="0" fillId="0" fontId="1" numFmtId="166" xfId="0" applyAlignment="1" applyFont="1" applyNumberFormat="1">
      <alignment horizontal="right"/>
    </xf>
    <xf borderId="0" fillId="0" fontId="1" numFmtId="166" xfId="0" applyAlignment="1" applyFont="1" applyNumberFormat="1">
      <alignment horizontal="right" readingOrder="0"/>
    </xf>
    <xf borderId="1" fillId="5" fontId="11" numFmtId="166" xfId="0" applyAlignment="1" applyBorder="1" applyFont="1" applyNumberFormat="1">
      <alignment horizontal="right" readingOrder="0" vertical="center"/>
    </xf>
    <xf borderId="7" fillId="0" fontId="23" numFmtId="0" xfId="0" applyAlignment="1" applyBorder="1" applyFont="1">
      <alignment vertical="center"/>
    </xf>
    <xf borderId="5" fillId="0" fontId="14" numFmtId="166" xfId="0" applyBorder="1" applyFont="1" applyNumberFormat="1"/>
    <xf borderId="0" fillId="0" fontId="14" numFmtId="166" xfId="0" applyAlignment="1" applyFont="1" applyNumberFormat="1">
      <alignment vertical="bottom"/>
    </xf>
    <xf borderId="0" fillId="4" fontId="11" numFmtId="166" xfId="0" applyAlignment="1" applyFont="1" applyNumberFormat="1">
      <alignment horizontal="right" vertical="center"/>
    </xf>
    <xf borderId="0" fillId="4" fontId="14" numFmtId="166" xfId="0" applyFont="1" applyNumberFormat="1"/>
    <xf borderId="0" fillId="5" fontId="11" numFmtId="0" xfId="0" applyAlignment="1" applyFont="1">
      <alignment vertical="center"/>
    </xf>
    <xf borderId="0" fillId="5" fontId="11" numFmtId="166" xfId="0" applyAlignment="1" applyFont="1" applyNumberFormat="1">
      <alignment horizontal="right" vertical="center"/>
    </xf>
    <xf borderId="1" fillId="3" fontId="22" numFmtId="0" xfId="0" applyAlignment="1" applyBorder="1" applyFont="1">
      <alignment vertical="center"/>
    </xf>
    <xf borderId="1" fillId="3" fontId="11" numFmtId="9" xfId="0" applyAlignment="1" applyBorder="1" applyFont="1" applyNumberFormat="1">
      <alignment horizontal="right" shrinkToFit="0" vertical="center" wrapText="1"/>
    </xf>
    <xf borderId="0" fillId="3" fontId="11" numFmtId="9" xfId="0" applyAlignment="1" applyFont="1" applyNumberFormat="1">
      <alignment horizontal="right" shrinkToFit="0" vertical="center" wrapText="1"/>
    </xf>
    <xf borderId="12" fillId="3" fontId="14" numFmtId="9" xfId="0" applyBorder="1" applyFont="1" applyNumberFormat="1"/>
    <xf borderId="0" fillId="3" fontId="14" numFmtId="9" xfId="0" applyAlignment="1" applyFont="1" applyNumberFormat="1">
      <alignment vertical="bottom"/>
    </xf>
    <xf borderId="0" fillId="3" fontId="14" numFmtId="166" xfId="0" applyAlignment="1" applyFont="1" applyNumberFormat="1">
      <alignment vertical="bottom"/>
    </xf>
    <xf borderId="13" fillId="3" fontId="14" numFmtId="9" xfId="0" applyBorder="1" applyFont="1" applyNumberFormat="1"/>
    <xf borderId="1" fillId="5" fontId="11" numFmtId="3" xfId="0" applyAlignment="1" applyBorder="1" applyFont="1" applyNumberFormat="1">
      <alignment horizontal="right" vertical="center"/>
    </xf>
    <xf borderId="1" fillId="5" fontId="11" numFmtId="3" xfId="0" applyAlignment="1" applyBorder="1" applyFont="1" applyNumberFormat="1">
      <alignment horizontal="right" readingOrder="0" vertical="center"/>
    </xf>
    <xf borderId="0" fillId="5" fontId="25" numFmtId="3" xfId="0" applyAlignment="1" applyFont="1" applyNumberFormat="1">
      <alignment horizontal="right"/>
    </xf>
    <xf borderId="0" fillId="5" fontId="25" numFmtId="3" xfId="0" applyAlignment="1" applyFont="1" applyNumberFormat="1">
      <alignment horizontal="right" readingOrder="0"/>
    </xf>
    <xf borderId="0" fillId="5" fontId="25" numFmtId="3" xfId="0" applyAlignment="1" applyFont="1" applyNumberFormat="1">
      <alignment horizontal="right" vertical="bottom"/>
    </xf>
    <xf borderId="0" fillId="5" fontId="25" numFmtId="3" xfId="0" applyAlignment="1" applyFont="1" applyNumberFormat="1">
      <alignment horizontal="right" readingOrder="0" vertical="bottom"/>
    </xf>
    <xf borderId="0" fillId="0" fontId="11" numFmtId="0" xfId="0" applyAlignment="1" applyFont="1">
      <alignment vertical="center"/>
    </xf>
    <xf borderId="0" fillId="0" fontId="1" numFmtId="166" xfId="0" applyAlignment="1" applyFont="1" applyNumberFormat="1">
      <alignment horizontal="right" readingOrder="0" vertical="center"/>
    </xf>
    <xf borderId="11" fillId="3" fontId="22" numFmtId="0" xfId="0" applyAlignment="1" applyBorder="1" applyFont="1">
      <alignment vertical="center"/>
    </xf>
    <xf borderId="0" fillId="3" fontId="22" numFmtId="0" xfId="0" applyAlignment="1" applyFont="1">
      <alignment vertical="center"/>
    </xf>
    <xf borderId="13" fillId="3" fontId="14" numFmtId="166" xfId="0" applyBorder="1" applyFont="1" applyNumberFormat="1"/>
    <xf borderId="1" fillId="5" fontId="1" numFmtId="3" xfId="0" applyAlignment="1" applyBorder="1" applyFont="1" applyNumberFormat="1">
      <alignment horizontal="right" readingOrder="0" vertical="center"/>
    </xf>
    <xf borderId="0" fillId="0" fontId="14" numFmtId="0" xfId="0" applyAlignment="1" applyFont="1">
      <alignment vertical="bottom"/>
    </xf>
    <xf borderId="0" fillId="5" fontId="25" numFmtId="0" xfId="0" applyAlignment="1" applyFont="1">
      <alignment readingOrder="0"/>
    </xf>
    <xf borderId="0" fillId="7" fontId="25" numFmtId="0" xfId="0" applyAlignment="1" applyFill="1" applyFont="1">
      <alignment readingOrder="0"/>
    </xf>
    <xf borderId="0" fillId="7" fontId="11" numFmtId="3" xfId="0" applyAlignment="1" applyFont="1" applyNumberFormat="1">
      <alignment horizontal="right" vertical="center"/>
    </xf>
    <xf borderId="0" fillId="3" fontId="25" numFmtId="3" xfId="0" applyAlignment="1" applyFont="1" applyNumberFormat="1">
      <alignment horizontal="right"/>
    </xf>
    <xf borderId="0" fillId="3" fontId="1" numFmtId="3" xfId="0" applyAlignment="1" applyFont="1" applyNumberFormat="1">
      <alignment horizontal="right" readingOrder="0" vertical="center"/>
    </xf>
    <xf borderId="0" fillId="3" fontId="25" numFmtId="3" xfId="0" applyAlignment="1" applyFont="1" applyNumberFormat="1">
      <alignment horizontal="right" readingOrder="0"/>
    </xf>
    <xf borderId="0" fillId="3" fontId="25" numFmtId="3" xfId="0" applyAlignment="1" applyFont="1" applyNumberFormat="1">
      <alignment horizontal="right" readingOrder="0" vertical="bottom"/>
    </xf>
    <xf borderId="14" fillId="5" fontId="25" numFmtId="167" xfId="0" applyAlignment="1" applyBorder="1" applyFont="1" applyNumberFormat="1">
      <alignment horizontal="right"/>
    </xf>
    <xf borderId="0" fillId="5" fontId="25" numFmtId="167" xfId="0" applyAlignment="1" applyFont="1" applyNumberFormat="1">
      <alignment horizontal="right" vertical="bottom"/>
    </xf>
    <xf borderId="12" fillId="3" fontId="14" numFmtId="3" xfId="0" applyBorder="1" applyFont="1" applyNumberFormat="1"/>
    <xf borderId="12" fillId="3" fontId="14" numFmtId="3" xfId="0" applyAlignment="1" applyBorder="1" applyFont="1" applyNumberFormat="1">
      <alignment readingOrder="0"/>
    </xf>
    <xf borderId="0" fillId="3" fontId="14" numFmtId="3" xfId="0" applyAlignment="1" applyFont="1" applyNumberFormat="1">
      <alignment vertical="bottom"/>
    </xf>
    <xf borderId="4" fillId="3" fontId="22" numFmtId="0" xfId="0" applyAlignment="1" applyBorder="1" applyFont="1">
      <alignment vertical="center"/>
    </xf>
    <xf borderId="0" fillId="0" fontId="11" numFmtId="3" xfId="0" applyAlignment="1" applyFont="1" applyNumberFormat="1">
      <alignment vertical="center"/>
    </xf>
    <xf borderId="0" fillId="0" fontId="11" numFmtId="3" xfId="0" applyAlignment="1" applyFont="1" applyNumberFormat="1">
      <alignment readingOrder="0" vertical="center"/>
    </xf>
    <xf borderId="0" fillId="0" fontId="25" numFmtId="3" xfId="0" applyAlignment="1" applyFont="1" applyNumberFormat="1">
      <alignment horizontal="right"/>
    </xf>
    <xf borderId="0" fillId="0" fontId="25" numFmtId="3" xfId="0" applyAlignment="1" applyFont="1" applyNumberFormat="1">
      <alignment horizontal="right" readingOrder="0"/>
    </xf>
    <xf borderId="0" fillId="0" fontId="11" numFmtId="0" xfId="0" applyAlignment="1" applyFont="1">
      <alignment horizontal="right"/>
    </xf>
    <xf borderId="0" fillId="0" fontId="11" numFmtId="3" xfId="0" applyAlignment="1" applyFont="1" applyNumberFormat="1">
      <alignment horizontal="right" vertical="center"/>
    </xf>
    <xf borderId="0" fillId="0" fontId="14" numFmtId="3" xfId="0" applyFont="1" applyNumberFormat="1"/>
    <xf borderId="8" fillId="3" fontId="12" numFmtId="0" xfId="0" applyAlignment="1" applyBorder="1" applyFont="1">
      <alignment horizontal="left" vertical="center"/>
    </xf>
    <xf borderId="8" fillId="3" fontId="13" numFmtId="0" xfId="0" applyAlignment="1" applyBorder="1" applyFont="1">
      <alignment horizontal="right" vertical="center"/>
    </xf>
    <xf borderId="1" fillId="3" fontId="11" numFmtId="0" xfId="0" applyAlignment="1" applyBorder="1" applyFont="1">
      <alignment horizontal="right" vertical="center"/>
    </xf>
    <xf borderId="0" fillId="3" fontId="11" numFmtId="0" xfId="0" applyAlignment="1" applyFont="1">
      <alignment horizontal="right" vertical="center"/>
    </xf>
    <xf borderId="4" fillId="3" fontId="13" numFmtId="0" xfId="0" applyAlignment="1" applyBorder="1" applyFont="1">
      <alignment horizontal="right" vertical="center"/>
    </xf>
    <xf borderId="0" fillId="0" fontId="19" numFmtId="164" xfId="0" applyAlignment="1" applyFont="1" applyNumberFormat="1">
      <alignment horizontal="right" vertical="center"/>
    </xf>
    <xf borderId="6" fillId="0" fontId="23" numFmtId="164" xfId="0" applyAlignment="1" applyBorder="1" applyFont="1" applyNumberFormat="1">
      <alignment horizontal="right" vertical="center"/>
    </xf>
    <xf borderId="1" fillId="3" fontId="13" numFmtId="0" xfId="0" applyAlignment="1" applyBorder="1" applyFont="1">
      <alignment vertical="center"/>
    </xf>
    <xf borderId="0" fillId="0" fontId="21" numFmtId="0" xfId="0" applyAlignment="1" applyFont="1">
      <alignment horizontal="right" readingOrder="0"/>
    </xf>
    <xf borderId="0" fillId="0" fontId="11" numFmtId="0" xfId="0" applyAlignment="1" applyFont="1">
      <alignment horizontal="right" readingOrder="0"/>
    </xf>
    <xf borderId="7" fillId="4" fontId="23" numFmtId="0" xfId="0" applyAlignment="1" applyBorder="1" applyFont="1">
      <alignment horizontal="right" readingOrder="0" vertical="center"/>
    </xf>
    <xf borderId="0" fillId="3" fontId="11" numFmtId="0" xfId="0" applyFont="1"/>
    <xf borderId="0" fillId="3" fontId="14" numFmtId="0" xfId="0" applyAlignment="1" applyFont="1">
      <alignment vertical="bottom"/>
    </xf>
    <xf borderId="0" fillId="0" fontId="30" numFmtId="0" xfId="0" applyAlignment="1" applyFont="1">
      <alignment horizontal="right" vertical="bottom"/>
    </xf>
    <xf borderId="5" fillId="0" fontId="30" numFmtId="0" xfId="0" applyAlignment="1" applyBorder="1" applyFont="1">
      <alignment readingOrder="0"/>
    </xf>
    <xf borderId="5" fillId="0" fontId="30" numFmtId="0" xfId="0" applyAlignment="1" applyBorder="1" applyFont="1">
      <alignment horizontal="right"/>
    </xf>
    <xf borderId="9" fillId="4" fontId="24" numFmtId="165" xfId="0" applyAlignment="1" applyBorder="1" applyFont="1" applyNumberFormat="1">
      <alignment horizontal="right"/>
    </xf>
    <xf borderId="9" fillId="0" fontId="14" numFmtId="166" xfId="0" applyBorder="1" applyFont="1" applyNumberFormat="1"/>
    <xf borderId="0" fillId="0" fontId="14" numFmtId="166" xfId="0" applyAlignment="1" applyFont="1" applyNumberFormat="1">
      <alignment horizontal="right" vertical="bottom"/>
    </xf>
    <xf borderId="0" fillId="3" fontId="14" numFmtId="9" xfId="0" applyFont="1" applyNumberFormat="1"/>
    <xf borderId="0" fillId="0" fontId="11" numFmtId="168" xfId="0" applyAlignment="1" applyFont="1" applyNumberFormat="1">
      <alignment horizontal="right" vertical="center"/>
    </xf>
    <xf borderId="0" fillId="0" fontId="25" numFmtId="168" xfId="0" applyAlignment="1" applyFont="1" applyNumberFormat="1">
      <alignment horizontal="right" vertical="bottom"/>
    </xf>
    <xf borderId="0" fillId="0" fontId="25" numFmtId="0" xfId="0" applyAlignment="1" applyFont="1">
      <alignment readingOrder="0"/>
    </xf>
    <xf borderId="0" fillId="0" fontId="25" numFmtId="3" xfId="0" applyAlignment="1" applyFont="1" applyNumberFormat="1">
      <alignment horizontal="right" vertical="bottom"/>
    </xf>
    <xf borderId="0" fillId="3" fontId="11" numFmtId="3" xfId="0" applyAlignment="1" applyFont="1" applyNumberFormat="1">
      <alignment horizontal="right" vertical="center"/>
    </xf>
    <xf borderId="0" fillId="3" fontId="14" numFmtId="3" xfId="0" applyFont="1" applyNumberFormat="1"/>
    <xf borderId="5" fillId="0" fontId="30" numFmtId="0" xfId="0" applyBorder="1" applyFont="1"/>
    <xf borderId="0" fillId="0" fontId="23" numFmtId="0" xfId="0" applyFont="1"/>
    <xf borderId="1" fillId="3" fontId="11" numFmtId="4" xfId="0" applyAlignment="1" applyBorder="1" applyFont="1" applyNumberFormat="1">
      <alignment horizontal="right" shrinkToFit="0" vertical="center" wrapText="1"/>
    </xf>
    <xf borderId="0" fillId="0" fontId="31" numFmtId="1" xfId="0" applyFont="1" applyNumberFormat="1"/>
    <xf borderId="1" fillId="3" fontId="11" numFmtId="0" xfId="0" applyBorder="1" applyFont="1"/>
    <xf borderId="1" fillId="5" fontId="1" numFmtId="167" xfId="0" applyAlignment="1" applyBorder="1" applyFont="1" applyNumberFormat="1">
      <alignment horizontal="right" vertical="center"/>
    </xf>
    <xf borderId="0" fillId="5" fontId="25" numFmtId="167" xfId="0" applyAlignment="1" applyFont="1" applyNumberFormat="1">
      <alignment horizontal="right"/>
    </xf>
    <xf borderId="0" fillId="0" fontId="11" numFmtId="4" xfId="0" applyFont="1" applyNumberFormat="1"/>
    <xf borderId="1" fillId="2" fontId="11" numFmtId="0" xfId="0" applyAlignment="1" applyBorder="1" applyFont="1">
      <alignment readingOrder="0" vertical="center"/>
    </xf>
    <xf borderId="1" fillId="2" fontId="11" numFmtId="0" xfId="0" applyAlignment="1" applyBorder="1" applyFont="1">
      <alignment vertical="center"/>
    </xf>
    <xf borderId="1" fillId="3" fontId="11" numFmtId="4" xfId="0" applyBorder="1" applyFont="1" applyNumberFormat="1"/>
    <xf borderId="0" fillId="0" fontId="11" numFmtId="4" xfId="0" applyAlignment="1" applyFont="1" applyNumberFormat="1">
      <alignment vertical="center"/>
    </xf>
    <xf borderId="15" fillId="3" fontId="16" numFmtId="0" xfId="0" applyAlignment="1" applyBorder="1" applyFont="1">
      <alignment horizontal="center" vertical="center"/>
    </xf>
    <xf borderId="3" fillId="0" fontId="18" numFmtId="0" xfId="0" applyBorder="1" applyFont="1"/>
    <xf borderId="16" fillId="0" fontId="18" numFmtId="0" xfId="0" applyBorder="1" applyFont="1"/>
    <xf borderId="1" fillId="3" fontId="11" numFmtId="4" xfId="0" applyAlignment="1" applyBorder="1" applyFont="1" applyNumberFormat="1">
      <alignment vertical="center"/>
    </xf>
    <xf borderId="12" fillId="0" fontId="18" numFmtId="0" xfId="0" applyBorder="1" applyFont="1"/>
    <xf borderId="17" fillId="0" fontId="18" numFmtId="0" xfId="0" applyBorder="1" applyFont="1"/>
    <xf borderId="0" fillId="0" fontId="11" numFmtId="3" xfId="0" applyFont="1" applyNumberFormat="1"/>
    <xf borderId="13" fillId="0" fontId="18" numFmtId="0" xfId="0" applyBorder="1" applyFont="1"/>
    <xf borderId="5" fillId="0" fontId="18" numFmtId="0" xfId="0" applyBorder="1" applyFont="1"/>
    <xf borderId="18" fillId="0" fontId="18" numFmtId="0" xfId="0" applyBorder="1" applyFont="1"/>
    <xf borderId="7" fillId="6" fontId="23" numFmtId="0" xfId="0" applyAlignment="1" applyBorder="1" applyFont="1">
      <alignment vertical="center"/>
    </xf>
    <xf borderId="7" fillId="6" fontId="23" numFmtId="165" xfId="0" applyAlignment="1" applyBorder="1" applyFont="1" applyNumberFormat="1">
      <alignment horizontal="right" vertical="center"/>
    </xf>
    <xf borderId="19" fillId="0" fontId="11" numFmtId="4" xfId="0" applyAlignment="1" applyBorder="1" applyFont="1" applyNumberFormat="1">
      <alignment horizontal="right" vertical="center"/>
    </xf>
    <xf borderId="19" fillId="8" fontId="23" numFmtId="1" xfId="0" applyAlignment="1" applyBorder="1" applyFill="1" applyFont="1" applyNumberFormat="1">
      <alignment readingOrder="0" vertical="center"/>
    </xf>
    <xf borderId="0" fillId="0" fontId="32" numFmtId="0" xfId="0" applyAlignment="1" applyFont="1">
      <alignment vertical="center"/>
    </xf>
    <xf borderId="11" fillId="6" fontId="23" numFmtId="0" xfId="0" applyAlignment="1" applyBorder="1" applyFont="1">
      <alignment vertical="center"/>
    </xf>
    <xf borderId="11" fillId="6" fontId="23" numFmtId="0" xfId="0" applyAlignment="1" applyBorder="1" applyFont="1">
      <alignment horizontal="right" vertical="center"/>
    </xf>
    <xf borderId="1" fillId="9" fontId="11" numFmtId="0" xfId="0" applyAlignment="1" applyBorder="1" applyFill="1" applyFont="1">
      <alignment vertical="center"/>
    </xf>
    <xf borderId="1" fillId="9" fontId="11" numFmtId="166" xfId="0" applyAlignment="1" applyBorder="1" applyFont="1" applyNumberFormat="1">
      <alignment horizontal="right" vertical="center"/>
    </xf>
    <xf borderId="0" fillId="9" fontId="1" numFmtId="166" xfId="0" applyAlignment="1" applyFont="1" applyNumberFormat="1">
      <alignment horizontal="right" vertical="center"/>
    </xf>
    <xf borderId="0" fillId="0" fontId="11" numFmtId="166" xfId="0" applyFont="1" applyNumberFormat="1"/>
    <xf borderId="1" fillId="7" fontId="11" numFmtId="0" xfId="0" applyAlignment="1" applyBorder="1" applyFont="1">
      <alignment horizontal="left" vertical="center"/>
    </xf>
    <xf borderId="1" fillId="7" fontId="11" numFmtId="3" xfId="0" applyAlignment="1" applyBorder="1" applyFont="1" applyNumberFormat="1">
      <alignment horizontal="right" vertical="center"/>
    </xf>
    <xf borderId="0" fillId="0" fontId="11" numFmtId="1" xfId="0" applyFont="1" applyNumberFormat="1"/>
    <xf borderId="1" fillId="9" fontId="11" numFmtId="3" xfId="0" applyAlignment="1" applyBorder="1" applyFont="1" applyNumberFormat="1">
      <alignment horizontal="right" vertical="center"/>
    </xf>
    <xf borderId="1" fillId="10" fontId="23" numFmtId="0" xfId="0" applyAlignment="1" applyBorder="1" applyFill="1" applyFont="1">
      <alignment vertical="center"/>
    </xf>
    <xf borderId="1" fillId="10" fontId="23" numFmtId="166" xfId="0" applyAlignment="1" applyBorder="1" applyFont="1" applyNumberFormat="1">
      <alignment horizontal="right" vertical="center"/>
    </xf>
    <xf borderId="1" fillId="10" fontId="23" numFmtId="3" xfId="0" applyAlignment="1" applyBorder="1" applyFont="1" applyNumberFormat="1">
      <alignment horizontal="right" vertical="center"/>
    </xf>
    <xf borderId="1" fillId="7" fontId="23" numFmtId="0" xfId="0" applyAlignment="1" applyBorder="1" applyFont="1">
      <alignment vertical="center"/>
    </xf>
    <xf borderId="1" fillId="7" fontId="23" numFmtId="3" xfId="0" applyAlignment="1" applyBorder="1" applyFont="1" applyNumberFormat="1">
      <alignment horizontal="right" vertical="center"/>
    </xf>
    <xf borderId="1" fillId="6" fontId="23" numFmtId="4" xfId="0" applyAlignment="1" applyBorder="1" applyFont="1" applyNumberFormat="1">
      <alignment horizontal="right" vertical="center"/>
    </xf>
    <xf borderId="1" fillId="6" fontId="23" numFmtId="10" xfId="0" applyAlignment="1" applyBorder="1" applyFont="1" applyNumberFormat="1">
      <alignment horizontal="right" vertical="center"/>
    </xf>
    <xf borderId="0" fillId="0" fontId="11" numFmtId="167" xfId="0" applyFont="1" applyNumberFormat="1"/>
    <xf borderId="1" fillId="4" fontId="23" numFmtId="3" xfId="0" applyAlignment="1" applyBorder="1" applyFont="1" applyNumberFormat="1">
      <alignment horizontal="left" vertical="center"/>
    </xf>
    <xf borderId="1" fillId="4" fontId="11" numFmtId="3" xfId="0" applyAlignment="1" applyBorder="1" applyFont="1" applyNumberFormat="1">
      <alignment horizontal="right" vertical="center"/>
    </xf>
    <xf borderId="1" fillId="6" fontId="11" numFmtId="0" xfId="0" applyAlignment="1" applyBorder="1" applyFont="1">
      <alignment vertical="center"/>
    </xf>
    <xf borderId="1" fillId="6" fontId="11" numFmtId="166" xfId="0" applyAlignment="1" applyBorder="1" applyFont="1" applyNumberFormat="1">
      <alignment horizontal="right" vertical="center"/>
    </xf>
    <xf borderId="1" fillId="7" fontId="11" numFmtId="166" xfId="0" applyAlignment="1" applyBorder="1" applyFont="1" applyNumberFormat="1">
      <alignment horizontal="right" vertical="center"/>
    </xf>
    <xf borderId="1" fillId="7" fontId="22" numFmtId="0" xfId="0" applyAlignment="1" applyBorder="1" applyFont="1">
      <alignment vertical="center"/>
    </xf>
    <xf borderId="1" fillId="7" fontId="11" numFmtId="9" xfId="0" applyAlignment="1" applyBorder="1" applyFont="1" applyNumberFormat="1">
      <alignment horizontal="right" shrinkToFit="0" vertical="center" wrapText="1"/>
    </xf>
    <xf borderId="11" fillId="7" fontId="22" numFmtId="0" xfId="0" applyAlignment="1" applyBorder="1" applyFont="1">
      <alignment vertical="center"/>
    </xf>
    <xf borderId="20" fillId="6" fontId="23" numFmtId="0" xfId="0" applyAlignment="1" applyBorder="1" applyFont="1">
      <alignment vertical="center"/>
    </xf>
    <xf borderId="11" fillId="9" fontId="11" numFmtId="0" xfId="0" applyAlignment="1" applyBorder="1" applyFont="1">
      <alignment vertical="center"/>
    </xf>
    <xf borderId="1" fillId="7" fontId="11" numFmtId="0" xfId="0" applyAlignment="1" applyBorder="1" applyFont="1">
      <alignment vertical="center"/>
    </xf>
    <xf borderId="1" fillId="7" fontId="11" numFmtId="0" xfId="0" applyAlignment="1" applyBorder="1" applyFont="1">
      <alignment horizontal="right" vertical="center"/>
    </xf>
    <xf borderId="7" fillId="6" fontId="23" numFmtId="4" xfId="0" applyAlignment="1" applyBorder="1" applyFont="1" applyNumberFormat="1">
      <alignment vertical="center"/>
    </xf>
    <xf borderId="1" fillId="9" fontId="11" numFmtId="0" xfId="0" applyAlignment="1" applyBorder="1" applyFont="1">
      <alignment readingOrder="0" vertical="center"/>
    </xf>
    <xf borderId="1" fillId="7" fontId="11" numFmtId="0" xfId="0" applyAlignment="1" applyBorder="1" applyFont="1">
      <alignment readingOrder="0" vertical="center"/>
    </xf>
    <xf borderId="1" fillId="0" fontId="11" numFmtId="3" xfId="0" applyAlignment="1" applyBorder="1" applyFont="1" applyNumberFormat="1">
      <alignment horizontal="right" vertical="center"/>
    </xf>
    <xf borderId="0" fillId="0" fontId="11" numFmtId="4" xfId="0" applyAlignment="1" applyFont="1" applyNumberFormat="1">
      <alignment readingOrder="0"/>
    </xf>
    <xf borderId="21" fillId="2" fontId="11" numFmtId="0" xfId="0" applyAlignment="1" applyBorder="1" applyFont="1">
      <alignment vertical="center"/>
    </xf>
    <xf borderId="22" fillId="0" fontId="18" numFmtId="0" xfId="0" applyBorder="1" applyFont="1"/>
    <xf borderId="14" fillId="0" fontId="18" numFmtId="0" xfId="0" applyBorder="1" applyFont="1"/>
    <xf borderId="0" fillId="0" fontId="11" numFmtId="169" xfId="0" applyAlignment="1" applyFont="1" applyNumberFormat="1">
      <alignment readingOrder="0"/>
    </xf>
    <xf borderId="0" fillId="0" fontId="11" numFmtId="0" xfId="0" applyAlignment="1" applyFont="1">
      <alignment readingOrder="0"/>
    </xf>
    <xf borderId="0" fillId="0" fontId="11" numFmtId="0" xfId="0" applyAlignment="1" applyFont="1">
      <alignment readingOrder="0"/>
    </xf>
    <xf borderId="0" fillId="0" fontId="11" numFmtId="10" xfId="0" applyFont="1" applyNumberFormat="1"/>
    <xf borderId="1" fillId="6" fontId="23" numFmtId="3" xfId="0" applyAlignment="1" applyBorder="1" applyFont="1" applyNumberFormat="1">
      <alignment horizontal="left" vertical="center"/>
    </xf>
    <xf borderId="0" fillId="6" fontId="11" numFmtId="166" xfId="0" applyAlignment="1" applyFont="1" applyNumberFormat="1">
      <alignment horizontal="right" vertical="center"/>
    </xf>
    <xf borderId="0" fillId="6" fontId="11" numFmtId="0" xfId="0" applyAlignment="1" applyFont="1">
      <alignment vertical="center"/>
    </xf>
    <xf borderId="1" fillId="9" fontId="11" numFmtId="4" xfId="0" applyAlignment="1" applyBorder="1" applyFont="1" applyNumberFormat="1">
      <alignment horizontal="right" vertical="center"/>
    </xf>
    <xf borderId="21" fillId="11" fontId="11" numFmtId="0" xfId="0" applyAlignment="1" applyBorder="1" applyFill="1" applyFont="1">
      <alignment horizontal="center"/>
    </xf>
    <xf borderId="1" fillId="3" fontId="13" numFmtId="4" xfId="0" applyAlignment="1" applyBorder="1" applyFont="1" applyNumberFormat="1">
      <alignment vertical="center"/>
    </xf>
    <xf borderId="0" fillId="0" fontId="20" numFmtId="3" xfId="0" applyFont="1" applyNumberFormat="1"/>
    <xf borderId="1" fillId="3" fontId="20" numFmtId="165" xfId="0" applyAlignment="1" applyBorder="1" applyFont="1" applyNumberFormat="1">
      <alignment horizontal="right" vertical="center"/>
    </xf>
    <xf borderId="1" fillId="11" fontId="11" numFmtId="0" xfId="0" applyBorder="1" applyFont="1"/>
    <xf borderId="1" fillId="11" fontId="11" numFmtId="0" xfId="0" applyAlignment="1" applyBorder="1" applyFont="1">
      <alignment horizontal="right"/>
    </xf>
    <xf borderId="0" fillId="0" fontId="20" numFmtId="4" xfId="0" applyFont="1" applyNumberFormat="1"/>
    <xf borderId="0" fillId="0" fontId="11" numFmtId="0" xfId="0" applyAlignment="1" applyFont="1">
      <alignment horizontal="center" vertical="center"/>
    </xf>
    <xf borderId="0" fillId="0" fontId="20" numFmtId="0" xfId="0" applyAlignment="1" applyFont="1">
      <alignment horizontal="right"/>
    </xf>
    <xf borderId="0" fillId="0" fontId="23" numFmtId="0" xfId="0" applyAlignment="1" applyFont="1">
      <alignment horizontal="right"/>
    </xf>
    <xf borderId="1" fillId="11" fontId="23" numFmtId="4" xfId="0" applyAlignment="1" applyBorder="1" applyFont="1" applyNumberFormat="1">
      <alignment vertical="center"/>
    </xf>
    <xf borderId="1" fillId="11" fontId="23" numFmtId="165" xfId="0" applyAlignment="1" applyBorder="1" applyFont="1" applyNumberFormat="1">
      <alignment horizontal="right" vertical="center"/>
    </xf>
    <xf borderId="1" fillId="11" fontId="23" numFmtId="166" xfId="0" applyAlignment="1" applyBorder="1" applyFont="1" applyNumberFormat="1">
      <alignment horizontal="right" vertical="center"/>
    </xf>
    <xf borderId="1" fillId="11" fontId="23" numFmtId="4" xfId="0" applyAlignment="1" applyBorder="1" applyFont="1" applyNumberFormat="1">
      <alignment horizontal="right" vertical="center"/>
    </xf>
    <xf borderId="0" fillId="0" fontId="11" numFmtId="3" xfId="0" applyAlignment="1" applyFont="1" applyNumberFormat="1">
      <alignment horizontal="right"/>
    </xf>
    <xf borderId="0" fillId="0" fontId="11" numFmtId="4" xfId="0" applyAlignment="1" applyFont="1" applyNumberFormat="1">
      <alignment horizontal="right" vertical="center"/>
    </xf>
    <xf borderId="11" fillId="12" fontId="11" numFmtId="4" xfId="0" applyAlignment="1" applyBorder="1" applyFill="1" applyFont="1" applyNumberFormat="1">
      <alignment vertical="center"/>
    </xf>
    <xf borderId="11" fillId="12" fontId="33" numFmtId="166" xfId="0" applyAlignment="1" applyBorder="1" applyFont="1" applyNumberFormat="1">
      <alignment horizontal="right" vertical="center"/>
    </xf>
    <xf borderId="11" fillId="12" fontId="11" numFmtId="166" xfId="0" applyAlignment="1" applyBorder="1" applyFont="1" applyNumberFormat="1">
      <alignment horizontal="right" vertical="center"/>
    </xf>
    <xf borderId="0" fillId="0" fontId="11" numFmtId="4" xfId="0" applyAlignment="1" applyFont="1" applyNumberFormat="1">
      <alignment horizontal="left" vertical="center"/>
    </xf>
    <xf borderId="0" fillId="0" fontId="33" numFmtId="166" xfId="0" applyAlignment="1" applyFont="1" applyNumberFormat="1">
      <alignment horizontal="right" vertical="center"/>
    </xf>
    <xf borderId="23" fillId="12" fontId="11" numFmtId="166" xfId="0" applyAlignment="1" applyBorder="1" applyFont="1" applyNumberFormat="1">
      <alignment horizontal="left" vertical="center"/>
    </xf>
    <xf borderId="23" fillId="12" fontId="33" numFmtId="166" xfId="0" applyAlignment="1" applyBorder="1" applyFont="1" applyNumberFormat="1">
      <alignment horizontal="right" vertical="center"/>
    </xf>
    <xf borderId="23" fillId="12" fontId="11" numFmtId="166" xfId="0" applyAlignment="1" applyBorder="1" applyFont="1" applyNumberFormat="1">
      <alignment horizontal="right" vertical="center"/>
    </xf>
    <xf borderId="24" fillId="10" fontId="11" numFmtId="4" xfId="0" applyAlignment="1" applyBorder="1" applyFont="1" applyNumberFormat="1">
      <alignment vertical="center"/>
    </xf>
    <xf borderId="24" fillId="10" fontId="33" numFmtId="166" xfId="0" applyAlignment="1" applyBorder="1" applyFont="1" applyNumberFormat="1">
      <alignment horizontal="right" vertical="center"/>
    </xf>
    <xf borderId="24" fillId="10" fontId="11" numFmtId="169" xfId="0" applyAlignment="1" applyBorder="1" applyFont="1" applyNumberFormat="1">
      <alignment vertical="center"/>
    </xf>
    <xf borderId="25" fillId="3" fontId="23" numFmtId="4" xfId="0" applyAlignment="1" applyBorder="1" applyFont="1" applyNumberFormat="1">
      <alignment vertical="center"/>
    </xf>
    <xf borderId="1" fillId="3" fontId="23" numFmtId="17" xfId="0" applyAlignment="1" applyBorder="1" applyFont="1" applyNumberFormat="1">
      <alignment horizontal="right" vertical="center"/>
    </xf>
    <xf borderId="1" fillId="3" fontId="11" numFmtId="166" xfId="0" applyAlignment="1" applyBorder="1" applyFont="1" applyNumberFormat="1">
      <alignment horizontal="right" vertical="center"/>
    </xf>
    <xf borderId="1" fillId="3" fontId="11" numFmtId="4" xfId="0" applyAlignment="1" applyBorder="1" applyFont="1" applyNumberFormat="1">
      <alignment horizontal="right" vertical="center"/>
    </xf>
    <xf borderId="7" fillId="11" fontId="23" numFmtId="4" xfId="0" applyAlignment="1" applyBorder="1" applyFont="1" applyNumberFormat="1">
      <alignment vertical="center"/>
    </xf>
    <xf borderId="7" fillId="11" fontId="11" numFmtId="4" xfId="0" applyAlignment="1" applyBorder="1" applyFont="1" applyNumberFormat="1">
      <alignment horizontal="right" vertical="center"/>
    </xf>
    <xf borderId="7" fillId="11" fontId="33" numFmtId="4" xfId="0" applyAlignment="1" applyBorder="1" applyFont="1" applyNumberFormat="1">
      <alignment horizontal="right" vertical="center"/>
    </xf>
    <xf borderId="7" fillId="11" fontId="11" numFmtId="166" xfId="0" applyAlignment="1" applyBorder="1" applyFont="1" applyNumberFormat="1">
      <alignment horizontal="right" vertical="center"/>
    </xf>
    <xf borderId="1" fillId="11" fontId="11" numFmtId="166" xfId="0" applyAlignment="1" applyBorder="1" applyFont="1" applyNumberFormat="1">
      <alignment horizontal="right" vertical="center"/>
    </xf>
    <xf borderId="1" fillId="11" fontId="33" numFmtId="166" xfId="0" applyAlignment="1" applyBorder="1" applyFont="1" applyNumberFormat="1">
      <alignment horizontal="right" vertical="center"/>
    </xf>
    <xf borderId="1" fillId="12" fontId="11" numFmtId="4" xfId="0" applyAlignment="1" applyBorder="1" applyFont="1" applyNumberFormat="1">
      <alignment vertical="center"/>
    </xf>
    <xf borderId="0" fillId="0" fontId="34" numFmtId="167" xfId="0" applyFont="1" applyNumberFormat="1"/>
    <xf borderId="26" fillId="11" fontId="11" numFmtId="4" xfId="0" applyAlignment="1" applyBorder="1" applyFont="1" applyNumberFormat="1">
      <alignment vertical="center"/>
    </xf>
    <xf borderId="26" fillId="11" fontId="11" numFmtId="166" xfId="0" applyAlignment="1" applyBorder="1" applyFont="1" applyNumberFormat="1">
      <alignment horizontal="right" vertical="center"/>
    </xf>
    <xf borderId="26" fillId="11" fontId="11" numFmtId="166" xfId="0" applyAlignment="1" applyBorder="1" applyFont="1" applyNumberFormat="1">
      <alignment vertical="center"/>
    </xf>
    <xf borderId="0" fillId="0" fontId="35" numFmtId="166" xfId="0" applyAlignment="1" applyFont="1" applyNumberFormat="1">
      <alignment horizontal="right"/>
    </xf>
    <xf borderId="26" fillId="11" fontId="23" numFmtId="4" xfId="0" applyAlignment="1" applyBorder="1" applyFont="1" applyNumberFormat="1">
      <alignment vertical="center"/>
    </xf>
    <xf borderId="26" fillId="11" fontId="23" numFmtId="166" xfId="0" applyAlignment="1" applyBorder="1" applyFont="1" applyNumberFormat="1">
      <alignment horizontal="right" vertical="center"/>
    </xf>
    <xf borderId="11" fillId="3" fontId="11" numFmtId="0" xfId="0" applyAlignment="1" applyBorder="1" applyFont="1">
      <alignment shrinkToFit="0" vertical="center" wrapText="1"/>
    </xf>
    <xf borderId="1" fillId="3" fontId="11" numFmtId="0" xfId="0" applyAlignment="1" applyBorder="1" applyFont="1">
      <alignment shrinkToFit="0" vertical="center" wrapText="1"/>
    </xf>
    <xf borderId="11" fillId="12" fontId="11" numFmtId="3" xfId="0" applyAlignment="1" applyBorder="1" applyFont="1" applyNumberFormat="1">
      <alignment horizontal="left" vertical="center"/>
    </xf>
    <xf borderId="11" fillId="12" fontId="33" numFmtId="3" xfId="0" applyAlignment="1" applyBorder="1" applyFont="1" applyNumberFormat="1">
      <alignment horizontal="right" vertical="center"/>
    </xf>
    <xf borderId="21" fillId="3" fontId="22" numFmtId="0" xfId="0" applyAlignment="1" applyBorder="1" applyFont="1">
      <alignment horizontal="left" shrinkToFit="0" vertical="center" wrapText="1"/>
    </xf>
    <xf borderId="11" fillId="3" fontId="11" numFmtId="166" xfId="0" applyAlignment="1" applyBorder="1" applyFont="1" applyNumberFormat="1">
      <alignment horizontal="right" shrinkToFit="0" vertical="center" wrapText="1"/>
    </xf>
    <xf borderId="11" fillId="3" fontId="11" numFmtId="4" xfId="0" applyAlignment="1" applyBorder="1" applyFont="1" applyNumberFormat="1">
      <alignment horizontal="right" shrinkToFit="0" vertical="center" wrapText="1"/>
    </xf>
    <xf borderId="0" fillId="0" fontId="11" numFmtId="4" xfId="0" applyAlignment="1" applyFont="1" applyNumberFormat="1">
      <alignment shrinkToFit="0" vertical="center" wrapText="1"/>
    </xf>
    <xf borderId="0" fillId="0" fontId="33" numFmtId="3" xfId="0" applyAlignment="1" applyFont="1" applyNumberFormat="1">
      <alignment horizontal="right" vertical="center"/>
    </xf>
    <xf borderId="0" fillId="0" fontId="11" numFmtId="166" xfId="0" applyAlignment="1" applyFont="1" applyNumberFormat="1">
      <alignment horizontal="right"/>
    </xf>
    <xf borderId="0" fillId="0" fontId="11" numFmtId="4" xfId="0" applyAlignment="1" applyFont="1" applyNumberFormat="1">
      <alignment horizontal="right"/>
    </xf>
    <xf borderId="1" fillId="3" fontId="11" numFmtId="0" xfId="0" applyAlignment="1" applyBorder="1" applyFont="1">
      <alignment vertical="center"/>
    </xf>
    <xf borderId="1" fillId="3" fontId="36" numFmtId="0" xfId="0" applyAlignment="1" applyBorder="1" applyFont="1">
      <alignment vertical="center"/>
    </xf>
    <xf borderId="0" fillId="0" fontId="35" numFmtId="0" xfId="0" applyFont="1"/>
    <xf borderId="21" fillId="11" fontId="37" numFmtId="0" xfId="0" applyAlignment="1" applyBorder="1" applyFont="1">
      <alignment horizontal="center"/>
    </xf>
    <xf borderId="1" fillId="3" fontId="38" numFmtId="0" xfId="0" applyAlignment="1" applyBorder="1" applyFont="1">
      <alignment horizontal="right" vertical="center"/>
    </xf>
    <xf borderId="1" fillId="3" fontId="39" numFmtId="0" xfId="0" applyAlignment="1" applyBorder="1" applyFont="1">
      <alignment vertical="center"/>
    </xf>
    <xf borderId="0" fillId="0" fontId="40" numFmtId="0" xfId="0" applyFont="1"/>
    <xf borderId="1" fillId="11" fontId="37" numFmtId="0" xfId="0" applyBorder="1" applyFont="1"/>
    <xf borderId="0" fillId="0" fontId="35" numFmtId="0" xfId="0" applyAlignment="1" applyFont="1">
      <alignment horizontal="center" vertical="center"/>
    </xf>
    <xf borderId="0" fillId="0" fontId="41" numFmtId="0" xfId="0" applyFont="1"/>
    <xf borderId="0" fillId="0" fontId="22" numFmtId="0" xfId="0" applyFont="1"/>
    <xf borderId="27" fillId="11" fontId="42" numFmtId="0" xfId="0" applyAlignment="1" applyBorder="1" applyFont="1">
      <alignment vertical="center"/>
    </xf>
    <xf borderId="11" fillId="11" fontId="43" numFmtId="17" xfId="0" applyAlignment="1" applyBorder="1" applyFont="1" applyNumberFormat="1">
      <alignment horizontal="right" vertical="center"/>
    </xf>
    <xf borderId="11" fillId="11" fontId="44" numFmtId="0" xfId="0" applyAlignment="1" applyBorder="1" applyFont="1">
      <alignment horizontal="right" vertical="center"/>
    </xf>
    <xf borderId="11" fillId="11" fontId="43" numFmtId="0" xfId="0" applyAlignment="1" applyBorder="1" applyFont="1">
      <alignment horizontal="right" vertical="center"/>
    </xf>
    <xf borderId="0" fillId="0" fontId="43" numFmtId="166" xfId="0" applyAlignment="1" applyFont="1" applyNumberFormat="1">
      <alignment horizontal="right" vertical="center"/>
    </xf>
    <xf borderId="0" fillId="0" fontId="44" numFmtId="169" xfId="0" applyAlignment="1" applyFont="1" applyNumberFormat="1">
      <alignment horizontal="right" vertical="center"/>
    </xf>
    <xf borderId="7" fillId="11" fontId="23" numFmtId="0" xfId="0" applyAlignment="1" applyBorder="1" applyFont="1">
      <alignment vertical="center"/>
    </xf>
    <xf borderId="7" fillId="11" fontId="43" numFmtId="0" xfId="0" applyAlignment="1" applyBorder="1" applyFont="1">
      <alignment horizontal="right" vertical="center"/>
    </xf>
    <xf borderId="7" fillId="11" fontId="22" numFmtId="0" xfId="0" applyAlignment="1" applyBorder="1" applyFont="1">
      <alignment horizontal="right" vertical="center"/>
    </xf>
    <xf borderId="1" fillId="12" fontId="41" numFmtId="0" xfId="0" applyAlignment="1" applyBorder="1" applyFont="1">
      <alignment vertical="center"/>
    </xf>
    <xf borderId="11" fillId="12" fontId="43" numFmtId="166" xfId="0" applyAlignment="1" applyBorder="1" applyFont="1" applyNumberFormat="1">
      <alignment horizontal="right" vertical="center"/>
    </xf>
    <xf borderId="11" fillId="12" fontId="45" numFmtId="166" xfId="0" applyAlignment="1" applyBorder="1" applyFont="1" applyNumberFormat="1">
      <alignment horizontal="right" vertical="center"/>
    </xf>
    <xf borderId="11" fillId="12" fontId="22" numFmtId="169" xfId="0" applyAlignment="1" applyBorder="1" applyFont="1" applyNumberFormat="1">
      <alignment horizontal="right" vertical="center"/>
    </xf>
    <xf borderId="0" fillId="0" fontId="41" numFmtId="0" xfId="0" applyAlignment="1" applyFont="1">
      <alignment horizontal="left" vertical="center"/>
    </xf>
    <xf borderId="0" fillId="0" fontId="45" numFmtId="166" xfId="0" applyAlignment="1" applyFont="1" applyNumberFormat="1">
      <alignment horizontal="right" vertical="center"/>
    </xf>
    <xf borderId="0" fillId="0" fontId="22" numFmtId="169" xfId="0" applyAlignment="1" applyFont="1" applyNumberFormat="1">
      <alignment horizontal="right" vertical="center"/>
    </xf>
    <xf borderId="0" fillId="0" fontId="35" numFmtId="169" xfId="0" applyFont="1" applyNumberFormat="1"/>
    <xf borderId="0" fillId="0" fontId="35" numFmtId="169" xfId="0" applyAlignment="1" applyFont="1" applyNumberFormat="1">
      <alignment vertical="center"/>
    </xf>
    <xf borderId="26" fillId="12" fontId="41" numFmtId="0" xfId="0" applyAlignment="1" applyBorder="1" applyFont="1">
      <alignment vertical="center"/>
    </xf>
    <xf borderId="26" fillId="12" fontId="43" numFmtId="166" xfId="0" applyAlignment="1" applyBorder="1" applyFont="1" applyNumberFormat="1">
      <alignment horizontal="right" vertical="center"/>
    </xf>
    <xf borderId="26" fillId="12" fontId="45" numFmtId="166" xfId="0" applyAlignment="1" applyBorder="1" applyFont="1" applyNumberFormat="1">
      <alignment horizontal="right" vertical="center"/>
    </xf>
    <xf borderId="26" fillId="12" fontId="22" numFmtId="169" xfId="0" applyAlignment="1" applyBorder="1" applyFont="1" applyNumberFormat="1">
      <alignment horizontal="right" vertical="center"/>
    </xf>
    <xf borderId="26" fillId="11" fontId="23" numFmtId="0" xfId="0" applyAlignment="1" applyBorder="1" applyFont="1">
      <alignment vertical="center"/>
    </xf>
    <xf borderId="26" fillId="11" fontId="43" numFmtId="166" xfId="0" applyAlignment="1" applyBorder="1" applyFont="1" applyNumberFormat="1">
      <alignment horizontal="right" vertical="center"/>
    </xf>
    <xf borderId="26" fillId="11" fontId="45" numFmtId="166" xfId="0" applyAlignment="1" applyBorder="1" applyFont="1" applyNumberFormat="1">
      <alignment horizontal="right" vertical="center"/>
    </xf>
    <xf borderId="26" fillId="11" fontId="22" numFmtId="169" xfId="0" applyAlignment="1" applyBorder="1" applyFont="1" applyNumberFormat="1">
      <alignment horizontal="right" vertical="center"/>
    </xf>
    <xf borderId="1" fillId="11" fontId="46" numFmtId="0" xfId="0" applyAlignment="1" applyBorder="1" applyFont="1">
      <alignment horizontal="right" vertical="center"/>
    </xf>
    <xf borderId="1" fillId="11" fontId="45" numFmtId="0" xfId="0" applyAlignment="1" applyBorder="1" applyFont="1">
      <alignment horizontal="right" vertical="center"/>
    </xf>
    <xf borderId="0" fillId="0" fontId="35" numFmtId="3" xfId="0" applyFont="1" applyNumberFormat="1"/>
    <xf borderId="11" fillId="3" fontId="47" numFmtId="0" xfId="0" applyAlignment="1" applyBorder="1" applyFont="1">
      <alignment shrinkToFit="0" vertical="center" wrapText="1"/>
    </xf>
    <xf borderId="11" fillId="3" fontId="41" numFmtId="0" xfId="0" applyAlignment="1" applyBorder="1" applyFont="1">
      <alignment horizontal="right" shrinkToFit="0" vertical="center" wrapText="1"/>
    </xf>
    <xf borderId="11" fillId="3" fontId="22" numFmtId="0" xfId="0" applyAlignment="1" applyBorder="1" applyFont="1">
      <alignment horizontal="right" shrinkToFit="0" vertical="center" wrapText="1"/>
    </xf>
    <xf borderId="0" fillId="0" fontId="41" numFmtId="0" xfId="0" applyAlignment="1" applyFont="1">
      <alignment horizontal="right"/>
    </xf>
    <xf borderId="0" fillId="0" fontId="22" numFmtId="0" xfId="0" applyAlignment="1" applyFont="1">
      <alignment horizontal="right"/>
    </xf>
    <xf borderId="1" fillId="11" fontId="42" numFmtId="0" xfId="0" applyAlignment="1" applyBorder="1" applyFont="1">
      <alignment vertical="center"/>
    </xf>
    <xf borderId="1" fillId="11" fontId="43" numFmtId="17" xfId="0" applyAlignment="1" applyBorder="1" applyFont="1" applyNumberFormat="1">
      <alignment horizontal="right" vertical="center"/>
    </xf>
    <xf borderId="1" fillId="11" fontId="44" numFmtId="0" xfId="0" applyAlignment="1" applyBorder="1" applyFont="1">
      <alignment horizontal="right" vertical="center"/>
    </xf>
    <xf borderId="1" fillId="11" fontId="43" numFmtId="0" xfId="0" applyAlignment="1" applyBorder="1" applyFont="1">
      <alignment horizontal="right" vertical="center"/>
    </xf>
    <xf borderId="11" fillId="12" fontId="41" numFmtId="0" xfId="0" applyAlignment="1" applyBorder="1" applyFont="1">
      <alignment vertical="center"/>
    </xf>
    <xf borderId="11" fillId="12" fontId="43" numFmtId="3" xfId="0" applyAlignment="1" applyBorder="1" applyFont="1" applyNumberFormat="1">
      <alignment horizontal="right" vertical="center"/>
    </xf>
    <xf borderId="11" fillId="12" fontId="45" numFmtId="3" xfId="0" applyAlignment="1" applyBorder="1" applyFont="1" applyNumberFormat="1">
      <alignment horizontal="right" vertical="center"/>
    </xf>
    <xf borderId="0" fillId="0" fontId="41" numFmtId="0" xfId="0" applyAlignment="1" applyFont="1">
      <alignment vertical="center"/>
    </xf>
    <xf borderId="11" fillId="3" fontId="47" numFmtId="0" xfId="0" applyAlignment="1" applyBorder="1" applyFont="1">
      <alignment vertical="center"/>
    </xf>
    <xf borderId="28" fillId="11" fontId="42" numFmtId="0" xfId="0" applyAlignment="1" applyBorder="1" applyFont="1">
      <alignment vertical="center"/>
    </xf>
    <xf borderId="0" fillId="0" fontId="43" numFmtId="3" xfId="0" applyAlignment="1" applyFont="1" applyNumberFormat="1">
      <alignment horizontal="right" vertical="center"/>
    </xf>
    <xf borderId="0" fillId="0" fontId="45" numFmtId="3" xfId="0" applyAlignment="1" applyFont="1" applyNumberFormat="1">
      <alignment horizontal="right" vertical="center"/>
    </xf>
    <xf borderId="1" fillId="12" fontId="43" numFmtId="3" xfId="0" applyAlignment="1" applyBorder="1" applyFont="1" applyNumberFormat="1">
      <alignment horizontal="right" vertical="center"/>
    </xf>
    <xf borderId="1" fillId="12" fontId="45" numFmtId="3" xfId="0" applyAlignment="1" applyBorder="1" applyFont="1" applyNumberFormat="1">
      <alignment horizontal="right" vertical="center"/>
    </xf>
    <xf borderId="1" fillId="12" fontId="22" numFmtId="169" xfId="0" applyAlignment="1" applyBorder="1" applyFont="1" applyNumberFormat="1">
      <alignment horizontal="right" vertical="center"/>
    </xf>
    <xf borderId="0" fillId="0" fontId="47" numFmtId="0" xfId="0" applyAlignment="1" applyFont="1">
      <alignment horizontal="left" vertical="center"/>
    </xf>
  </cellXfs>
  <cellStyles count="1">
    <cellStyle xfId="0" name="Normal" builtinId="0"/>
  </cellStyles>
  <dxfs count="1">
    <dxf>
      <font>
        <color rgb="FFFFFF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5.png"/><Relationship Id="rId3" Type="http://schemas.openxmlformats.org/officeDocument/2006/relationships/image" Target="../media/image1.png"/><Relationship Id="rId4" Type="http://schemas.openxmlformats.org/officeDocument/2006/relationships/image" Target="../media/image2.png"/><Relationship Id="rId5" Type="http://schemas.openxmlformats.org/officeDocument/2006/relationships/image" Target="../media/image3.png"/><Relationship Id="rId6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228600</xdr:colOff>
      <xdr:row>3</xdr:row>
      <xdr:rowOff>133350</xdr:rowOff>
    </xdr:from>
    <xdr:ext cx="8763000" cy="62198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</xdr:row>
      <xdr:rowOff>47625</xdr:rowOff>
    </xdr:from>
    <xdr:ext cx="1638300" cy="923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19</xdr:row>
      <xdr:rowOff>28575</xdr:rowOff>
    </xdr:from>
    <xdr:ext cx="323850" cy="323850"/>
    <xdr:pic>
      <xdr:nvPicPr>
        <xdr:cNvPr id="0" name="image1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457200</xdr:colOff>
      <xdr:row>19</xdr:row>
      <xdr:rowOff>28575</xdr:rowOff>
    </xdr:from>
    <xdr:ext cx="323850" cy="323850"/>
    <xdr:pic>
      <xdr:nvPicPr>
        <xdr:cNvPr id="0" name="image2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19</xdr:row>
      <xdr:rowOff>28575</xdr:rowOff>
    </xdr:from>
    <xdr:ext cx="323850" cy="323850"/>
    <xdr:pic>
      <xdr:nvPicPr>
        <xdr:cNvPr id="0" name="image3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</xdr:colOff>
      <xdr:row>19</xdr:row>
      <xdr:rowOff>28575</xdr:rowOff>
    </xdr:from>
    <xdr:ext cx="323850" cy="323850"/>
    <xdr:pic>
      <xdr:nvPicPr>
        <xdr:cNvPr id="0" name="image4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66675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342900</xdr:colOff>
      <xdr:row>1</xdr:row>
      <xdr:rowOff>57150</xdr:rowOff>
    </xdr:from>
    <xdr:ext cx="581025" cy="3905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352425</xdr:colOff>
      <xdr:row>1</xdr:row>
      <xdr:rowOff>57150</xdr:rowOff>
    </xdr:from>
    <xdr:ext cx="581025" cy="3905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2</xdr:row>
      <xdr:rowOff>114300</xdr:rowOff>
    </xdr:from>
    <xdr:ext cx="1314450" cy="257175"/>
    <xdr:sp>
      <xdr:nvSpPr>
        <xdr:cNvPr id="3" name="Shape 3"/>
        <xdr:cNvSpPr txBox="1"/>
      </xdr:nvSpPr>
      <xdr:spPr>
        <a:xfrm>
          <a:off x="4689186" y="3652722"/>
          <a:ext cx="1313629" cy="254557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2"/>
              </a:solidFill>
              <a:latin typeface="Arial"/>
              <a:ea typeface="Arial"/>
              <a:cs typeface="Arial"/>
              <a:sym typeface="Arial"/>
            </a:rPr>
            <a:t>Operational Data</a:t>
          </a:r>
          <a:endParaRPr sz="1400"/>
        </a:p>
      </xdr:txBody>
    </xdr:sp>
    <xdr:clientData fLocksWithSheet="0"/>
  </xdr:oneCellAnchor>
  <xdr:oneCellAnchor>
    <xdr:from>
      <xdr:col>1</xdr:col>
      <xdr:colOff>342900</xdr:colOff>
      <xdr:row>2</xdr:row>
      <xdr:rowOff>66675</xdr:rowOff>
    </xdr:from>
    <xdr:ext cx="581025" cy="390525"/>
    <xdr:pic>
      <xdr:nvPicPr>
        <xdr:cNvPr descr="logo grupo.png"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2000250</xdr:colOff>
      <xdr:row>2</xdr:row>
      <xdr:rowOff>123825</xdr:rowOff>
    </xdr:from>
    <xdr:ext cx="1533525" cy="266700"/>
    <xdr:grpSp>
      <xdr:nvGrpSpPr>
        <xdr:cNvPr id="2" name="Shape 2"/>
        <xdr:cNvGrpSpPr/>
      </xdr:nvGrpSpPr>
      <xdr:grpSpPr>
        <a:xfrm>
          <a:off x="4579238" y="3646650"/>
          <a:ext cx="1533525" cy="266700"/>
          <a:chOff x="4579238" y="3646650"/>
          <a:chExt cx="1533525" cy="266700"/>
        </a:xfrm>
      </xdr:grpSpPr>
      <xdr:grpSp>
        <xdr:nvGrpSpPr>
          <xdr:cNvPr id="4" name="Shape 4"/>
          <xdr:cNvGrpSpPr/>
        </xdr:nvGrpSpPr>
        <xdr:grpSpPr>
          <a:xfrm>
            <a:off x="4579238" y="3646650"/>
            <a:ext cx="1533525" cy="266700"/>
            <a:chOff x="4580214" y="3648105"/>
            <a:chExt cx="1531572" cy="263790"/>
          </a:xfrm>
        </xdr:grpSpPr>
        <xdr:sp>
          <xdr:nvSpPr>
            <xdr:cNvPr id="5" name="Shape 5"/>
            <xdr:cNvSpPr/>
          </xdr:nvSpPr>
          <xdr:spPr>
            <a:xfrm>
              <a:off x="4580214" y="3648105"/>
              <a:ext cx="1531550" cy="263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" name="Shape 6"/>
            <xdr:cNvSpPr txBox="1"/>
          </xdr:nvSpPr>
          <xdr:spPr>
            <a:xfrm>
              <a:off x="4580214" y="3648105"/>
              <a:ext cx="1531572" cy="263790"/>
            </a:xfrm>
            <a:prstGeom prst="rect">
              <a:avLst/>
            </a:prstGeom>
            <a:noFill/>
            <a:ln cap="flat" cmpd="sng" w="9525">
              <a:solidFill>
                <a:srgbClr val="000000"/>
              </a:solidFill>
              <a:prstDash val="solid"/>
              <a:round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Clr>
                  <a:schemeClr val="dk2"/>
                </a:buClr>
                <a:buSzPts val="1100"/>
                <a:buFont typeface="Verdana"/>
                <a:buNone/>
              </a:pPr>
              <a:r>
                <a:rPr b="1" i="0" lang="en-US" sz="1100" u="none" cap="none" strike="noStrike">
                  <a:solidFill>
                    <a:schemeClr val="dk2"/>
                  </a:solidFill>
                  <a:latin typeface="Verdana"/>
                  <a:ea typeface="Verdana"/>
                  <a:cs typeface="Verdana"/>
                  <a:sym typeface="Verdana"/>
                </a:rPr>
                <a:t>Operational Data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0</xdr:col>
      <xdr:colOff>285750</xdr:colOff>
      <xdr:row>2</xdr:row>
      <xdr:rowOff>57150</xdr:rowOff>
    </xdr:from>
    <xdr:ext cx="571500" cy="3905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43"/>
    <col customWidth="1" min="2" max="2" width="48.29"/>
    <col customWidth="1" min="3" max="6" width="11.43"/>
    <col customWidth="1" min="7" max="7" width="6.71"/>
    <col customWidth="1" min="8" max="16" width="11.43"/>
    <col customWidth="1" min="17" max="17" width="12.29"/>
    <col customWidth="1" min="18" max="32" width="11.43"/>
  </cols>
  <sheetData>
    <row r="1" ht="12.75" customHeight="1">
      <c r="A1" s="1"/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5"/>
      <c r="AA1" s="5"/>
      <c r="AB1" s="5"/>
      <c r="AC1" s="5"/>
      <c r="AD1" s="5"/>
      <c r="AE1" s="5"/>
      <c r="AF1" s="5"/>
    </row>
    <row r="2" ht="12.75" customHeight="1">
      <c r="A2" s="2"/>
      <c r="B2" s="2"/>
      <c r="C2" s="2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</row>
    <row r="3" ht="12.75" customHeight="1">
      <c r="A3" s="2"/>
      <c r="B3" s="2"/>
      <c r="C3" s="2"/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4"/>
      <c r="S3" s="4"/>
      <c r="T3" s="4"/>
      <c r="U3" s="4"/>
      <c r="V3" s="4"/>
      <c r="W3" s="4"/>
      <c r="X3" s="4"/>
      <c r="Y3" s="4"/>
      <c r="Z3" s="5"/>
      <c r="AA3" s="5"/>
      <c r="AB3" s="5"/>
      <c r="AC3" s="5"/>
      <c r="AD3" s="5"/>
      <c r="AE3" s="5"/>
      <c r="AF3" s="5"/>
    </row>
    <row r="4" ht="12.75" customHeight="1">
      <c r="A4" s="2"/>
      <c r="B4" s="2"/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5"/>
      <c r="AA4" s="5"/>
      <c r="AB4" s="5"/>
      <c r="AC4" s="5"/>
      <c r="AD4" s="5"/>
      <c r="AE4" s="5"/>
      <c r="AF4" s="5"/>
    </row>
    <row r="5" ht="12.75" customHeight="1">
      <c r="A5" s="2"/>
      <c r="B5" s="2"/>
      <c r="C5" s="2"/>
      <c r="D5" s="2"/>
      <c r="E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4"/>
      <c r="S5" s="4"/>
      <c r="T5" s="4"/>
      <c r="U5" s="4"/>
      <c r="V5" s="4"/>
      <c r="W5" s="4"/>
      <c r="X5" s="4"/>
      <c r="Y5" s="4"/>
      <c r="Z5" s="5"/>
      <c r="AA5" s="5"/>
      <c r="AB5" s="5"/>
      <c r="AC5" s="5"/>
      <c r="AD5" s="5"/>
      <c r="AE5" s="5"/>
      <c r="AF5" s="5"/>
    </row>
    <row r="6" ht="12.75" customHeight="1">
      <c r="A6" s="2"/>
      <c r="B6" s="2"/>
      <c r="C6" s="2"/>
      <c r="D6" s="2"/>
      <c r="E6" s="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4"/>
      <c r="S6" s="4"/>
      <c r="T6" s="4"/>
      <c r="U6" s="4"/>
      <c r="V6" s="4"/>
      <c r="W6" s="4"/>
      <c r="X6" s="4"/>
      <c r="Y6" s="4"/>
      <c r="Z6" s="5"/>
      <c r="AA6" s="5"/>
      <c r="AB6" s="5"/>
      <c r="AC6" s="5"/>
      <c r="AD6" s="5"/>
      <c r="AE6" s="5"/>
      <c r="AF6" s="5"/>
    </row>
    <row r="7" ht="12.75" customHeight="1">
      <c r="A7" s="2"/>
      <c r="B7" s="2"/>
      <c r="C7" s="2"/>
      <c r="D7" s="2"/>
      <c r="E7" s="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4"/>
      <c r="T7" s="4"/>
      <c r="U7" s="4"/>
      <c r="V7" s="4"/>
      <c r="W7" s="4"/>
      <c r="X7" s="4"/>
      <c r="Y7" s="4"/>
      <c r="Z7" s="5"/>
      <c r="AA7" s="5"/>
      <c r="AB7" s="5"/>
      <c r="AC7" s="5"/>
      <c r="AD7" s="5"/>
      <c r="AE7" s="5"/>
      <c r="AF7" s="5"/>
    </row>
    <row r="8" ht="12.75" customHeight="1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4"/>
      <c r="S8" s="4"/>
      <c r="T8" s="4"/>
      <c r="U8" s="4"/>
      <c r="V8" s="4"/>
      <c r="W8" s="4"/>
      <c r="X8" s="4"/>
      <c r="Y8" s="4"/>
      <c r="Z8" s="5"/>
      <c r="AA8" s="5"/>
      <c r="AB8" s="5"/>
      <c r="AC8" s="5"/>
      <c r="AD8" s="5"/>
      <c r="AE8" s="5"/>
      <c r="AF8" s="5"/>
    </row>
    <row r="9" ht="12.75" customHeight="1">
      <c r="A9" s="2"/>
      <c r="B9" s="2"/>
      <c r="C9" s="2"/>
      <c r="D9" s="2"/>
      <c r="E9" s="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4"/>
      <c r="T9" s="4"/>
      <c r="U9" s="4"/>
      <c r="V9" s="4"/>
      <c r="W9" s="4"/>
      <c r="X9" s="4"/>
      <c r="Y9" s="4"/>
      <c r="Z9" s="5"/>
      <c r="AA9" s="5"/>
      <c r="AB9" s="5"/>
      <c r="AC9" s="5"/>
      <c r="AD9" s="5"/>
      <c r="AE9" s="5"/>
      <c r="AF9" s="5"/>
    </row>
    <row r="10" ht="12.75" customHeight="1">
      <c r="A10" s="2"/>
      <c r="B10" s="2"/>
      <c r="C10" s="2"/>
      <c r="D10" s="2"/>
      <c r="E10" s="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4"/>
      <c r="S10" s="4"/>
      <c r="T10" s="4"/>
      <c r="U10" s="4"/>
      <c r="V10" s="4"/>
      <c r="W10" s="4"/>
      <c r="X10" s="4"/>
      <c r="Y10" s="4"/>
      <c r="Z10" s="5"/>
      <c r="AA10" s="5"/>
      <c r="AB10" s="5"/>
      <c r="AC10" s="5"/>
      <c r="AD10" s="5"/>
      <c r="AE10" s="5"/>
      <c r="AF10" s="5"/>
    </row>
    <row r="11" ht="12.75" customHeight="1">
      <c r="A11" s="2"/>
      <c r="B11" s="2"/>
      <c r="C11" s="2"/>
      <c r="D11" s="2"/>
      <c r="E11" s="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4"/>
      <c r="S11" s="4"/>
      <c r="T11" s="4"/>
      <c r="U11" s="4"/>
      <c r="V11" s="4"/>
      <c r="W11" s="4"/>
      <c r="X11" s="4"/>
      <c r="Y11" s="4"/>
      <c r="Z11" s="5"/>
      <c r="AA11" s="5"/>
      <c r="AB11" s="5"/>
      <c r="AC11" s="5"/>
      <c r="AD11" s="5"/>
      <c r="AE11" s="5"/>
      <c r="AF11" s="5"/>
    </row>
    <row r="12" ht="34.5" customHeight="1">
      <c r="A12" s="2"/>
      <c r="B12" s="6" t="s">
        <v>0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4"/>
      <c r="S12" s="4"/>
      <c r="T12" s="4"/>
      <c r="U12" s="4"/>
      <c r="V12" s="4"/>
      <c r="W12" s="4"/>
      <c r="X12" s="4"/>
      <c r="Y12" s="4"/>
      <c r="Z12" s="5"/>
      <c r="AA12" s="5"/>
      <c r="AB12" s="5"/>
      <c r="AC12" s="5"/>
      <c r="AD12" s="5"/>
      <c r="AE12" s="5"/>
      <c r="AF12" s="5"/>
    </row>
    <row r="13" ht="18.75" customHeight="1">
      <c r="A13" s="2"/>
      <c r="B13" s="7" t="s">
        <v>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4"/>
      <c r="T13" s="4"/>
      <c r="U13" s="4"/>
      <c r="V13" s="4"/>
      <c r="W13" s="4"/>
      <c r="X13" s="4"/>
      <c r="Y13" s="4"/>
      <c r="Z13" s="5"/>
      <c r="AA13" s="5"/>
      <c r="AB13" s="5"/>
      <c r="AC13" s="5"/>
      <c r="AD13" s="5"/>
      <c r="AE13" s="5"/>
      <c r="AF13" s="5"/>
    </row>
    <row r="14" ht="18.75" customHeight="1">
      <c r="A14" s="2"/>
      <c r="B14" s="8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4"/>
      <c r="S14" s="4"/>
      <c r="T14" s="4"/>
      <c r="U14" s="4"/>
      <c r="V14" s="4"/>
      <c r="W14" s="4"/>
      <c r="X14" s="4"/>
      <c r="Y14" s="4"/>
      <c r="Z14" s="5"/>
      <c r="AA14" s="5"/>
      <c r="AB14" s="5"/>
      <c r="AC14" s="5"/>
      <c r="AD14" s="5"/>
      <c r="AE14" s="5"/>
      <c r="AF14" s="5"/>
    </row>
    <row r="15" ht="18.75" customHeight="1">
      <c r="A15" s="2"/>
      <c r="B15" s="9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4"/>
      <c r="S15" s="4"/>
      <c r="T15" s="4"/>
      <c r="U15" s="4"/>
      <c r="V15" s="4"/>
      <c r="W15" s="4"/>
      <c r="X15" s="4"/>
      <c r="Y15" s="4"/>
      <c r="Z15" s="5"/>
      <c r="AA15" s="5"/>
      <c r="AB15" s="5"/>
      <c r="AC15" s="5"/>
      <c r="AD15" s="5"/>
      <c r="AE15" s="5"/>
      <c r="AF15" s="5"/>
    </row>
    <row r="16" ht="18.75" customHeight="1">
      <c r="A16" s="2"/>
      <c r="B16" s="2"/>
      <c r="C16" s="3"/>
      <c r="D16" s="3"/>
      <c r="E16" s="3"/>
      <c r="F16" s="3"/>
      <c r="G16" s="3"/>
      <c r="H16" s="3"/>
      <c r="I16" s="3"/>
      <c r="J16" s="3"/>
      <c r="K16" s="3"/>
      <c r="L16" s="3" t="s">
        <v>2</v>
      </c>
      <c r="M16" s="3"/>
      <c r="N16" s="3"/>
      <c r="O16" s="3"/>
      <c r="P16" s="3"/>
      <c r="Q16" s="3"/>
      <c r="R16" s="4"/>
      <c r="S16" s="4"/>
      <c r="T16" s="4"/>
      <c r="U16" s="4"/>
      <c r="V16" s="4"/>
      <c r="W16" s="4"/>
      <c r="X16" s="4"/>
      <c r="Y16" s="4"/>
      <c r="Z16" s="5"/>
      <c r="AA16" s="5"/>
      <c r="AB16" s="5"/>
      <c r="AC16" s="5"/>
      <c r="AD16" s="5"/>
      <c r="AE16" s="5"/>
      <c r="AF16" s="5"/>
    </row>
    <row r="17" ht="18.75" customHeight="1">
      <c r="A17" s="2"/>
      <c r="B17" s="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4"/>
      <c r="T17" s="4"/>
      <c r="U17" s="4"/>
      <c r="V17" s="4"/>
      <c r="W17" s="4"/>
      <c r="X17" s="4"/>
      <c r="Y17" s="4"/>
      <c r="Z17" s="5"/>
      <c r="AA17" s="5"/>
      <c r="AB17" s="5"/>
      <c r="AC17" s="5"/>
      <c r="AD17" s="5"/>
      <c r="AE17" s="5"/>
      <c r="AF17" s="5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4"/>
      <c r="S18" s="4"/>
      <c r="T18" s="4"/>
      <c r="U18" s="4"/>
      <c r="V18" s="4"/>
      <c r="W18" s="4"/>
      <c r="X18" s="4"/>
      <c r="Y18" s="4"/>
      <c r="Z18" s="5"/>
      <c r="AA18" s="5"/>
      <c r="AB18" s="5"/>
      <c r="AC18" s="5"/>
      <c r="AD18" s="5"/>
      <c r="AE18" s="5"/>
      <c r="AF18" s="5"/>
    </row>
    <row r="19" ht="18.0" customHeight="1">
      <c r="A19" s="3"/>
      <c r="B19" s="10" t="s">
        <v>3</v>
      </c>
      <c r="C19" s="3"/>
      <c r="D19" s="3"/>
      <c r="E19" s="3"/>
      <c r="F19" s="3"/>
      <c r="G19" s="11" t="s">
        <v>4</v>
      </c>
      <c r="H19" s="12"/>
      <c r="I19" s="12"/>
      <c r="J19" s="12"/>
      <c r="K19" s="3"/>
      <c r="L19" s="3"/>
      <c r="M19" s="3"/>
      <c r="N19" s="3"/>
      <c r="O19" s="3"/>
      <c r="P19" s="3"/>
      <c r="Q19" s="3"/>
      <c r="R19" s="4"/>
      <c r="S19" s="4"/>
      <c r="T19" s="4"/>
      <c r="U19" s="4"/>
      <c r="V19" s="4"/>
      <c r="W19" s="4"/>
      <c r="X19" s="4"/>
      <c r="Y19" s="4"/>
      <c r="Z19" s="5"/>
      <c r="AA19" s="5"/>
      <c r="AB19" s="5"/>
      <c r="AC19" s="5"/>
      <c r="AD19" s="5"/>
      <c r="AE19" s="5"/>
      <c r="AF19" s="5"/>
    </row>
    <row r="20" ht="27.0" customHeight="1">
      <c r="A20" s="3"/>
      <c r="B20" s="13" t="s">
        <v>5</v>
      </c>
      <c r="C20" s="3"/>
      <c r="D20" s="3"/>
      <c r="E20" s="3"/>
      <c r="F20" s="3"/>
      <c r="G20" s="14"/>
      <c r="H20" s="14"/>
      <c r="I20" s="15"/>
      <c r="J20" s="15"/>
      <c r="K20" s="3"/>
      <c r="L20" s="3"/>
      <c r="M20" s="3"/>
      <c r="N20" s="3"/>
      <c r="O20" s="3"/>
      <c r="P20" s="3"/>
      <c r="Q20" s="3"/>
      <c r="R20" s="4"/>
      <c r="S20" s="4"/>
      <c r="T20" s="4"/>
      <c r="U20" s="4"/>
      <c r="V20" s="4"/>
      <c r="W20" s="4"/>
      <c r="X20" s="4"/>
      <c r="Y20" s="4"/>
      <c r="Z20" s="5"/>
      <c r="AA20" s="5"/>
      <c r="AB20" s="5"/>
      <c r="AC20" s="5"/>
      <c r="AD20" s="5"/>
      <c r="AE20" s="5"/>
      <c r="AF20" s="5"/>
    </row>
    <row r="21" ht="21.0" customHeight="1">
      <c r="A21" s="3"/>
      <c r="B21" s="16"/>
      <c r="C21" s="3"/>
      <c r="D21" s="3"/>
      <c r="E21" s="3"/>
      <c r="F21" s="3"/>
      <c r="G21" s="14"/>
      <c r="H21" s="14"/>
      <c r="I21" s="15"/>
      <c r="J21" s="15"/>
      <c r="K21" s="3"/>
      <c r="L21" s="3"/>
      <c r="M21" s="3"/>
      <c r="N21" s="3"/>
      <c r="O21" s="3"/>
      <c r="P21" s="3"/>
      <c r="Q21" s="3"/>
      <c r="R21" s="4"/>
      <c r="S21" s="4"/>
      <c r="T21" s="4"/>
      <c r="U21" s="4"/>
      <c r="V21" s="4"/>
      <c r="W21" s="4"/>
      <c r="X21" s="4"/>
      <c r="Y21" s="4"/>
      <c r="Z21" s="5"/>
      <c r="AA21" s="5"/>
      <c r="AB21" s="5"/>
      <c r="AC21" s="5"/>
      <c r="AD21" s="5"/>
      <c r="AE21" s="5"/>
      <c r="AF21" s="5"/>
    </row>
    <row r="22" ht="30.75" customHeight="1">
      <c r="A22" s="3"/>
      <c r="B22" s="2"/>
      <c r="C22" s="3"/>
      <c r="D22" s="3"/>
      <c r="E22" s="3"/>
      <c r="F22" s="3"/>
      <c r="G22" s="14"/>
      <c r="H22" s="14"/>
      <c r="I22" s="15"/>
      <c r="J22" s="15"/>
      <c r="K22" s="3"/>
      <c r="L22" s="3"/>
      <c r="M22" s="3"/>
      <c r="N22" s="3"/>
      <c r="O22" s="3"/>
      <c r="P22" s="3"/>
      <c r="Q22" s="3"/>
      <c r="R22" s="4"/>
      <c r="S22" s="4"/>
      <c r="T22" s="4"/>
      <c r="U22" s="4"/>
      <c r="V22" s="4"/>
      <c r="W22" s="4"/>
      <c r="X22" s="4"/>
      <c r="Y22" s="4"/>
      <c r="Z22" s="5"/>
      <c r="AA22" s="5"/>
      <c r="AB22" s="5"/>
      <c r="AC22" s="5"/>
      <c r="AD22" s="5"/>
      <c r="AE22" s="5"/>
      <c r="AF22" s="5"/>
    </row>
    <row r="23" ht="30.75" customHeight="1">
      <c r="A23" s="4"/>
      <c r="B23" s="17"/>
      <c r="C23" s="4"/>
      <c r="D23" s="4"/>
      <c r="E23" s="4"/>
      <c r="F23" s="4"/>
      <c r="G23" s="14" t="s">
        <v>6</v>
      </c>
      <c r="H23" s="14"/>
      <c r="I23" s="15"/>
      <c r="J23" s="15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/>
      <c r="AA23" s="5"/>
      <c r="AB23" s="5"/>
      <c r="AC23" s="5"/>
      <c r="AD23" s="5"/>
      <c r="AE23" s="5"/>
      <c r="AF23" s="5"/>
    </row>
    <row r="24" ht="30.75" customHeight="1">
      <c r="A24" s="18"/>
      <c r="B24" s="17"/>
      <c r="C24" s="17"/>
      <c r="D24" s="17"/>
      <c r="E24" s="17"/>
      <c r="F24" s="18"/>
      <c r="G24" s="15"/>
      <c r="H24" s="14"/>
      <c r="I24" s="15"/>
      <c r="J24" s="17"/>
      <c r="K24" s="18"/>
      <c r="L24" s="18"/>
      <c r="M24" s="18"/>
      <c r="N24" s="18"/>
      <c r="O24" s="18"/>
      <c r="P24" s="18"/>
      <c r="Q24" s="18"/>
      <c r="R24" s="4"/>
      <c r="S24" s="4"/>
      <c r="T24" s="4"/>
      <c r="U24" s="4"/>
      <c r="V24" s="4"/>
      <c r="W24" s="4"/>
      <c r="X24" s="4"/>
      <c r="Y24" s="4"/>
      <c r="Z24" s="5"/>
      <c r="AA24" s="5"/>
      <c r="AB24" s="5"/>
      <c r="AC24" s="5"/>
      <c r="AD24" s="5"/>
      <c r="AE24" s="5"/>
      <c r="AF24" s="5"/>
    </row>
    <row r="25" ht="30.75" customHeight="1">
      <c r="A25" s="17"/>
      <c r="B25" s="17"/>
      <c r="C25" s="17"/>
      <c r="D25" s="17"/>
      <c r="E25" s="17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4"/>
      <c r="S25" s="4"/>
      <c r="T25" s="4"/>
      <c r="U25" s="4"/>
      <c r="V25" s="4"/>
      <c r="W25" s="4"/>
      <c r="X25" s="4"/>
      <c r="Y25" s="4"/>
      <c r="Z25" s="5"/>
      <c r="AA25" s="5"/>
      <c r="AB25" s="5"/>
      <c r="AC25" s="5"/>
      <c r="AD25" s="5"/>
      <c r="AE25" s="5"/>
      <c r="AF25" s="5"/>
    </row>
    <row r="26" ht="30.75" customHeight="1">
      <c r="A26" s="17"/>
      <c r="B26" s="17"/>
      <c r="C26" s="17"/>
      <c r="D26" s="17"/>
      <c r="E26" s="17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4"/>
      <c r="S26" s="4"/>
      <c r="T26" s="4"/>
      <c r="U26" s="4"/>
      <c r="V26" s="4"/>
      <c r="W26" s="4"/>
      <c r="X26" s="4"/>
      <c r="Y26" s="4"/>
      <c r="Z26" s="5"/>
      <c r="AA26" s="5"/>
      <c r="AB26" s="5"/>
      <c r="AC26" s="5"/>
      <c r="AD26" s="5"/>
      <c r="AE26" s="5"/>
      <c r="AF26" s="5"/>
    </row>
    <row r="27" ht="30.75" customHeight="1">
      <c r="A27" s="17"/>
      <c r="B27" s="17"/>
      <c r="C27" s="17"/>
      <c r="D27" s="17"/>
      <c r="E27" s="17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4"/>
      <c r="S27" s="4"/>
      <c r="T27" s="4"/>
      <c r="U27" s="4"/>
      <c r="V27" s="4"/>
      <c r="W27" s="4"/>
      <c r="X27" s="4"/>
      <c r="Y27" s="4"/>
      <c r="Z27" s="5"/>
      <c r="AA27" s="5"/>
      <c r="AB27" s="5"/>
      <c r="AC27" s="5"/>
      <c r="AD27" s="5"/>
      <c r="AE27" s="5"/>
      <c r="AF27" s="5"/>
    </row>
    <row r="28" ht="30.75" customHeight="1">
      <c r="A28" s="17"/>
      <c r="B28" s="17"/>
      <c r="C28" s="17"/>
      <c r="D28" s="17"/>
      <c r="E28" s="17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4"/>
      <c r="S28" s="4"/>
      <c r="T28" s="4"/>
      <c r="U28" s="4"/>
      <c r="V28" s="4"/>
      <c r="W28" s="4"/>
      <c r="X28" s="4"/>
      <c r="Y28" s="4"/>
      <c r="Z28" s="5"/>
      <c r="AA28" s="5"/>
      <c r="AB28" s="5"/>
      <c r="AC28" s="5"/>
      <c r="AD28" s="5"/>
      <c r="AE28" s="5"/>
      <c r="AF28" s="5"/>
    </row>
    <row r="29" ht="18.75" customHeight="1">
      <c r="A29" s="2"/>
      <c r="B29" s="2"/>
      <c r="C29" s="2"/>
      <c r="D29" s="2"/>
      <c r="E29" s="2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4"/>
      <c r="T29" s="4"/>
      <c r="U29" s="4"/>
      <c r="V29" s="4"/>
      <c r="W29" s="4"/>
      <c r="X29" s="4"/>
      <c r="Y29" s="4"/>
      <c r="Z29" s="5"/>
      <c r="AA29" s="5"/>
      <c r="AB29" s="5"/>
      <c r="AC29" s="5"/>
      <c r="AD29" s="5"/>
      <c r="AE29" s="5"/>
      <c r="AF29" s="5"/>
    </row>
    <row r="30" ht="18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5"/>
      <c r="AB30" s="5"/>
      <c r="AC30" s="5"/>
      <c r="AD30" s="5"/>
      <c r="AE30" s="5"/>
      <c r="AF30" s="5"/>
    </row>
    <row r="31" ht="18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5"/>
      <c r="AB31" s="5"/>
      <c r="AC31" s="5"/>
      <c r="AD31" s="5"/>
      <c r="AE31" s="5"/>
      <c r="AF31" s="5"/>
    </row>
    <row r="32" ht="18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5"/>
      <c r="AB32" s="5"/>
      <c r="AC32" s="5"/>
      <c r="AD32" s="5"/>
      <c r="AE32" s="5"/>
      <c r="AF32" s="5"/>
    </row>
    <row r="33" ht="25.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</row>
    <row r="34" ht="18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</row>
    <row r="35" ht="18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ht="18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</row>
    <row r="37" ht="18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ht="18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</row>
    <row r="39" ht="18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</row>
    <row r="40" ht="18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</row>
    <row r="41" ht="18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</row>
    <row r="42" ht="18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</row>
    <row r="43" ht="18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</row>
    <row r="44" ht="18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</row>
    <row r="45" ht="18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</row>
    <row r="46" ht="18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</row>
    <row r="47" ht="18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</row>
    <row r="48" ht="18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</row>
    <row r="49" ht="18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</row>
    <row r="50" ht="18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</row>
    <row r="243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</row>
    <row r="244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</row>
    <row r="245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</row>
    <row r="24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</row>
    <row r="24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</row>
    <row r="248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</row>
    <row r="249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</row>
    <row r="25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</row>
    <row r="251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</row>
    <row r="252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</row>
    <row r="253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</row>
    <row r="254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</row>
    <row r="255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</row>
    <row r="256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</row>
    <row r="257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</row>
    <row r="258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</row>
    <row r="259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</row>
    <row r="26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</row>
    <row r="261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</row>
    <row r="262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</row>
    <row r="263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</row>
    <row r="264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</row>
    <row r="265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</row>
    <row r="266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</row>
    <row r="267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</row>
    <row r="268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</row>
    <row r="269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</row>
    <row r="27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</row>
    <row r="271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</row>
    <row r="272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</row>
    <row r="273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</row>
    <row r="274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</row>
    <row r="275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</row>
    <row r="276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</row>
    <row r="277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</row>
    <row r="278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</row>
    <row r="279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</row>
    <row r="2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</row>
    <row r="281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</row>
    <row r="282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</row>
    <row r="283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</row>
    <row r="284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</row>
    <row r="285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</row>
    <row r="286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</row>
    <row r="287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</row>
    <row r="288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</row>
    <row r="289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</row>
    <row r="29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</row>
    <row r="291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</row>
    <row r="292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</row>
    <row r="293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</row>
    <row r="294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</row>
    <row r="295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</row>
    <row r="296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</row>
    <row r="297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</row>
    <row r="298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</row>
    <row r="299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</row>
    <row r="30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</row>
    <row r="301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</row>
    <row r="302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</row>
    <row r="303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</row>
    <row r="304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</row>
    <row r="305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</row>
    <row r="306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</row>
    <row r="307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</row>
    <row r="308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</row>
    <row r="309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</row>
    <row r="31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</row>
    <row r="311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</row>
    <row r="312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</row>
    <row r="313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</row>
    <row r="314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</row>
    <row r="315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</row>
    <row r="316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</row>
    <row r="317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</row>
    <row r="318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</row>
    <row r="319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</row>
    <row r="32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</row>
    <row r="321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</row>
    <row r="322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</row>
    <row r="323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</row>
    <row r="324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</row>
    <row r="325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</row>
    <row r="326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</row>
    <row r="327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</row>
    <row r="328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</row>
    <row r="329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</row>
    <row r="33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</row>
    <row r="331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</row>
    <row r="332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</row>
    <row r="333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</row>
    <row r="334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</row>
    <row r="335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</row>
    <row r="336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</row>
    <row r="337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</row>
    <row r="338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</row>
    <row r="339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</row>
    <row r="34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</row>
    <row r="341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</row>
    <row r="342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</row>
    <row r="343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</row>
    <row r="344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</row>
    <row r="345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</row>
    <row r="346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</row>
    <row r="347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</row>
    <row r="348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</row>
    <row r="349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</row>
    <row r="35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</row>
    <row r="351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</row>
    <row r="352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</row>
    <row r="353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</row>
    <row r="354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</row>
    <row r="355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</row>
    <row r="356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</row>
    <row r="357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</row>
    <row r="358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</row>
    <row r="359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</row>
    <row r="36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</row>
    <row r="361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</row>
    <row r="362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</row>
    <row r="363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</row>
    <row r="364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</row>
    <row r="365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</row>
    <row r="366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</row>
    <row r="367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</row>
    <row r="368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</row>
    <row r="369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</row>
    <row r="37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</row>
    <row r="371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</row>
    <row r="372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</row>
    <row r="373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</row>
    <row r="374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</row>
    <row r="375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</row>
    <row r="376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</row>
    <row r="377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</row>
    <row r="378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</row>
    <row r="379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</row>
    <row r="3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</row>
    <row r="381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</row>
    <row r="382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</row>
    <row r="383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</row>
    <row r="384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</row>
    <row r="385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</row>
    <row r="386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</row>
    <row r="387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</row>
    <row r="388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</row>
    <row r="389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</row>
    <row r="39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</row>
    <row r="391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</row>
    <row r="392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</row>
    <row r="393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</row>
    <row r="394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</row>
    <row r="395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</row>
    <row r="396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</row>
    <row r="397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</row>
    <row r="398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</row>
    <row r="399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</row>
    <row r="40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</row>
    <row r="401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</row>
    <row r="402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</row>
    <row r="403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</row>
    <row r="404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</row>
    <row r="405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</row>
    <row r="406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</row>
    <row r="407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</row>
    <row r="408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</row>
    <row r="409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</row>
    <row r="41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</row>
    <row r="411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</row>
    <row r="412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</row>
    <row r="413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</row>
    <row r="414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</row>
    <row r="415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</row>
    <row r="416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</row>
    <row r="417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</row>
    <row r="418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</row>
    <row r="419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</row>
    <row r="42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</row>
    <row r="421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</row>
    <row r="422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</row>
    <row r="423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</row>
    <row r="424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</row>
    <row r="425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</row>
    <row r="426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</row>
    <row r="427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</row>
    <row r="428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</row>
    <row r="429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</row>
    <row r="43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</row>
    <row r="431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</row>
    <row r="432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</row>
    <row r="433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</row>
    <row r="434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</row>
    <row r="435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</row>
    <row r="436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</row>
    <row r="437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</row>
    <row r="438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</row>
    <row r="439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</row>
    <row r="44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</row>
    <row r="441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</row>
    <row r="442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</row>
    <row r="443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</row>
    <row r="444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</row>
    <row r="445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</row>
    <row r="446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</row>
    <row r="447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</row>
    <row r="448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</row>
    <row r="449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</row>
    <row r="45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</row>
    <row r="451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</row>
    <row r="452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</row>
    <row r="453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</row>
    <row r="454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</row>
    <row r="455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</row>
    <row r="456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</row>
    <row r="457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</row>
    <row r="458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</row>
    <row r="459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</row>
    <row r="46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</row>
    <row r="461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</row>
    <row r="462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</row>
    <row r="463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</row>
    <row r="464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</row>
    <row r="465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</row>
    <row r="466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</row>
    <row r="467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</row>
    <row r="468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</row>
    <row r="469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</row>
    <row r="47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</row>
    <row r="471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</row>
    <row r="472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</row>
    <row r="473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</row>
    <row r="474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</row>
    <row r="475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</row>
    <row r="476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</row>
    <row r="477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</row>
    <row r="478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</row>
    <row r="479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</row>
    <row r="4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</row>
    <row r="481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</row>
    <row r="482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</row>
    <row r="483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</row>
    <row r="484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</row>
    <row r="485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</row>
    <row r="486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</row>
    <row r="487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</row>
    <row r="488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</row>
    <row r="489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</row>
    <row r="49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</row>
    <row r="491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</row>
    <row r="492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</row>
    <row r="493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</row>
    <row r="494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</row>
    <row r="495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</row>
    <row r="496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</row>
    <row r="497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</row>
    <row r="498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</row>
    <row r="499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</row>
    <row r="50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</row>
    <row r="501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</row>
    <row r="502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</row>
    <row r="503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</row>
    <row r="504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</row>
    <row r="505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</row>
    <row r="506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</row>
    <row r="507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</row>
    <row r="508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</row>
    <row r="509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</row>
    <row r="51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</row>
    <row r="511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</row>
    <row r="512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</row>
    <row r="513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</row>
    <row r="514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</row>
    <row r="515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</row>
    <row r="516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</row>
    <row r="517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</row>
    <row r="518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</row>
    <row r="519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</row>
    <row r="52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</row>
    <row r="521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</row>
    <row r="522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</row>
    <row r="523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</row>
    <row r="524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</row>
    <row r="525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</row>
    <row r="526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</row>
    <row r="527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</row>
    <row r="528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</row>
    <row r="529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</row>
    <row r="53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</row>
    <row r="531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</row>
    <row r="532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</row>
    <row r="533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</row>
    <row r="534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</row>
    <row r="535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</row>
    <row r="536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</row>
    <row r="537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</row>
    <row r="538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</row>
    <row r="539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</row>
    <row r="54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</row>
    <row r="541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</row>
    <row r="542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</row>
    <row r="543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</row>
    <row r="544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</row>
    <row r="545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</row>
    <row r="546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</row>
    <row r="547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</row>
    <row r="548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</row>
    <row r="549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</row>
    <row r="55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</row>
    <row r="551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</row>
    <row r="552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</row>
    <row r="553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</row>
    <row r="554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</row>
    <row r="555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</row>
    <row r="556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</row>
    <row r="557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</row>
    <row r="558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</row>
    <row r="559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</row>
    <row r="56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</row>
    <row r="561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</row>
    <row r="562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</row>
    <row r="563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</row>
    <row r="564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</row>
    <row r="565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</row>
    <row r="566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</row>
    <row r="567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</row>
    <row r="568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</row>
    <row r="569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</row>
    <row r="57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</row>
    <row r="571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</row>
    <row r="572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</row>
    <row r="573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</row>
    <row r="574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</row>
    <row r="575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</row>
    <row r="576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</row>
    <row r="577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</row>
    <row r="578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</row>
    <row r="579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</row>
    <row r="5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</row>
    <row r="581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</row>
    <row r="582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</row>
    <row r="583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</row>
    <row r="584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</row>
    <row r="585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</row>
    <row r="586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</row>
    <row r="587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</row>
    <row r="588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</row>
    <row r="589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</row>
    <row r="59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</row>
    <row r="591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</row>
    <row r="592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</row>
    <row r="593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</row>
    <row r="594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</row>
    <row r="595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</row>
    <row r="596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</row>
    <row r="597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</row>
    <row r="598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</row>
    <row r="599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</row>
    <row r="60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</row>
    <row r="601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</row>
    <row r="602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</row>
    <row r="603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</row>
    <row r="604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</row>
    <row r="605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</row>
    <row r="606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</row>
    <row r="607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</row>
    <row r="608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</row>
    <row r="609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</row>
    <row r="61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</row>
    <row r="611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</row>
    <row r="612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</row>
    <row r="613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</row>
    <row r="614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</row>
    <row r="615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</row>
    <row r="616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</row>
    <row r="617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</row>
    <row r="618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</row>
    <row r="619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</row>
    <row r="62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</row>
    <row r="621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</row>
    <row r="622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</row>
    <row r="623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</row>
    <row r="624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</row>
    <row r="625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</row>
    <row r="626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</row>
    <row r="627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</row>
    <row r="628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</row>
    <row r="629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</row>
    <row r="63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</row>
    <row r="631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</row>
    <row r="632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</row>
    <row r="633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</row>
    <row r="634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</row>
    <row r="635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</row>
    <row r="636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</row>
    <row r="637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</row>
    <row r="638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</row>
    <row r="639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</row>
    <row r="64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</row>
    <row r="641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</row>
    <row r="642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</row>
    <row r="643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</row>
    <row r="644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</row>
    <row r="645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</row>
    <row r="646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</row>
    <row r="647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</row>
    <row r="648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</row>
    <row r="649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</row>
    <row r="65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</row>
    <row r="651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</row>
    <row r="652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</row>
    <row r="653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</row>
    <row r="654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</row>
    <row r="655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</row>
    <row r="656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</row>
    <row r="657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</row>
    <row r="658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</row>
    <row r="659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</row>
    <row r="66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</row>
    <row r="661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</row>
    <row r="662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</row>
    <row r="663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</row>
    <row r="664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</row>
    <row r="665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</row>
    <row r="666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</row>
    <row r="667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</row>
    <row r="668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</row>
    <row r="669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</row>
    <row r="67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</row>
    <row r="671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</row>
    <row r="672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</row>
    <row r="673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</row>
    <row r="674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</row>
    <row r="675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</row>
    <row r="676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</row>
    <row r="677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</row>
    <row r="678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</row>
    <row r="679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</row>
    <row r="6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</row>
    <row r="681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</row>
    <row r="682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</row>
    <row r="683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</row>
    <row r="684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</row>
    <row r="685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</row>
    <row r="686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</row>
    <row r="687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</row>
    <row r="688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</row>
    <row r="689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</row>
    <row r="69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</row>
    <row r="691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</row>
    <row r="692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</row>
    <row r="693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</row>
    <row r="694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</row>
    <row r="695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</row>
    <row r="696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</row>
    <row r="697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</row>
    <row r="698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</row>
    <row r="699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</row>
    <row r="70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</row>
    <row r="701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</row>
    <row r="702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</row>
    <row r="703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</row>
    <row r="704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</row>
    <row r="705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</row>
    <row r="706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</row>
    <row r="707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</row>
    <row r="708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</row>
    <row r="709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</row>
    <row r="71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</row>
    <row r="711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</row>
    <row r="712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</row>
    <row r="713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</row>
    <row r="714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</row>
    <row r="715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</row>
    <row r="716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</row>
    <row r="717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</row>
    <row r="718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</row>
    <row r="719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</row>
    <row r="72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</row>
    <row r="721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</row>
    <row r="722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</row>
    <row r="723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</row>
    <row r="724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</row>
    <row r="725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</row>
    <row r="726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</row>
    <row r="727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</row>
    <row r="728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</row>
    <row r="729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</row>
    <row r="73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</row>
    <row r="731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</row>
    <row r="732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</row>
    <row r="733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</row>
    <row r="734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</row>
    <row r="735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</row>
    <row r="736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</row>
    <row r="737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</row>
    <row r="738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</row>
    <row r="739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</row>
    <row r="74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</row>
    <row r="741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</row>
    <row r="742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</row>
    <row r="743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</row>
    <row r="744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</row>
    <row r="745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</row>
    <row r="746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</row>
    <row r="747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</row>
    <row r="748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</row>
    <row r="749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</row>
    <row r="75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</row>
    <row r="751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</row>
    <row r="752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</row>
    <row r="753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</row>
    <row r="754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</row>
    <row r="755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</row>
    <row r="756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</row>
    <row r="757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</row>
    <row r="758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</row>
    <row r="759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</row>
    <row r="76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</row>
    <row r="761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</row>
    <row r="762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</row>
    <row r="763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</row>
    <row r="764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</row>
    <row r="765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</row>
    <row r="766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</row>
    <row r="767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</row>
    <row r="768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</row>
    <row r="769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</row>
    <row r="77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</row>
    <row r="771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</row>
    <row r="772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</row>
    <row r="773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</row>
    <row r="774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</row>
    <row r="775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</row>
    <row r="776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</row>
    <row r="777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</row>
    <row r="778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</row>
    <row r="779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</row>
    <row r="7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</row>
    <row r="781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</row>
    <row r="782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</row>
    <row r="783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</row>
    <row r="784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</row>
    <row r="785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</row>
    <row r="786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</row>
    <row r="787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</row>
    <row r="788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</row>
    <row r="789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</row>
    <row r="79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</row>
    <row r="791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</row>
    <row r="792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</row>
    <row r="793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</row>
    <row r="794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</row>
    <row r="795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</row>
    <row r="796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</row>
    <row r="797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</row>
    <row r="798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</row>
    <row r="799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</row>
    <row r="80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</row>
    <row r="801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</row>
    <row r="802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</row>
    <row r="803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</row>
    <row r="804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</row>
    <row r="805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</row>
    <row r="806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</row>
    <row r="807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</row>
    <row r="808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</row>
    <row r="809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</row>
    <row r="81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</row>
    <row r="811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</row>
    <row r="812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</row>
    <row r="813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</row>
    <row r="814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</row>
    <row r="815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</row>
    <row r="816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</row>
    <row r="817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</row>
    <row r="818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</row>
    <row r="819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</row>
    <row r="82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</row>
    <row r="821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</row>
    <row r="822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</row>
    <row r="823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</row>
    <row r="824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</row>
    <row r="825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</row>
    <row r="826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</row>
    <row r="827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</row>
    <row r="828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</row>
    <row r="829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</row>
    <row r="83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</row>
    <row r="831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</row>
    <row r="832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</row>
    <row r="833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</row>
    <row r="834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</row>
    <row r="835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</row>
    <row r="836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</row>
    <row r="837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</row>
    <row r="838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</row>
    <row r="839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</row>
    <row r="84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</row>
    <row r="841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</row>
    <row r="842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</row>
    <row r="843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</row>
    <row r="844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</row>
    <row r="845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</row>
    <row r="846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</row>
    <row r="847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</row>
    <row r="848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</row>
    <row r="849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</row>
    <row r="85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</row>
    <row r="851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</row>
    <row r="852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</row>
    <row r="853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</row>
    <row r="854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</row>
    <row r="855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</row>
    <row r="856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</row>
    <row r="857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</row>
    <row r="858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</row>
    <row r="859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</row>
    <row r="86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</row>
    <row r="861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</row>
    <row r="862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</row>
    <row r="863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</row>
    <row r="864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</row>
    <row r="865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</row>
    <row r="866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</row>
    <row r="867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</row>
    <row r="868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</row>
    <row r="869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</row>
    <row r="87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</row>
    <row r="871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</row>
    <row r="872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</row>
    <row r="873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</row>
    <row r="874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</row>
    <row r="875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</row>
    <row r="876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</row>
    <row r="877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</row>
    <row r="878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</row>
    <row r="879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</row>
    <row r="8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</row>
    <row r="881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</row>
    <row r="882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</row>
    <row r="883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</row>
    <row r="884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</row>
    <row r="885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</row>
    <row r="886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</row>
    <row r="887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</row>
    <row r="888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</row>
    <row r="889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</row>
    <row r="89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</row>
    <row r="891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</row>
    <row r="892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</row>
    <row r="893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</row>
    <row r="894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</row>
    <row r="895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</row>
    <row r="896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</row>
    <row r="897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</row>
    <row r="898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</row>
    <row r="899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</row>
    <row r="90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</row>
    <row r="901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</row>
    <row r="902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</row>
    <row r="903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</row>
    <row r="904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</row>
    <row r="905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</row>
    <row r="906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</row>
    <row r="907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</row>
    <row r="908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</row>
    <row r="909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</row>
    <row r="91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</row>
    <row r="911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</row>
    <row r="912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</row>
    <row r="913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</row>
    <row r="914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</row>
    <row r="915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</row>
    <row r="916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</row>
    <row r="917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</row>
    <row r="918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</row>
    <row r="919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</row>
    <row r="92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</row>
    <row r="921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</row>
    <row r="922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</row>
    <row r="923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</row>
    <row r="924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</row>
    <row r="925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</row>
    <row r="926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</row>
    <row r="927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</row>
    <row r="928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</row>
    <row r="929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</row>
    <row r="93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</row>
    <row r="931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</row>
    <row r="932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</row>
    <row r="933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</row>
    <row r="934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</row>
    <row r="935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</row>
    <row r="936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</row>
    <row r="937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</row>
    <row r="938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</row>
    <row r="939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</row>
    <row r="94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</row>
    <row r="941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</row>
    <row r="942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</row>
    <row r="943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</row>
    <row r="944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</row>
    <row r="945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</row>
    <row r="946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</row>
    <row r="947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</row>
    <row r="948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</row>
    <row r="949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</row>
    <row r="95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</row>
    <row r="951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</row>
    <row r="952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</row>
    <row r="953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</row>
    <row r="954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</row>
    <row r="955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</row>
    <row r="956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</row>
    <row r="957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</row>
    <row r="958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</row>
    <row r="959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</row>
    <row r="96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</row>
    <row r="961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</row>
    <row r="962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</row>
    <row r="963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</row>
    <row r="964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</row>
    <row r="965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</row>
    <row r="966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</row>
    <row r="967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</row>
    <row r="968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</row>
    <row r="969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</row>
    <row r="97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</row>
    <row r="971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</row>
    <row r="972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</row>
    <row r="973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</row>
    <row r="974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</row>
    <row r="975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</row>
    <row r="976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</row>
    <row r="977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</row>
    <row r="978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</row>
    <row r="979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</row>
    <row r="9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</row>
    <row r="981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</row>
    <row r="982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</row>
    <row r="983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</row>
    <row r="984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</row>
    <row r="985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</row>
    <row r="986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</row>
    <row r="987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</row>
    <row r="988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</row>
    <row r="989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</row>
    <row r="99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</row>
    <row r="991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</row>
    <row r="992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</row>
    <row r="993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</row>
    <row r="994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</row>
    <row r="995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</row>
    <row r="996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</row>
    <row r="997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</row>
    <row r="998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</row>
    <row r="999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</row>
    <row r="100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</row>
  </sheetData>
  <printOptions/>
  <pageMargins bottom="0.75" footer="0.0" header="0.0" left="0.25" right="0.25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2.29"/>
    <col customWidth="1" hidden="1" min="3" max="3" width="8.43"/>
    <col customWidth="1" hidden="1" min="4" max="198" width="8.14"/>
    <col customWidth="1" hidden="1" min="199" max="199" width="7.57"/>
    <col customWidth="1" hidden="1" min="200" max="200" width="7.43"/>
    <col customWidth="1" hidden="1" min="201" max="207" width="8.14"/>
    <col customWidth="1" min="208" max="221" width="8.14"/>
    <col customWidth="1" min="222" max="233" width="7.57"/>
  </cols>
  <sheetData>
    <row r="1" ht="11.25" customHeight="1">
      <c r="A1" s="19"/>
      <c r="B1" s="20"/>
      <c r="C1" s="21"/>
      <c r="D1" s="21"/>
      <c r="E1" s="21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4"/>
      <c r="HF1" s="24"/>
      <c r="HG1" s="24"/>
      <c r="HH1" s="24"/>
      <c r="HI1" s="24"/>
      <c r="HJ1" s="24"/>
      <c r="HK1" s="24"/>
      <c r="HL1" s="24"/>
      <c r="HM1" s="24"/>
      <c r="HN1" s="23"/>
      <c r="HO1" s="23"/>
      <c r="HP1" s="23"/>
      <c r="HQ1" s="23"/>
      <c r="HR1" s="23"/>
      <c r="HS1" s="23"/>
      <c r="HT1" s="25"/>
      <c r="HU1" s="25"/>
      <c r="HV1" s="25"/>
      <c r="HW1" s="25"/>
      <c r="HX1" s="25"/>
      <c r="HY1" s="25"/>
    </row>
    <row r="2" ht="11.25" customHeight="1">
      <c r="A2" s="19"/>
      <c r="B2" s="26" t="s">
        <v>7</v>
      </c>
      <c r="C2" s="27" t="s">
        <v>8</v>
      </c>
      <c r="D2" s="28">
        <v>31.0</v>
      </c>
      <c r="E2" s="28">
        <v>28.0</v>
      </c>
      <c r="F2" s="28">
        <v>31.0</v>
      </c>
      <c r="G2" s="28">
        <v>30.0</v>
      </c>
      <c r="H2" s="28">
        <v>31.0</v>
      </c>
      <c r="I2" s="28">
        <v>30.0</v>
      </c>
      <c r="J2" s="28">
        <v>31.0</v>
      </c>
      <c r="K2" s="28">
        <v>31.0</v>
      </c>
      <c r="L2" s="28">
        <v>30.0</v>
      </c>
      <c r="M2" s="28">
        <v>31.0</v>
      </c>
      <c r="N2" s="28">
        <v>30.0</v>
      </c>
      <c r="O2" s="28">
        <v>31.0</v>
      </c>
      <c r="P2" s="28">
        <v>31.0</v>
      </c>
      <c r="Q2" s="28">
        <v>28.0</v>
      </c>
      <c r="R2" s="28">
        <v>31.0</v>
      </c>
      <c r="S2" s="28">
        <v>30.0</v>
      </c>
      <c r="T2" s="28">
        <v>31.0</v>
      </c>
      <c r="U2" s="28">
        <v>30.0</v>
      </c>
      <c r="V2" s="28">
        <v>31.0</v>
      </c>
      <c r="W2" s="28">
        <v>31.0</v>
      </c>
      <c r="X2" s="28">
        <v>30.0</v>
      </c>
      <c r="Y2" s="28">
        <v>31.0</v>
      </c>
      <c r="Z2" s="28">
        <v>30.0</v>
      </c>
      <c r="AA2" s="28">
        <v>31.0</v>
      </c>
      <c r="AB2" s="28">
        <v>31.0</v>
      </c>
      <c r="AC2" s="28">
        <v>29.0</v>
      </c>
      <c r="AD2" s="28">
        <v>31.0</v>
      </c>
      <c r="AE2" s="28">
        <v>30.0</v>
      </c>
      <c r="AF2" s="28">
        <v>31.0</v>
      </c>
      <c r="AG2" s="28">
        <v>30.0</v>
      </c>
      <c r="AH2" s="28">
        <v>31.0</v>
      </c>
      <c r="AI2" s="28">
        <v>31.0</v>
      </c>
      <c r="AJ2" s="28">
        <v>30.0</v>
      </c>
      <c r="AK2" s="28">
        <v>31.0</v>
      </c>
      <c r="AL2" s="28">
        <v>30.0</v>
      </c>
      <c r="AM2" s="28">
        <v>31.0</v>
      </c>
      <c r="AN2" s="28">
        <v>31.0</v>
      </c>
      <c r="AO2" s="28">
        <v>28.0</v>
      </c>
      <c r="AP2" s="28">
        <v>31.0</v>
      </c>
      <c r="AQ2" s="28">
        <v>30.0</v>
      </c>
      <c r="AR2" s="28">
        <v>31.0</v>
      </c>
      <c r="AS2" s="28">
        <v>30.0</v>
      </c>
      <c r="AT2" s="28">
        <v>31.0</v>
      </c>
      <c r="AU2" s="28">
        <v>31.0</v>
      </c>
      <c r="AV2" s="28">
        <v>30.0</v>
      </c>
      <c r="AW2" s="28">
        <v>31.0</v>
      </c>
      <c r="AX2" s="28">
        <v>30.0</v>
      </c>
      <c r="AY2" s="28">
        <v>31.0</v>
      </c>
      <c r="AZ2" s="28">
        <v>31.0</v>
      </c>
      <c r="BA2" s="28">
        <v>28.0</v>
      </c>
      <c r="BB2" s="28">
        <v>31.0</v>
      </c>
      <c r="BC2" s="28">
        <v>30.0</v>
      </c>
      <c r="BD2" s="28">
        <v>31.0</v>
      </c>
      <c r="BE2" s="28">
        <v>30.0</v>
      </c>
      <c r="BF2" s="28">
        <v>31.0</v>
      </c>
      <c r="BG2" s="28">
        <v>31.0</v>
      </c>
      <c r="BH2" s="28">
        <v>30.0</v>
      </c>
      <c r="BI2" s="28">
        <v>31.0</v>
      </c>
      <c r="BJ2" s="28">
        <v>30.0</v>
      </c>
      <c r="BK2" s="28">
        <v>31.0</v>
      </c>
      <c r="BL2" s="28">
        <v>31.0</v>
      </c>
      <c r="BM2" s="28">
        <v>28.0</v>
      </c>
      <c r="BN2" s="28">
        <v>31.0</v>
      </c>
      <c r="BO2" s="28">
        <v>30.0</v>
      </c>
      <c r="BP2" s="28">
        <v>31.0</v>
      </c>
      <c r="BQ2" s="28">
        <v>30.0</v>
      </c>
      <c r="BR2" s="28">
        <v>31.0</v>
      </c>
      <c r="BS2" s="28">
        <v>31.0</v>
      </c>
      <c r="BT2" s="28">
        <v>30.0</v>
      </c>
      <c r="BU2" s="28">
        <v>31.0</v>
      </c>
      <c r="BV2" s="28">
        <v>30.0</v>
      </c>
      <c r="BW2" s="28">
        <v>31.0</v>
      </c>
      <c r="BX2" s="28">
        <v>31.0</v>
      </c>
      <c r="BY2" s="28">
        <v>29.0</v>
      </c>
      <c r="BZ2" s="28">
        <v>31.0</v>
      </c>
      <c r="CA2" s="28">
        <v>30.0</v>
      </c>
      <c r="CB2" s="28">
        <v>31.0</v>
      </c>
      <c r="CC2" s="28">
        <v>30.0</v>
      </c>
      <c r="CD2" s="28">
        <v>31.0</v>
      </c>
      <c r="CE2" s="28">
        <v>31.0</v>
      </c>
      <c r="CF2" s="28">
        <v>30.0</v>
      </c>
      <c r="CG2" s="28">
        <v>31.0</v>
      </c>
      <c r="CH2" s="28">
        <v>30.0</v>
      </c>
      <c r="CI2" s="28">
        <v>31.0</v>
      </c>
      <c r="CJ2" s="28">
        <v>31.0</v>
      </c>
      <c r="CK2" s="28">
        <v>28.0</v>
      </c>
      <c r="CL2" s="28">
        <v>31.0</v>
      </c>
      <c r="CM2" s="28">
        <v>30.0</v>
      </c>
      <c r="CN2" s="28">
        <v>31.0</v>
      </c>
      <c r="CO2" s="28">
        <v>30.0</v>
      </c>
      <c r="CP2" s="28">
        <v>31.0</v>
      </c>
      <c r="CQ2" s="28">
        <v>31.0</v>
      </c>
      <c r="CR2" s="28">
        <v>30.0</v>
      </c>
      <c r="CS2" s="28">
        <v>31.0</v>
      </c>
      <c r="CT2" s="28">
        <v>30.0</v>
      </c>
      <c r="CU2" s="28">
        <v>31.0</v>
      </c>
      <c r="CV2" s="28">
        <v>31.0</v>
      </c>
      <c r="CW2" s="28">
        <v>28.0</v>
      </c>
      <c r="CX2" s="28">
        <v>31.0</v>
      </c>
      <c r="CY2" s="28">
        <v>30.0</v>
      </c>
      <c r="CZ2" s="28">
        <v>31.0</v>
      </c>
      <c r="DA2" s="28">
        <v>30.0</v>
      </c>
      <c r="DB2" s="28">
        <v>31.0</v>
      </c>
      <c r="DC2" s="28">
        <v>31.0</v>
      </c>
      <c r="DD2" s="28">
        <v>30.0</v>
      </c>
      <c r="DE2" s="28">
        <v>31.0</v>
      </c>
      <c r="DF2" s="28">
        <v>30.0</v>
      </c>
      <c r="DG2" s="28">
        <v>31.0</v>
      </c>
      <c r="DH2" s="28">
        <v>31.0</v>
      </c>
      <c r="DI2" s="28">
        <v>28.0</v>
      </c>
      <c r="DJ2" s="28">
        <v>31.0</v>
      </c>
      <c r="DK2" s="28">
        <v>30.0</v>
      </c>
      <c r="DL2" s="28">
        <v>31.0</v>
      </c>
      <c r="DM2" s="28">
        <v>30.0</v>
      </c>
      <c r="DN2" s="28">
        <v>31.0</v>
      </c>
      <c r="DO2" s="28">
        <v>31.0</v>
      </c>
      <c r="DP2" s="28">
        <v>30.0</v>
      </c>
      <c r="DQ2" s="28">
        <v>31.0</v>
      </c>
      <c r="DR2" s="28">
        <v>30.0</v>
      </c>
      <c r="DS2" s="28">
        <v>31.0</v>
      </c>
      <c r="DT2" s="28">
        <v>31.0</v>
      </c>
      <c r="DU2" s="28">
        <v>29.0</v>
      </c>
      <c r="DV2" s="28">
        <v>31.0</v>
      </c>
      <c r="DW2" s="28">
        <v>30.0</v>
      </c>
      <c r="DX2" s="28">
        <v>31.0</v>
      </c>
      <c r="DY2" s="28">
        <v>30.0</v>
      </c>
      <c r="DZ2" s="28">
        <v>31.0</v>
      </c>
      <c r="EA2" s="28">
        <v>31.0</v>
      </c>
      <c r="EB2" s="28">
        <v>30.0</v>
      </c>
      <c r="EC2" s="28">
        <v>31.0</v>
      </c>
      <c r="ED2" s="28">
        <v>30.0</v>
      </c>
      <c r="EE2" s="28">
        <v>31.0</v>
      </c>
      <c r="EF2" s="28">
        <v>31.0</v>
      </c>
      <c r="EG2" s="28">
        <v>28.0</v>
      </c>
      <c r="EH2" s="28">
        <v>31.0</v>
      </c>
      <c r="EI2" s="28">
        <v>30.0</v>
      </c>
      <c r="EJ2" s="28">
        <v>31.0</v>
      </c>
      <c r="EK2" s="28">
        <v>30.0</v>
      </c>
      <c r="EL2" s="28">
        <v>31.0</v>
      </c>
      <c r="EM2" s="28">
        <v>31.0</v>
      </c>
      <c r="EN2" s="28">
        <v>30.0</v>
      </c>
      <c r="EO2" s="28">
        <v>31.0</v>
      </c>
      <c r="EP2" s="28">
        <v>30.0</v>
      </c>
      <c r="EQ2" s="28">
        <v>31.0</v>
      </c>
      <c r="ER2" s="28">
        <v>31.0</v>
      </c>
      <c r="ES2" s="28">
        <v>28.0</v>
      </c>
      <c r="ET2" s="28">
        <v>31.0</v>
      </c>
      <c r="EU2" s="28">
        <v>30.0</v>
      </c>
      <c r="EV2" s="28">
        <v>31.0</v>
      </c>
      <c r="EW2" s="28">
        <v>30.0</v>
      </c>
      <c r="EX2" s="28">
        <v>31.0</v>
      </c>
      <c r="EY2" s="28">
        <v>31.0</v>
      </c>
      <c r="EZ2" s="28">
        <v>30.0</v>
      </c>
      <c r="FA2" s="28">
        <v>31.0</v>
      </c>
      <c r="FB2" s="28">
        <v>30.0</v>
      </c>
      <c r="FC2" s="28">
        <v>31.0</v>
      </c>
      <c r="FD2" s="28">
        <v>31.0</v>
      </c>
      <c r="FE2" s="28">
        <v>28.0</v>
      </c>
      <c r="FF2" s="28">
        <v>31.0</v>
      </c>
      <c r="FG2" s="28">
        <v>30.0</v>
      </c>
      <c r="FH2" s="28">
        <v>31.0</v>
      </c>
      <c r="FI2" s="28">
        <v>30.0</v>
      </c>
      <c r="FJ2" s="28">
        <v>31.0</v>
      </c>
      <c r="FK2" s="28">
        <v>31.0</v>
      </c>
      <c r="FL2" s="28">
        <v>30.0</v>
      </c>
      <c r="FM2" s="28">
        <v>31.0</v>
      </c>
      <c r="FN2" s="28">
        <v>30.0</v>
      </c>
      <c r="FO2" s="28">
        <v>31.0</v>
      </c>
      <c r="FP2" s="28">
        <v>31.0</v>
      </c>
      <c r="FQ2" s="28">
        <v>29.0</v>
      </c>
      <c r="FR2" s="28">
        <v>31.0</v>
      </c>
      <c r="FS2" s="28">
        <v>30.0</v>
      </c>
      <c r="FT2" s="28">
        <v>31.0</v>
      </c>
      <c r="FU2" s="28">
        <v>30.0</v>
      </c>
      <c r="FV2" s="28">
        <v>31.0</v>
      </c>
      <c r="FW2" s="28">
        <v>31.0</v>
      </c>
      <c r="FX2" s="28">
        <v>30.0</v>
      </c>
      <c r="FY2" s="28">
        <v>31.0</v>
      </c>
      <c r="FZ2" s="28">
        <v>30.0</v>
      </c>
      <c r="GA2" s="28">
        <v>31.0</v>
      </c>
      <c r="GB2" s="28">
        <v>31.0</v>
      </c>
      <c r="GC2" s="28">
        <v>28.0</v>
      </c>
      <c r="GD2" s="28">
        <v>31.0</v>
      </c>
      <c r="GE2" s="28">
        <v>30.0</v>
      </c>
      <c r="GF2" s="28">
        <v>31.0</v>
      </c>
      <c r="GG2" s="28">
        <v>30.0</v>
      </c>
      <c r="GH2" s="28">
        <v>31.0</v>
      </c>
      <c r="GI2" s="28">
        <v>31.0</v>
      </c>
      <c r="GJ2" s="28">
        <v>30.0</v>
      </c>
      <c r="GK2" s="28">
        <v>31.0</v>
      </c>
      <c r="GL2" s="28">
        <v>30.0</v>
      </c>
      <c r="GM2" s="28">
        <v>31.0</v>
      </c>
      <c r="GN2" s="28">
        <v>31.0</v>
      </c>
      <c r="GO2" s="28">
        <v>28.0</v>
      </c>
      <c r="GP2" s="28">
        <v>31.0</v>
      </c>
      <c r="GQ2" s="28">
        <v>30.0</v>
      </c>
      <c r="GR2" s="28">
        <v>31.0</v>
      </c>
      <c r="GS2" s="28">
        <v>30.0</v>
      </c>
      <c r="GT2" s="28">
        <v>31.0</v>
      </c>
      <c r="GU2" s="28">
        <v>31.0</v>
      </c>
      <c r="GV2" s="29">
        <v>30.0</v>
      </c>
      <c r="GW2" s="29">
        <v>31.0</v>
      </c>
      <c r="GX2" s="29">
        <v>30.0</v>
      </c>
      <c r="GY2" s="29">
        <v>31.0</v>
      </c>
      <c r="GZ2" s="29">
        <v>31.0</v>
      </c>
      <c r="HA2" s="29">
        <v>28.0</v>
      </c>
      <c r="HB2" s="29">
        <v>31.0</v>
      </c>
      <c r="HC2" s="29">
        <v>30.0</v>
      </c>
      <c r="HD2" s="29">
        <v>31.0</v>
      </c>
      <c r="HE2" s="30">
        <v>30.0</v>
      </c>
      <c r="HF2" s="30">
        <v>31.0</v>
      </c>
      <c r="HG2" s="30">
        <v>31.0</v>
      </c>
      <c r="HH2" s="30">
        <v>30.0</v>
      </c>
      <c r="HI2" s="30">
        <v>31.0</v>
      </c>
      <c r="HJ2" s="30">
        <v>30.0</v>
      </c>
      <c r="HK2" s="30">
        <v>31.0</v>
      </c>
      <c r="HL2" s="30">
        <v>31.0</v>
      </c>
      <c r="HM2" s="30">
        <v>29.0</v>
      </c>
      <c r="HN2" s="30">
        <v>31.0</v>
      </c>
      <c r="HO2" s="30">
        <v>30.0</v>
      </c>
      <c r="HP2" s="30">
        <v>31.0</v>
      </c>
      <c r="HQ2" s="30">
        <v>30.0</v>
      </c>
      <c r="HR2" s="30">
        <v>31.0</v>
      </c>
      <c r="HS2" s="30">
        <v>31.0</v>
      </c>
      <c r="HT2" s="25"/>
      <c r="HU2" s="25"/>
      <c r="HV2" s="25"/>
      <c r="HW2" s="25"/>
      <c r="HX2" s="25"/>
      <c r="HY2" s="25"/>
    </row>
    <row r="3" ht="11.25" customHeight="1">
      <c r="A3" s="19"/>
      <c r="B3" s="31"/>
      <c r="C3" s="32" t="s">
        <v>9</v>
      </c>
      <c r="D3" s="33">
        <v>38718.0</v>
      </c>
      <c r="E3" s="33">
        <v>38749.0</v>
      </c>
      <c r="F3" s="33">
        <v>38777.0</v>
      </c>
      <c r="G3" s="33">
        <v>38808.0</v>
      </c>
      <c r="H3" s="33">
        <v>38838.0</v>
      </c>
      <c r="I3" s="33">
        <v>38869.0</v>
      </c>
      <c r="J3" s="33">
        <v>38899.0</v>
      </c>
      <c r="K3" s="33">
        <v>38930.0</v>
      </c>
      <c r="L3" s="33">
        <v>38961.0</v>
      </c>
      <c r="M3" s="33">
        <v>38991.0</v>
      </c>
      <c r="N3" s="33">
        <v>39022.0</v>
      </c>
      <c r="O3" s="33">
        <v>39052.0</v>
      </c>
      <c r="P3" s="33">
        <v>39083.0</v>
      </c>
      <c r="Q3" s="33">
        <v>39114.0</v>
      </c>
      <c r="R3" s="33">
        <v>39142.0</v>
      </c>
      <c r="S3" s="33">
        <v>39173.0</v>
      </c>
      <c r="T3" s="33">
        <v>39203.0</v>
      </c>
      <c r="U3" s="33">
        <v>39234.0</v>
      </c>
      <c r="V3" s="33">
        <v>39264.0</v>
      </c>
      <c r="W3" s="33">
        <v>39295.0</v>
      </c>
      <c r="X3" s="33">
        <v>39326.0</v>
      </c>
      <c r="Y3" s="33">
        <v>39356.0</v>
      </c>
      <c r="Z3" s="33">
        <v>39387.0</v>
      </c>
      <c r="AA3" s="33">
        <v>39417.0</v>
      </c>
      <c r="AB3" s="33">
        <v>39448.0</v>
      </c>
      <c r="AC3" s="33">
        <v>39479.0</v>
      </c>
      <c r="AD3" s="33">
        <v>39508.0</v>
      </c>
      <c r="AE3" s="33">
        <v>39539.0</v>
      </c>
      <c r="AF3" s="33">
        <v>39569.0</v>
      </c>
      <c r="AG3" s="33">
        <v>39600.0</v>
      </c>
      <c r="AH3" s="33">
        <v>39630.0</v>
      </c>
      <c r="AI3" s="33">
        <v>39661.0</v>
      </c>
      <c r="AJ3" s="33">
        <v>39692.0</v>
      </c>
      <c r="AK3" s="33">
        <v>39722.0</v>
      </c>
      <c r="AL3" s="33">
        <v>39753.0</v>
      </c>
      <c r="AM3" s="33">
        <v>39783.0</v>
      </c>
      <c r="AN3" s="33">
        <v>39814.0</v>
      </c>
      <c r="AO3" s="33">
        <v>39845.0</v>
      </c>
      <c r="AP3" s="33">
        <v>39873.0</v>
      </c>
      <c r="AQ3" s="33">
        <v>39904.0</v>
      </c>
      <c r="AR3" s="33">
        <v>39934.0</v>
      </c>
      <c r="AS3" s="33">
        <v>39965.0</v>
      </c>
      <c r="AT3" s="33">
        <v>39995.0</v>
      </c>
      <c r="AU3" s="33">
        <v>40026.0</v>
      </c>
      <c r="AV3" s="33">
        <v>40057.0</v>
      </c>
      <c r="AW3" s="33">
        <v>40087.0</v>
      </c>
      <c r="AX3" s="33">
        <v>40118.0</v>
      </c>
      <c r="AY3" s="33">
        <v>40148.0</v>
      </c>
      <c r="AZ3" s="33">
        <v>40179.0</v>
      </c>
      <c r="BA3" s="33">
        <v>40210.0</v>
      </c>
      <c r="BB3" s="33">
        <v>40238.0</v>
      </c>
      <c r="BC3" s="33">
        <v>40269.0</v>
      </c>
      <c r="BD3" s="33">
        <v>40299.0</v>
      </c>
      <c r="BE3" s="33">
        <v>40330.0</v>
      </c>
      <c r="BF3" s="33">
        <v>40360.0</v>
      </c>
      <c r="BG3" s="33">
        <v>40391.0</v>
      </c>
      <c r="BH3" s="33">
        <v>40422.0</v>
      </c>
      <c r="BI3" s="33">
        <v>40452.0</v>
      </c>
      <c r="BJ3" s="33">
        <v>40483.0</v>
      </c>
      <c r="BK3" s="33">
        <v>40513.0</v>
      </c>
      <c r="BL3" s="33">
        <v>40544.0</v>
      </c>
      <c r="BM3" s="33">
        <v>40575.0</v>
      </c>
      <c r="BN3" s="33">
        <v>40603.0</v>
      </c>
      <c r="BO3" s="33">
        <v>40634.0</v>
      </c>
      <c r="BP3" s="33">
        <v>40664.0</v>
      </c>
      <c r="BQ3" s="33">
        <v>40695.0</v>
      </c>
      <c r="BR3" s="33">
        <v>40725.0</v>
      </c>
      <c r="BS3" s="33">
        <v>40756.0</v>
      </c>
      <c r="BT3" s="33">
        <v>40787.0</v>
      </c>
      <c r="BU3" s="33">
        <v>40817.0</v>
      </c>
      <c r="BV3" s="33">
        <v>40848.0</v>
      </c>
      <c r="BW3" s="33">
        <v>40878.0</v>
      </c>
      <c r="BX3" s="33">
        <v>40909.0</v>
      </c>
      <c r="BY3" s="33">
        <v>40940.0</v>
      </c>
      <c r="BZ3" s="33">
        <v>40969.0</v>
      </c>
      <c r="CA3" s="33">
        <v>41000.0</v>
      </c>
      <c r="CB3" s="33">
        <v>41030.0</v>
      </c>
      <c r="CC3" s="33">
        <v>41061.0</v>
      </c>
      <c r="CD3" s="33">
        <v>41091.0</v>
      </c>
      <c r="CE3" s="33">
        <v>41122.0</v>
      </c>
      <c r="CF3" s="33">
        <v>41153.0</v>
      </c>
      <c r="CG3" s="33">
        <v>41183.0</v>
      </c>
      <c r="CH3" s="33">
        <v>41214.0</v>
      </c>
      <c r="CI3" s="33">
        <v>41244.0</v>
      </c>
      <c r="CJ3" s="33">
        <v>41275.0</v>
      </c>
      <c r="CK3" s="33">
        <v>41306.0</v>
      </c>
      <c r="CL3" s="33">
        <v>41334.0</v>
      </c>
      <c r="CM3" s="33">
        <v>41365.0</v>
      </c>
      <c r="CN3" s="33">
        <v>41395.0</v>
      </c>
      <c r="CO3" s="33">
        <v>41426.0</v>
      </c>
      <c r="CP3" s="33">
        <v>41456.0</v>
      </c>
      <c r="CQ3" s="33">
        <v>41487.0</v>
      </c>
      <c r="CR3" s="33">
        <v>41518.0</v>
      </c>
      <c r="CS3" s="33">
        <v>41548.0</v>
      </c>
      <c r="CT3" s="33">
        <v>41579.0</v>
      </c>
      <c r="CU3" s="33">
        <v>41609.0</v>
      </c>
      <c r="CV3" s="33">
        <v>41640.0</v>
      </c>
      <c r="CW3" s="33">
        <v>41671.0</v>
      </c>
      <c r="CX3" s="33">
        <v>41699.0</v>
      </c>
      <c r="CY3" s="33">
        <v>41730.0</v>
      </c>
      <c r="CZ3" s="33">
        <v>41760.0</v>
      </c>
      <c r="DA3" s="33">
        <v>41791.0</v>
      </c>
      <c r="DB3" s="33">
        <v>41821.0</v>
      </c>
      <c r="DC3" s="33">
        <v>41852.0</v>
      </c>
      <c r="DD3" s="33">
        <v>41883.0</v>
      </c>
      <c r="DE3" s="33">
        <v>41913.0</v>
      </c>
      <c r="DF3" s="33">
        <v>41944.0</v>
      </c>
      <c r="DG3" s="33">
        <v>41974.0</v>
      </c>
      <c r="DH3" s="33">
        <v>42005.0</v>
      </c>
      <c r="DI3" s="33">
        <v>42036.0</v>
      </c>
      <c r="DJ3" s="33">
        <v>42064.0</v>
      </c>
      <c r="DK3" s="33">
        <v>42095.0</v>
      </c>
      <c r="DL3" s="33">
        <v>42125.0</v>
      </c>
      <c r="DM3" s="33">
        <v>42156.0</v>
      </c>
      <c r="DN3" s="33">
        <v>42186.0</v>
      </c>
      <c r="DO3" s="33">
        <v>42217.0</v>
      </c>
      <c r="DP3" s="33">
        <v>42248.0</v>
      </c>
      <c r="DQ3" s="33">
        <v>42278.0</v>
      </c>
      <c r="DR3" s="33">
        <v>42309.0</v>
      </c>
      <c r="DS3" s="33">
        <v>42339.0</v>
      </c>
      <c r="DT3" s="33">
        <v>42370.0</v>
      </c>
      <c r="DU3" s="33">
        <v>42401.0</v>
      </c>
      <c r="DV3" s="33">
        <v>42430.0</v>
      </c>
      <c r="DW3" s="33">
        <v>42461.0</v>
      </c>
      <c r="DX3" s="33">
        <v>42491.0</v>
      </c>
      <c r="DY3" s="33">
        <v>42522.0</v>
      </c>
      <c r="DZ3" s="33">
        <v>42552.0</v>
      </c>
      <c r="EA3" s="33">
        <v>42583.0</v>
      </c>
      <c r="EB3" s="33">
        <v>42614.0</v>
      </c>
      <c r="EC3" s="33">
        <v>42644.0</v>
      </c>
      <c r="ED3" s="33">
        <v>42675.0</v>
      </c>
      <c r="EE3" s="33">
        <v>42705.0</v>
      </c>
      <c r="EF3" s="33">
        <v>42736.0</v>
      </c>
      <c r="EG3" s="33">
        <v>42767.0</v>
      </c>
      <c r="EH3" s="33">
        <v>42795.0</v>
      </c>
      <c r="EI3" s="33">
        <v>42826.0</v>
      </c>
      <c r="EJ3" s="33">
        <v>42856.0</v>
      </c>
      <c r="EK3" s="33">
        <v>42887.0</v>
      </c>
      <c r="EL3" s="33">
        <v>42917.0</v>
      </c>
      <c r="EM3" s="33">
        <v>42948.0</v>
      </c>
      <c r="EN3" s="33">
        <v>42979.0</v>
      </c>
      <c r="EO3" s="33">
        <v>43009.0</v>
      </c>
      <c r="EP3" s="33">
        <v>43040.0</v>
      </c>
      <c r="EQ3" s="33">
        <v>43070.0</v>
      </c>
      <c r="ER3" s="33">
        <v>43101.0</v>
      </c>
      <c r="ES3" s="33">
        <v>43132.0</v>
      </c>
      <c r="ET3" s="33">
        <v>43160.0</v>
      </c>
      <c r="EU3" s="33">
        <v>43191.0</v>
      </c>
      <c r="EV3" s="33">
        <v>43221.0</v>
      </c>
      <c r="EW3" s="33">
        <v>43252.0</v>
      </c>
      <c r="EX3" s="33">
        <v>43282.0</v>
      </c>
      <c r="EY3" s="33">
        <v>43313.0</v>
      </c>
      <c r="EZ3" s="33">
        <v>43344.0</v>
      </c>
      <c r="FA3" s="33">
        <v>43374.0</v>
      </c>
      <c r="FB3" s="33">
        <v>43405.0</v>
      </c>
      <c r="FC3" s="33">
        <v>43435.0</v>
      </c>
      <c r="FD3" s="33">
        <v>43466.0</v>
      </c>
      <c r="FE3" s="33">
        <v>43497.0</v>
      </c>
      <c r="FF3" s="33">
        <v>43525.0</v>
      </c>
      <c r="FG3" s="33">
        <v>43556.0</v>
      </c>
      <c r="FH3" s="33">
        <v>43586.0</v>
      </c>
      <c r="FI3" s="33">
        <v>43617.0</v>
      </c>
      <c r="FJ3" s="33">
        <v>43647.0</v>
      </c>
      <c r="FK3" s="33">
        <v>43678.0</v>
      </c>
      <c r="FL3" s="33">
        <v>43709.0</v>
      </c>
      <c r="FM3" s="33">
        <v>43739.0</v>
      </c>
      <c r="FN3" s="33">
        <v>43770.0</v>
      </c>
      <c r="FO3" s="33">
        <v>43800.0</v>
      </c>
      <c r="FP3" s="33">
        <v>43831.0</v>
      </c>
      <c r="FQ3" s="33">
        <v>43862.0</v>
      </c>
      <c r="FR3" s="33">
        <v>43891.0</v>
      </c>
      <c r="FS3" s="33">
        <v>43922.0</v>
      </c>
      <c r="FT3" s="33">
        <v>43952.0</v>
      </c>
      <c r="FU3" s="33">
        <v>43983.0</v>
      </c>
      <c r="FV3" s="34">
        <v>44013.0</v>
      </c>
      <c r="FW3" s="34">
        <v>44044.0</v>
      </c>
      <c r="FX3" s="34">
        <v>44075.0</v>
      </c>
      <c r="FY3" s="34">
        <v>44105.0</v>
      </c>
      <c r="FZ3" s="34">
        <v>44136.0</v>
      </c>
      <c r="GA3" s="34">
        <v>44166.0</v>
      </c>
      <c r="GB3" s="34">
        <v>44197.0</v>
      </c>
      <c r="GC3" s="34">
        <v>44228.0</v>
      </c>
      <c r="GD3" s="34">
        <v>44256.0</v>
      </c>
      <c r="GE3" s="34">
        <v>44287.0</v>
      </c>
      <c r="GF3" s="34">
        <v>44317.0</v>
      </c>
      <c r="GG3" s="34">
        <v>44348.0</v>
      </c>
      <c r="GH3" s="34">
        <v>44378.0</v>
      </c>
      <c r="GI3" s="34">
        <v>44409.0</v>
      </c>
      <c r="GJ3" s="34">
        <v>44440.0</v>
      </c>
      <c r="GK3" s="34">
        <v>44470.0</v>
      </c>
      <c r="GL3" s="34">
        <v>44501.0</v>
      </c>
      <c r="GM3" s="34">
        <v>44531.0</v>
      </c>
      <c r="GN3" s="34">
        <v>44562.0</v>
      </c>
      <c r="GO3" s="34">
        <v>44593.0</v>
      </c>
      <c r="GP3" s="34">
        <v>44621.0</v>
      </c>
      <c r="GQ3" s="34">
        <v>44652.0</v>
      </c>
      <c r="GR3" s="34">
        <v>44682.0</v>
      </c>
      <c r="GS3" s="34">
        <v>44713.0</v>
      </c>
      <c r="GT3" s="34">
        <v>44743.0</v>
      </c>
      <c r="GU3" s="34">
        <v>44774.0</v>
      </c>
      <c r="GV3" s="34">
        <v>44805.0</v>
      </c>
      <c r="GW3" s="34">
        <v>44835.0</v>
      </c>
      <c r="GX3" s="34">
        <v>44866.0</v>
      </c>
      <c r="GY3" s="34">
        <v>44896.0</v>
      </c>
      <c r="GZ3" s="34">
        <v>44927.0</v>
      </c>
      <c r="HA3" s="34">
        <v>44958.0</v>
      </c>
      <c r="HB3" s="34">
        <v>44986.0</v>
      </c>
      <c r="HC3" s="34">
        <v>45017.0</v>
      </c>
      <c r="HD3" s="34">
        <v>45047.0</v>
      </c>
      <c r="HE3" s="35">
        <v>45078.0</v>
      </c>
      <c r="HF3" s="35">
        <v>45108.0</v>
      </c>
      <c r="HG3" s="35">
        <v>45139.0</v>
      </c>
      <c r="HH3" s="35">
        <v>45170.0</v>
      </c>
      <c r="HI3" s="35">
        <v>45200.0</v>
      </c>
      <c r="HJ3" s="35">
        <v>45231.0</v>
      </c>
      <c r="HK3" s="35">
        <v>45261.0</v>
      </c>
      <c r="HL3" s="35">
        <v>45292.0</v>
      </c>
      <c r="HM3" s="35">
        <v>45323.0</v>
      </c>
      <c r="HN3" s="35">
        <v>45352.0</v>
      </c>
      <c r="HO3" s="35">
        <v>45383.0</v>
      </c>
      <c r="HP3" s="35">
        <v>45413.0</v>
      </c>
      <c r="HQ3" s="35">
        <v>45444.0</v>
      </c>
      <c r="HR3" s="35">
        <v>45474.0</v>
      </c>
      <c r="HS3" s="35">
        <v>45505.0</v>
      </c>
      <c r="HT3" s="25"/>
      <c r="HU3" s="25"/>
      <c r="HV3" s="25"/>
      <c r="HW3" s="25"/>
      <c r="HX3" s="25"/>
      <c r="HY3" s="25"/>
    </row>
    <row r="4" ht="11.25" customHeight="1">
      <c r="A4" s="36"/>
      <c r="B4" s="36"/>
      <c r="C4" s="32" t="s">
        <v>10</v>
      </c>
      <c r="D4" s="37" t="str">
        <f t="shared" ref="D4:HD4" si="1">CONCATENATE(ROUNDUP(MONTH(D$3)/3,0),"T",RIGHT(YEAR(D$3),2))</f>
        <v>1T06</v>
      </c>
      <c r="E4" s="37" t="str">
        <f t="shared" si="1"/>
        <v>1T06</v>
      </c>
      <c r="F4" s="37" t="str">
        <f t="shared" si="1"/>
        <v>1T06</v>
      </c>
      <c r="G4" s="37" t="str">
        <f t="shared" si="1"/>
        <v>2T06</v>
      </c>
      <c r="H4" s="37" t="str">
        <f t="shared" si="1"/>
        <v>2T06</v>
      </c>
      <c r="I4" s="37" t="str">
        <f t="shared" si="1"/>
        <v>2T06</v>
      </c>
      <c r="J4" s="37" t="str">
        <f t="shared" si="1"/>
        <v>3T06</v>
      </c>
      <c r="K4" s="37" t="str">
        <f t="shared" si="1"/>
        <v>3T06</v>
      </c>
      <c r="L4" s="37" t="str">
        <f t="shared" si="1"/>
        <v>3T06</v>
      </c>
      <c r="M4" s="37" t="str">
        <f t="shared" si="1"/>
        <v>4T06</v>
      </c>
      <c r="N4" s="37" t="str">
        <f t="shared" si="1"/>
        <v>4T06</v>
      </c>
      <c r="O4" s="37" t="str">
        <f t="shared" si="1"/>
        <v>4T06</v>
      </c>
      <c r="P4" s="37" t="str">
        <f t="shared" si="1"/>
        <v>1T07</v>
      </c>
      <c r="Q4" s="37" t="str">
        <f t="shared" si="1"/>
        <v>1T07</v>
      </c>
      <c r="R4" s="37" t="str">
        <f t="shared" si="1"/>
        <v>1T07</v>
      </c>
      <c r="S4" s="37" t="str">
        <f t="shared" si="1"/>
        <v>2T07</v>
      </c>
      <c r="T4" s="37" t="str">
        <f t="shared" si="1"/>
        <v>2T07</v>
      </c>
      <c r="U4" s="37" t="str">
        <f t="shared" si="1"/>
        <v>2T07</v>
      </c>
      <c r="V4" s="37" t="str">
        <f t="shared" si="1"/>
        <v>3T07</v>
      </c>
      <c r="W4" s="37" t="str">
        <f t="shared" si="1"/>
        <v>3T07</v>
      </c>
      <c r="X4" s="37" t="str">
        <f t="shared" si="1"/>
        <v>3T07</v>
      </c>
      <c r="Y4" s="37" t="str">
        <f t="shared" si="1"/>
        <v>4T07</v>
      </c>
      <c r="Z4" s="37" t="str">
        <f t="shared" si="1"/>
        <v>4T07</v>
      </c>
      <c r="AA4" s="37" t="str">
        <f t="shared" si="1"/>
        <v>4T07</v>
      </c>
      <c r="AB4" s="37" t="str">
        <f t="shared" si="1"/>
        <v>1T08</v>
      </c>
      <c r="AC4" s="37" t="str">
        <f t="shared" si="1"/>
        <v>1T08</v>
      </c>
      <c r="AD4" s="37" t="str">
        <f t="shared" si="1"/>
        <v>1T08</v>
      </c>
      <c r="AE4" s="37" t="str">
        <f t="shared" si="1"/>
        <v>2T08</v>
      </c>
      <c r="AF4" s="37" t="str">
        <f t="shared" si="1"/>
        <v>2T08</v>
      </c>
      <c r="AG4" s="37" t="str">
        <f t="shared" si="1"/>
        <v>2T08</v>
      </c>
      <c r="AH4" s="37" t="str">
        <f t="shared" si="1"/>
        <v>3T08</v>
      </c>
      <c r="AI4" s="37" t="str">
        <f t="shared" si="1"/>
        <v>3T08</v>
      </c>
      <c r="AJ4" s="37" t="str">
        <f t="shared" si="1"/>
        <v>3T08</v>
      </c>
      <c r="AK4" s="37" t="str">
        <f t="shared" si="1"/>
        <v>4T08</v>
      </c>
      <c r="AL4" s="37" t="str">
        <f t="shared" si="1"/>
        <v>4T08</v>
      </c>
      <c r="AM4" s="37" t="str">
        <f t="shared" si="1"/>
        <v>4T08</v>
      </c>
      <c r="AN4" s="37" t="str">
        <f t="shared" si="1"/>
        <v>1T09</v>
      </c>
      <c r="AO4" s="37" t="str">
        <f t="shared" si="1"/>
        <v>1T09</v>
      </c>
      <c r="AP4" s="37" t="str">
        <f t="shared" si="1"/>
        <v>1T09</v>
      </c>
      <c r="AQ4" s="37" t="str">
        <f t="shared" si="1"/>
        <v>2T09</v>
      </c>
      <c r="AR4" s="37" t="str">
        <f t="shared" si="1"/>
        <v>2T09</v>
      </c>
      <c r="AS4" s="37" t="str">
        <f t="shared" si="1"/>
        <v>2T09</v>
      </c>
      <c r="AT4" s="37" t="str">
        <f t="shared" si="1"/>
        <v>3T09</v>
      </c>
      <c r="AU4" s="37" t="str">
        <f t="shared" si="1"/>
        <v>3T09</v>
      </c>
      <c r="AV4" s="37" t="str">
        <f t="shared" si="1"/>
        <v>3T09</v>
      </c>
      <c r="AW4" s="37" t="str">
        <f t="shared" si="1"/>
        <v>4T09</v>
      </c>
      <c r="AX4" s="37" t="str">
        <f t="shared" si="1"/>
        <v>4T09</v>
      </c>
      <c r="AY4" s="37" t="str">
        <f t="shared" si="1"/>
        <v>4T09</v>
      </c>
      <c r="AZ4" s="37" t="str">
        <f t="shared" si="1"/>
        <v>1T10</v>
      </c>
      <c r="BA4" s="37" t="str">
        <f t="shared" si="1"/>
        <v>1T10</v>
      </c>
      <c r="BB4" s="37" t="str">
        <f t="shared" si="1"/>
        <v>1T10</v>
      </c>
      <c r="BC4" s="37" t="str">
        <f t="shared" si="1"/>
        <v>2T10</v>
      </c>
      <c r="BD4" s="37" t="str">
        <f t="shared" si="1"/>
        <v>2T10</v>
      </c>
      <c r="BE4" s="37" t="str">
        <f t="shared" si="1"/>
        <v>2T10</v>
      </c>
      <c r="BF4" s="37" t="str">
        <f t="shared" si="1"/>
        <v>3T10</v>
      </c>
      <c r="BG4" s="37" t="str">
        <f t="shared" si="1"/>
        <v>3T10</v>
      </c>
      <c r="BH4" s="37" t="str">
        <f t="shared" si="1"/>
        <v>3T10</v>
      </c>
      <c r="BI4" s="37" t="str">
        <f t="shared" si="1"/>
        <v>4T10</v>
      </c>
      <c r="BJ4" s="37" t="str">
        <f t="shared" si="1"/>
        <v>4T10</v>
      </c>
      <c r="BK4" s="37" t="str">
        <f t="shared" si="1"/>
        <v>4T10</v>
      </c>
      <c r="BL4" s="37" t="str">
        <f t="shared" si="1"/>
        <v>1T11</v>
      </c>
      <c r="BM4" s="37" t="str">
        <f t="shared" si="1"/>
        <v>1T11</v>
      </c>
      <c r="BN4" s="37" t="str">
        <f t="shared" si="1"/>
        <v>1T11</v>
      </c>
      <c r="BO4" s="37" t="str">
        <f t="shared" si="1"/>
        <v>2T11</v>
      </c>
      <c r="BP4" s="37" t="str">
        <f t="shared" si="1"/>
        <v>2T11</v>
      </c>
      <c r="BQ4" s="37" t="str">
        <f t="shared" si="1"/>
        <v>2T11</v>
      </c>
      <c r="BR4" s="37" t="str">
        <f t="shared" si="1"/>
        <v>3T11</v>
      </c>
      <c r="BS4" s="37" t="str">
        <f t="shared" si="1"/>
        <v>3T11</v>
      </c>
      <c r="BT4" s="37" t="str">
        <f t="shared" si="1"/>
        <v>3T11</v>
      </c>
      <c r="BU4" s="37" t="str">
        <f t="shared" si="1"/>
        <v>4T11</v>
      </c>
      <c r="BV4" s="37" t="str">
        <f t="shared" si="1"/>
        <v>4T11</v>
      </c>
      <c r="BW4" s="37" t="str">
        <f t="shared" si="1"/>
        <v>4T11</v>
      </c>
      <c r="BX4" s="37" t="str">
        <f t="shared" si="1"/>
        <v>1T12</v>
      </c>
      <c r="BY4" s="37" t="str">
        <f t="shared" si="1"/>
        <v>1T12</v>
      </c>
      <c r="BZ4" s="37" t="str">
        <f t="shared" si="1"/>
        <v>1T12</v>
      </c>
      <c r="CA4" s="37" t="str">
        <f t="shared" si="1"/>
        <v>2T12</v>
      </c>
      <c r="CB4" s="37" t="str">
        <f t="shared" si="1"/>
        <v>2T12</v>
      </c>
      <c r="CC4" s="37" t="str">
        <f t="shared" si="1"/>
        <v>2T12</v>
      </c>
      <c r="CD4" s="37" t="str">
        <f t="shared" si="1"/>
        <v>3T12</v>
      </c>
      <c r="CE4" s="37" t="str">
        <f t="shared" si="1"/>
        <v>3T12</v>
      </c>
      <c r="CF4" s="37" t="str">
        <f t="shared" si="1"/>
        <v>3T12</v>
      </c>
      <c r="CG4" s="37" t="str">
        <f t="shared" si="1"/>
        <v>4T12</v>
      </c>
      <c r="CH4" s="37" t="str">
        <f t="shared" si="1"/>
        <v>4T12</v>
      </c>
      <c r="CI4" s="37" t="str">
        <f t="shared" si="1"/>
        <v>4T12</v>
      </c>
      <c r="CJ4" s="37" t="str">
        <f t="shared" si="1"/>
        <v>1T13</v>
      </c>
      <c r="CK4" s="37" t="str">
        <f t="shared" si="1"/>
        <v>1T13</v>
      </c>
      <c r="CL4" s="37" t="str">
        <f t="shared" si="1"/>
        <v>1T13</v>
      </c>
      <c r="CM4" s="37" t="str">
        <f t="shared" si="1"/>
        <v>2T13</v>
      </c>
      <c r="CN4" s="37" t="str">
        <f t="shared" si="1"/>
        <v>2T13</v>
      </c>
      <c r="CO4" s="37" t="str">
        <f t="shared" si="1"/>
        <v>2T13</v>
      </c>
      <c r="CP4" s="37" t="str">
        <f t="shared" si="1"/>
        <v>3T13</v>
      </c>
      <c r="CQ4" s="37" t="str">
        <f t="shared" si="1"/>
        <v>3T13</v>
      </c>
      <c r="CR4" s="37" t="str">
        <f t="shared" si="1"/>
        <v>3T13</v>
      </c>
      <c r="CS4" s="37" t="str">
        <f t="shared" si="1"/>
        <v>4T13</v>
      </c>
      <c r="CT4" s="37" t="str">
        <f t="shared" si="1"/>
        <v>4T13</v>
      </c>
      <c r="CU4" s="37" t="str">
        <f t="shared" si="1"/>
        <v>4T13</v>
      </c>
      <c r="CV4" s="37" t="str">
        <f t="shared" si="1"/>
        <v>1T14</v>
      </c>
      <c r="CW4" s="37" t="str">
        <f t="shared" si="1"/>
        <v>1T14</v>
      </c>
      <c r="CX4" s="37" t="str">
        <f t="shared" si="1"/>
        <v>1T14</v>
      </c>
      <c r="CY4" s="37" t="str">
        <f t="shared" si="1"/>
        <v>2T14</v>
      </c>
      <c r="CZ4" s="37" t="str">
        <f t="shared" si="1"/>
        <v>2T14</v>
      </c>
      <c r="DA4" s="37" t="str">
        <f t="shared" si="1"/>
        <v>2T14</v>
      </c>
      <c r="DB4" s="37" t="str">
        <f t="shared" si="1"/>
        <v>3T14</v>
      </c>
      <c r="DC4" s="37" t="str">
        <f t="shared" si="1"/>
        <v>3T14</v>
      </c>
      <c r="DD4" s="37" t="str">
        <f t="shared" si="1"/>
        <v>3T14</v>
      </c>
      <c r="DE4" s="37" t="str">
        <f t="shared" si="1"/>
        <v>4T14</v>
      </c>
      <c r="DF4" s="37" t="str">
        <f t="shared" si="1"/>
        <v>4T14</v>
      </c>
      <c r="DG4" s="37" t="str">
        <f t="shared" si="1"/>
        <v>4T14</v>
      </c>
      <c r="DH4" s="37" t="str">
        <f t="shared" si="1"/>
        <v>1T15</v>
      </c>
      <c r="DI4" s="37" t="str">
        <f t="shared" si="1"/>
        <v>1T15</v>
      </c>
      <c r="DJ4" s="37" t="str">
        <f t="shared" si="1"/>
        <v>1T15</v>
      </c>
      <c r="DK4" s="37" t="str">
        <f t="shared" si="1"/>
        <v>2T15</v>
      </c>
      <c r="DL4" s="37" t="str">
        <f t="shared" si="1"/>
        <v>2T15</v>
      </c>
      <c r="DM4" s="37" t="str">
        <f t="shared" si="1"/>
        <v>2T15</v>
      </c>
      <c r="DN4" s="37" t="str">
        <f t="shared" si="1"/>
        <v>3T15</v>
      </c>
      <c r="DO4" s="37" t="str">
        <f t="shared" si="1"/>
        <v>3T15</v>
      </c>
      <c r="DP4" s="37" t="str">
        <f t="shared" si="1"/>
        <v>3T15</v>
      </c>
      <c r="DQ4" s="37" t="str">
        <f t="shared" si="1"/>
        <v>4T15</v>
      </c>
      <c r="DR4" s="37" t="str">
        <f t="shared" si="1"/>
        <v>4T15</v>
      </c>
      <c r="DS4" s="37" t="str">
        <f t="shared" si="1"/>
        <v>4T15</v>
      </c>
      <c r="DT4" s="37" t="str">
        <f t="shared" si="1"/>
        <v>1T16</v>
      </c>
      <c r="DU4" s="37" t="str">
        <f t="shared" si="1"/>
        <v>1T16</v>
      </c>
      <c r="DV4" s="37" t="str">
        <f t="shared" si="1"/>
        <v>1T16</v>
      </c>
      <c r="DW4" s="37" t="str">
        <f t="shared" si="1"/>
        <v>2T16</v>
      </c>
      <c r="DX4" s="37" t="str">
        <f t="shared" si="1"/>
        <v>2T16</v>
      </c>
      <c r="DY4" s="37" t="str">
        <f t="shared" si="1"/>
        <v>2T16</v>
      </c>
      <c r="DZ4" s="37" t="str">
        <f t="shared" si="1"/>
        <v>3T16</v>
      </c>
      <c r="EA4" s="37" t="str">
        <f t="shared" si="1"/>
        <v>3T16</v>
      </c>
      <c r="EB4" s="37" t="str">
        <f t="shared" si="1"/>
        <v>3T16</v>
      </c>
      <c r="EC4" s="37" t="str">
        <f t="shared" si="1"/>
        <v>4T16</v>
      </c>
      <c r="ED4" s="37" t="str">
        <f t="shared" si="1"/>
        <v>4T16</v>
      </c>
      <c r="EE4" s="37" t="str">
        <f t="shared" si="1"/>
        <v>4T16</v>
      </c>
      <c r="EF4" s="37" t="str">
        <f t="shared" si="1"/>
        <v>1T17</v>
      </c>
      <c r="EG4" s="37" t="str">
        <f t="shared" si="1"/>
        <v>1T17</v>
      </c>
      <c r="EH4" s="37" t="str">
        <f t="shared" si="1"/>
        <v>1T17</v>
      </c>
      <c r="EI4" s="37" t="str">
        <f t="shared" si="1"/>
        <v>2T17</v>
      </c>
      <c r="EJ4" s="37" t="str">
        <f t="shared" si="1"/>
        <v>2T17</v>
      </c>
      <c r="EK4" s="37" t="str">
        <f t="shared" si="1"/>
        <v>2T17</v>
      </c>
      <c r="EL4" s="37" t="str">
        <f t="shared" si="1"/>
        <v>3T17</v>
      </c>
      <c r="EM4" s="37" t="str">
        <f t="shared" si="1"/>
        <v>3T17</v>
      </c>
      <c r="EN4" s="37" t="str">
        <f t="shared" si="1"/>
        <v>3T17</v>
      </c>
      <c r="EO4" s="37" t="str">
        <f t="shared" si="1"/>
        <v>4T17</v>
      </c>
      <c r="EP4" s="37" t="str">
        <f t="shared" si="1"/>
        <v>4T17</v>
      </c>
      <c r="EQ4" s="37" t="str">
        <f t="shared" si="1"/>
        <v>4T17</v>
      </c>
      <c r="ER4" s="37" t="str">
        <f t="shared" si="1"/>
        <v>1T18</v>
      </c>
      <c r="ES4" s="37" t="str">
        <f t="shared" si="1"/>
        <v>1T18</v>
      </c>
      <c r="ET4" s="37" t="str">
        <f t="shared" si="1"/>
        <v>1T18</v>
      </c>
      <c r="EU4" s="37" t="str">
        <f t="shared" si="1"/>
        <v>2T18</v>
      </c>
      <c r="EV4" s="37" t="str">
        <f t="shared" si="1"/>
        <v>2T18</v>
      </c>
      <c r="EW4" s="37" t="str">
        <f t="shared" si="1"/>
        <v>2T18</v>
      </c>
      <c r="EX4" s="37" t="str">
        <f t="shared" si="1"/>
        <v>3T18</v>
      </c>
      <c r="EY4" s="37" t="str">
        <f t="shared" si="1"/>
        <v>3T18</v>
      </c>
      <c r="EZ4" s="37" t="str">
        <f t="shared" si="1"/>
        <v>3T18</v>
      </c>
      <c r="FA4" s="37" t="str">
        <f t="shared" si="1"/>
        <v>4T18</v>
      </c>
      <c r="FB4" s="37" t="str">
        <f t="shared" si="1"/>
        <v>4T18</v>
      </c>
      <c r="FC4" s="37" t="str">
        <f t="shared" si="1"/>
        <v>4T18</v>
      </c>
      <c r="FD4" s="37" t="str">
        <f t="shared" si="1"/>
        <v>1T19</v>
      </c>
      <c r="FE4" s="37" t="str">
        <f t="shared" si="1"/>
        <v>1T19</v>
      </c>
      <c r="FF4" s="37" t="str">
        <f t="shared" si="1"/>
        <v>1T19</v>
      </c>
      <c r="FG4" s="37" t="str">
        <f t="shared" si="1"/>
        <v>2T19</v>
      </c>
      <c r="FH4" s="37" t="str">
        <f t="shared" si="1"/>
        <v>2T19</v>
      </c>
      <c r="FI4" s="37" t="str">
        <f t="shared" si="1"/>
        <v>2T19</v>
      </c>
      <c r="FJ4" s="37" t="str">
        <f t="shared" si="1"/>
        <v>3T19</v>
      </c>
      <c r="FK4" s="37" t="str">
        <f t="shared" si="1"/>
        <v>3T19</v>
      </c>
      <c r="FL4" s="37" t="str">
        <f t="shared" si="1"/>
        <v>3T19</v>
      </c>
      <c r="FM4" s="37" t="str">
        <f t="shared" si="1"/>
        <v>4T19</v>
      </c>
      <c r="FN4" s="37" t="str">
        <f t="shared" si="1"/>
        <v>4T19</v>
      </c>
      <c r="FO4" s="37" t="str">
        <f t="shared" si="1"/>
        <v>4T19</v>
      </c>
      <c r="FP4" s="37" t="str">
        <f t="shared" si="1"/>
        <v>1T20</v>
      </c>
      <c r="FQ4" s="37" t="str">
        <f t="shared" si="1"/>
        <v>1T20</v>
      </c>
      <c r="FR4" s="37" t="str">
        <f t="shared" si="1"/>
        <v>1T20</v>
      </c>
      <c r="FS4" s="37" t="str">
        <f t="shared" si="1"/>
        <v>2T20</v>
      </c>
      <c r="FT4" s="37" t="str">
        <f t="shared" si="1"/>
        <v>2T20</v>
      </c>
      <c r="FU4" s="37" t="str">
        <f t="shared" si="1"/>
        <v>2T20</v>
      </c>
      <c r="FV4" s="37" t="str">
        <f t="shared" si="1"/>
        <v>3T20</v>
      </c>
      <c r="FW4" s="37" t="str">
        <f t="shared" si="1"/>
        <v>3T20</v>
      </c>
      <c r="FX4" s="37" t="str">
        <f t="shared" si="1"/>
        <v>3T20</v>
      </c>
      <c r="FY4" s="37" t="str">
        <f t="shared" si="1"/>
        <v>4T20</v>
      </c>
      <c r="FZ4" s="37" t="str">
        <f t="shared" si="1"/>
        <v>4T20</v>
      </c>
      <c r="GA4" s="37" t="str">
        <f t="shared" si="1"/>
        <v>4T20</v>
      </c>
      <c r="GB4" s="37" t="str">
        <f t="shared" si="1"/>
        <v>1T21</v>
      </c>
      <c r="GC4" s="37" t="str">
        <f t="shared" si="1"/>
        <v>1T21</v>
      </c>
      <c r="GD4" s="37" t="str">
        <f t="shared" si="1"/>
        <v>1T21</v>
      </c>
      <c r="GE4" s="37" t="str">
        <f t="shared" si="1"/>
        <v>2T21</v>
      </c>
      <c r="GF4" s="37" t="str">
        <f t="shared" si="1"/>
        <v>2T21</v>
      </c>
      <c r="GG4" s="37" t="str">
        <f t="shared" si="1"/>
        <v>2T21</v>
      </c>
      <c r="GH4" s="37" t="str">
        <f t="shared" si="1"/>
        <v>3T21</v>
      </c>
      <c r="GI4" s="37" t="str">
        <f t="shared" si="1"/>
        <v>3T21</v>
      </c>
      <c r="GJ4" s="37" t="str">
        <f t="shared" si="1"/>
        <v>3T21</v>
      </c>
      <c r="GK4" s="37" t="str">
        <f t="shared" si="1"/>
        <v>4T21</v>
      </c>
      <c r="GL4" s="37" t="str">
        <f t="shared" si="1"/>
        <v>4T21</v>
      </c>
      <c r="GM4" s="37" t="str">
        <f t="shared" si="1"/>
        <v>4T21</v>
      </c>
      <c r="GN4" s="37" t="str">
        <f t="shared" si="1"/>
        <v>1T22</v>
      </c>
      <c r="GO4" s="37" t="str">
        <f t="shared" si="1"/>
        <v>1T22</v>
      </c>
      <c r="GP4" s="37" t="str">
        <f t="shared" si="1"/>
        <v>1T22</v>
      </c>
      <c r="GQ4" s="37" t="str">
        <f t="shared" si="1"/>
        <v>2T22</v>
      </c>
      <c r="GR4" s="37" t="str">
        <f t="shared" si="1"/>
        <v>2T22</v>
      </c>
      <c r="GS4" s="37" t="str">
        <f t="shared" si="1"/>
        <v>2T22</v>
      </c>
      <c r="GT4" s="37" t="str">
        <f t="shared" si="1"/>
        <v>3T22</v>
      </c>
      <c r="GU4" s="37" t="str">
        <f t="shared" si="1"/>
        <v>3T22</v>
      </c>
      <c r="GV4" s="37" t="str">
        <f t="shared" si="1"/>
        <v>3T22</v>
      </c>
      <c r="GW4" s="37" t="str">
        <f t="shared" si="1"/>
        <v>4T22</v>
      </c>
      <c r="GX4" s="37" t="str">
        <f t="shared" si="1"/>
        <v>4T22</v>
      </c>
      <c r="GY4" s="37" t="str">
        <f t="shared" si="1"/>
        <v>4T22</v>
      </c>
      <c r="GZ4" s="37" t="str">
        <f t="shared" si="1"/>
        <v>1T23</v>
      </c>
      <c r="HA4" s="37" t="str">
        <f t="shared" si="1"/>
        <v>1T23</v>
      </c>
      <c r="HB4" s="37" t="str">
        <f t="shared" si="1"/>
        <v>1T23</v>
      </c>
      <c r="HC4" s="37" t="str">
        <f t="shared" si="1"/>
        <v>2T23</v>
      </c>
      <c r="HD4" s="37" t="str">
        <f t="shared" si="1"/>
        <v>2T23</v>
      </c>
      <c r="HE4" s="38" t="str">
        <f t="shared" ref="HE4:HS4" si="2">CONCATENATE(ROUNDUP(MONTH(HE$3)/3,0),"T",RIGHT(YEAR(HE$3),2))</f>
        <v>2T23</v>
      </c>
      <c r="HF4" s="38" t="str">
        <f t="shared" si="2"/>
        <v>3T23</v>
      </c>
      <c r="HG4" s="38" t="str">
        <f t="shared" si="2"/>
        <v>3T23</v>
      </c>
      <c r="HH4" s="38" t="str">
        <f t="shared" si="2"/>
        <v>3T23</v>
      </c>
      <c r="HI4" s="38" t="str">
        <f t="shared" si="2"/>
        <v>4T23</v>
      </c>
      <c r="HJ4" s="38" t="str">
        <f t="shared" si="2"/>
        <v>4T23</v>
      </c>
      <c r="HK4" s="38" t="str">
        <f t="shared" si="2"/>
        <v>4T23</v>
      </c>
      <c r="HL4" s="38" t="str">
        <f t="shared" si="2"/>
        <v>1T24</v>
      </c>
      <c r="HM4" s="38" t="str">
        <f t="shared" si="2"/>
        <v>1T24</v>
      </c>
      <c r="HN4" s="38" t="str">
        <f t="shared" si="2"/>
        <v>1T24</v>
      </c>
      <c r="HO4" s="38" t="str">
        <f t="shared" si="2"/>
        <v>2T24</v>
      </c>
      <c r="HP4" s="38" t="str">
        <f t="shared" si="2"/>
        <v>2T24</v>
      </c>
      <c r="HQ4" s="38" t="str">
        <f t="shared" si="2"/>
        <v>2T24</v>
      </c>
      <c r="HR4" s="38" t="str">
        <f t="shared" si="2"/>
        <v>3T24</v>
      </c>
      <c r="HS4" s="38" t="str">
        <f t="shared" si="2"/>
        <v>3T24</v>
      </c>
      <c r="HT4" s="25"/>
      <c r="HU4" s="25"/>
      <c r="HV4" s="25"/>
      <c r="HW4" s="25"/>
      <c r="HX4" s="25"/>
      <c r="HY4" s="25"/>
    </row>
    <row r="5" ht="12.75" customHeight="1">
      <c r="A5" s="39">
        <v>1.0</v>
      </c>
      <c r="B5" s="40" t="s">
        <v>11</v>
      </c>
      <c r="C5" s="41"/>
      <c r="D5" s="42" t="s">
        <v>12</v>
      </c>
      <c r="E5" s="42" t="s">
        <v>13</v>
      </c>
      <c r="F5" s="43" t="s">
        <v>14</v>
      </c>
      <c r="G5" s="43" t="s">
        <v>15</v>
      </c>
      <c r="H5" s="43" t="s">
        <v>16</v>
      </c>
      <c r="I5" s="43" t="s">
        <v>17</v>
      </c>
      <c r="J5" s="43" t="s">
        <v>18</v>
      </c>
      <c r="K5" s="43" t="s">
        <v>19</v>
      </c>
      <c r="L5" s="43" t="s">
        <v>20</v>
      </c>
      <c r="M5" s="43" t="s">
        <v>21</v>
      </c>
      <c r="N5" s="43" t="s">
        <v>22</v>
      </c>
      <c r="O5" s="43" t="s">
        <v>23</v>
      </c>
      <c r="P5" s="43" t="s">
        <v>24</v>
      </c>
      <c r="Q5" s="43" t="s">
        <v>25</v>
      </c>
      <c r="R5" s="43" t="s">
        <v>26</v>
      </c>
      <c r="S5" s="43" t="s">
        <v>27</v>
      </c>
      <c r="T5" s="43" t="s">
        <v>28</v>
      </c>
      <c r="U5" s="43" t="s">
        <v>29</v>
      </c>
      <c r="V5" s="43" t="s">
        <v>30</v>
      </c>
      <c r="W5" s="43" t="s">
        <v>31</v>
      </c>
      <c r="X5" s="43" t="s">
        <v>32</v>
      </c>
      <c r="Y5" s="43" t="s">
        <v>33</v>
      </c>
      <c r="Z5" s="43" t="s">
        <v>34</v>
      </c>
      <c r="AA5" s="43" t="s">
        <v>35</v>
      </c>
      <c r="AB5" s="43" t="s">
        <v>36</v>
      </c>
      <c r="AC5" s="43" t="s">
        <v>37</v>
      </c>
      <c r="AD5" s="43" t="s">
        <v>38</v>
      </c>
      <c r="AE5" s="43" t="s">
        <v>39</v>
      </c>
      <c r="AF5" s="43" t="s">
        <v>40</v>
      </c>
      <c r="AG5" s="43" t="s">
        <v>41</v>
      </c>
      <c r="AH5" s="43" t="s">
        <v>42</v>
      </c>
      <c r="AI5" s="43" t="s">
        <v>43</v>
      </c>
      <c r="AJ5" s="43" t="s">
        <v>44</v>
      </c>
      <c r="AK5" s="43" t="s">
        <v>45</v>
      </c>
      <c r="AL5" s="43" t="s">
        <v>46</v>
      </c>
      <c r="AM5" s="43" t="s">
        <v>47</v>
      </c>
      <c r="AN5" s="43" t="s">
        <v>48</v>
      </c>
      <c r="AO5" s="43" t="s">
        <v>49</v>
      </c>
      <c r="AP5" s="43" t="s">
        <v>50</v>
      </c>
      <c r="AQ5" s="43" t="s">
        <v>51</v>
      </c>
      <c r="AR5" s="43" t="s">
        <v>52</v>
      </c>
      <c r="AS5" s="43" t="s">
        <v>53</v>
      </c>
      <c r="AT5" s="43" t="s">
        <v>54</v>
      </c>
      <c r="AU5" s="43" t="s">
        <v>55</v>
      </c>
      <c r="AV5" s="43" t="s">
        <v>56</v>
      </c>
      <c r="AW5" s="43" t="s">
        <v>57</v>
      </c>
      <c r="AX5" s="43" t="s">
        <v>58</v>
      </c>
      <c r="AY5" s="43" t="s">
        <v>59</v>
      </c>
      <c r="AZ5" s="43" t="s">
        <v>60</v>
      </c>
      <c r="BA5" s="43" t="s">
        <v>61</v>
      </c>
      <c r="BB5" s="43" t="s">
        <v>62</v>
      </c>
      <c r="BC5" s="43" t="s">
        <v>63</v>
      </c>
      <c r="BD5" s="43" t="s">
        <v>64</v>
      </c>
      <c r="BE5" s="43" t="s">
        <v>65</v>
      </c>
      <c r="BF5" s="43" t="s">
        <v>66</v>
      </c>
      <c r="BG5" s="43" t="s">
        <v>67</v>
      </c>
      <c r="BH5" s="43" t="s">
        <v>68</v>
      </c>
      <c r="BI5" s="43" t="s">
        <v>69</v>
      </c>
      <c r="BJ5" s="43" t="s">
        <v>70</v>
      </c>
      <c r="BK5" s="43" t="s">
        <v>71</v>
      </c>
      <c r="BL5" s="43" t="s">
        <v>72</v>
      </c>
      <c r="BM5" s="43" t="s">
        <v>73</v>
      </c>
      <c r="BN5" s="43" t="s">
        <v>74</v>
      </c>
      <c r="BO5" s="43" t="s">
        <v>75</v>
      </c>
      <c r="BP5" s="43" t="s">
        <v>76</v>
      </c>
      <c r="BQ5" s="43" t="s">
        <v>77</v>
      </c>
      <c r="BR5" s="43" t="s">
        <v>78</v>
      </c>
      <c r="BS5" s="43" t="s">
        <v>79</v>
      </c>
      <c r="BT5" s="43" t="s">
        <v>80</v>
      </c>
      <c r="BU5" s="43" t="s">
        <v>81</v>
      </c>
      <c r="BV5" s="43" t="s">
        <v>82</v>
      </c>
      <c r="BW5" s="43" t="s">
        <v>83</v>
      </c>
      <c r="BX5" s="43" t="s">
        <v>84</v>
      </c>
      <c r="BY5" s="43" t="s">
        <v>85</v>
      </c>
      <c r="BZ5" s="43" t="s">
        <v>86</v>
      </c>
      <c r="CA5" s="43" t="s">
        <v>87</v>
      </c>
      <c r="CB5" s="43" t="s">
        <v>88</v>
      </c>
      <c r="CC5" s="43" t="s">
        <v>89</v>
      </c>
      <c r="CD5" s="43" t="s">
        <v>90</v>
      </c>
      <c r="CE5" s="43" t="s">
        <v>91</v>
      </c>
      <c r="CF5" s="43" t="s">
        <v>92</v>
      </c>
      <c r="CG5" s="43" t="s">
        <v>93</v>
      </c>
      <c r="CH5" s="43" t="s">
        <v>94</v>
      </c>
      <c r="CI5" s="43" t="s">
        <v>95</v>
      </c>
      <c r="CJ5" s="43" t="s">
        <v>96</v>
      </c>
      <c r="CK5" s="43" t="s">
        <v>97</v>
      </c>
      <c r="CL5" s="43" t="s">
        <v>98</v>
      </c>
      <c r="CM5" s="43" t="s">
        <v>99</v>
      </c>
      <c r="CN5" s="43" t="s">
        <v>100</v>
      </c>
      <c r="CO5" s="43" t="s">
        <v>101</v>
      </c>
      <c r="CP5" s="43" t="s">
        <v>102</v>
      </c>
      <c r="CQ5" s="43" t="s">
        <v>103</v>
      </c>
      <c r="CR5" s="43" t="s">
        <v>104</v>
      </c>
      <c r="CS5" s="43" t="s">
        <v>105</v>
      </c>
      <c r="CT5" s="43" t="s">
        <v>106</v>
      </c>
      <c r="CU5" s="43" t="s">
        <v>107</v>
      </c>
      <c r="CV5" s="43" t="s">
        <v>108</v>
      </c>
      <c r="CW5" s="43" t="s">
        <v>109</v>
      </c>
      <c r="CX5" s="43" t="s">
        <v>110</v>
      </c>
      <c r="CY5" s="43" t="s">
        <v>111</v>
      </c>
      <c r="CZ5" s="43" t="s">
        <v>112</v>
      </c>
      <c r="DA5" s="43" t="s">
        <v>113</v>
      </c>
      <c r="DB5" s="43" t="s">
        <v>114</v>
      </c>
      <c r="DC5" s="43" t="s">
        <v>115</v>
      </c>
      <c r="DD5" s="43" t="s">
        <v>116</v>
      </c>
      <c r="DE5" s="43" t="s">
        <v>117</v>
      </c>
      <c r="DF5" s="43" t="s">
        <v>118</v>
      </c>
      <c r="DG5" s="43" t="s">
        <v>119</v>
      </c>
      <c r="DH5" s="43" t="s">
        <v>120</v>
      </c>
      <c r="DI5" s="43" t="s">
        <v>121</v>
      </c>
      <c r="DJ5" s="43" t="s">
        <v>122</v>
      </c>
      <c r="DK5" s="43" t="s">
        <v>123</v>
      </c>
      <c r="DL5" s="43" t="s">
        <v>124</v>
      </c>
      <c r="DM5" s="43" t="s">
        <v>125</v>
      </c>
      <c r="DN5" s="43" t="s">
        <v>126</v>
      </c>
      <c r="DO5" s="43" t="s">
        <v>127</v>
      </c>
      <c r="DP5" s="43" t="s">
        <v>128</v>
      </c>
      <c r="DQ5" s="43" t="s">
        <v>129</v>
      </c>
      <c r="DR5" s="43" t="s">
        <v>130</v>
      </c>
      <c r="DS5" s="43" t="s">
        <v>131</v>
      </c>
      <c r="DT5" s="43" t="s">
        <v>132</v>
      </c>
      <c r="DU5" s="43" t="s">
        <v>133</v>
      </c>
      <c r="DV5" s="43" t="s">
        <v>134</v>
      </c>
      <c r="DW5" s="43" t="s">
        <v>135</v>
      </c>
      <c r="DX5" s="43" t="s">
        <v>136</v>
      </c>
      <c r="DY5" s="43" t="s">
        <v>137</v>
      </c>
      <c r="DZ5" s="43" t="s">
        <v>138</v>
      </c>
      <c r="EA5" s="43" t="s">
        <v>139</v>
      </c>
      <c r="EB5" s="43" t="s">
        <v>140</v>
      </c>
      <c r="EC5" s="43" t="s">
        <v>141</v>
      </c>
      <c r="ED5" s="43" t="s">
        <v>142</v>
      </c>
      <c r="EE5" s="43" t="s">
        <v>143</v>
      </c>
      <c r="EF5" s="43" t="s">
        <v>144</v>
      </c>
      <c r="EG5" s="43" t="s">
        <v>145</v>
      </c>
      <c r="EH5" s="43" t="s">
        <v>146</v>
      </c>
      <c r="EI5" s="43" t="s">
        <v>147</v>
      </c>
      <c r="EJ5" s="43" t="s">
        <v>148</v>
      </c>
      <c r="EK5" s="43" t="s">
        <v>149</v>
      </c>
      <c r="EL5" s="43" t="s">
        <v>150</v>
      </c>
      <c r="EM5" s="43" t="s">
        <v>151</v>
      </c>
      <c r="EN5" s="43" t="s">
        <v>152</v>
      </c>
      <c r="EO5" s="43" t="s">
        <v>153</v>
      </c>
      <c r="EP5" s="43" t="s">
        <v>154</v>
      </c>
      <c r="EQ5" s="43" t="s">
        <v>155</v>
      </c>
      <c r="ER5" s="43" t="s">
        <v>156</v>
      </c>
      <c r="ES5" s="43" t="s">
        <v>157</v>
      </c>
      <c r="ET5" s="43" t="s">
        <v>158</v>
      </c>
      <c r="EU5" s="43" t="s">
        <v>159</v>
      </c>
      <c r="EV5" s="43" t="s">
        <v>160</v>
      </c>
      <c r="EW5" s="43" t="s">
        <v>161</v>
      </c>
      <c r="EX5" s="43" t="s">
        <v>162</v>
      </c>
      <c r="EY5" s="43" t="s">
        <v>163</v>
      </c>
      <c r="EZ5" s="43" t="s">
        <v>164</v>
      </c>
      <c r="FA5" s="43" t="s">
        <v>165</v>
      </c>
      <c r="FB5" s="43" t="s">
        <v>166</v>
      </c>
      <c r="FC5" s="43" t="s">
        <v>167</v>
      </c>
      <c r="FD5" s="43" t="s">
        <v>168</v>
      </c>
      <c r="FE5" s="43" t="s">
        <v>169</v>
      </c>
      <c r="FF5" s="43" t="s">
        <v>170</v>
      </c>
      <c r="FG5" s="43" t="s">
        <v>171</v>
      </c>
      <c r="FH5" s="43" t="s">
        <v>172</v>
      </c>
      <c r="FI5" s="43" t="s">
        <v>173</v>
      </c>
      <c r="FJ5" s="43" t="s">
        <v>174</v>
      </c>
      <c r="FK5" s="43" t="s">
        <v>175</v>
      </c>
      <c r="FL5" s="43" t="s">
        <v>176</v>
      </c>
      <c r="FM5" s="43" t="s">
        <v>177</v>
      </c>
      <c r="FN5" s="43" t="s">
        <v>178</v>
      </c>
      <c r="FO5" s="43" t="s">
        <v>179</v>
      </c>
      <c r="FP5" s="43" t="s">
        <v>180</v>
      </c>
      <c r="FQ5" s="43" t="s">
        <v>181</v>
      </c>
      <c r="FR5" s="43" t="s">
        <v>182</v>
      </c>
      <c r="FS5" s="43" t="s">
        <v>183</v>
      </c>
      <c r="FT5" s="43" t="s">
        <v>184</v>
      </c>
      <c r="FU5" s="43" t="s">
        <v>185</v>
      </c>
      <c r="FV5" s="43" t="s">
        <v>186</v>
      </c>
      <c r="FW5" s="43" t="s">
        <v>187</v>
      </c>
      <c r="FX5" s="43" t="s">
        <v>188</v>
      </c>
      <c r="FY5" s="43" t="s">
        <v>189</v>
      </c>
      <c r="FZ5" s="43" t="s">
        <v>190</v>
      </c>
      <c r="GA5" s="43" t="s">
        <v>191</v>
      </c>
      <c r="GB5" s="43" t="s">
        <v>192</v>
      </c>
      <c r="GC5" s="43" t="s">
        <v>193</v>
      </c>
      <c r="GD5" s="43" t="s">
        <v>194</v>
      </c>
      <c r="GE5" s="43" t="s">
        <v>195</v>
      </c>
      <c r="GF5" s="43" t="s">
        <v>196</v>
      </c>
      <c r="GG5" s="43" t="s">
        <v>197</v>
      </c>
      <c r="GH5" s="43" t="s">
        <v>198</v>
      </c>
      <c r="GI5" s="43" t="s">
        <v>199</v>
      </c>
      <c r="GJ5" s="43" t="s">
        <v>200</v>
      </c>
      <c r="GK5" s="43" t="s">
        <v>201</v>
      </c>
      <c r="GL5" s="43" t="s">
        <v>202</v>
      </c>
      <c r="GM5" s="43" t="s">
        <v>203</v>
      </c>
      <c r="GN5" s="43" t="s">
        <v>204</v>
      </c>
      <c r="GO5" s="43" t="s">
        <v>205</v>
      </c>
      <c r="GP5" s="43" t="s">
        <v>206</v>
      </c>
      <c r="GQ5" s="43" t="s">
        <v>207</v>
      </c>
      <c r="GR5" s="43" t="s">
        <v>208</v>
      </c>
      <c r="GS5" s="43" t="s">
        <v>209</v>
      </c>
      <c r="GT5" s="43" t="s">
        <v>210</v>
      </c>
      <c r="GU5" s="43" t="s">
        <v>211</v>
      </c>
      <c r="GV5" s="43" t="s">
        <v>212</v>
      </c>
      <c r="GW5" s="43" t="s">
        <v>213</v>
      </c>
      <c r="GX5" s="43" t="s">
        <v>214</v>
      </c>
      <c r="GY5" s="43" t="s">
        <v>215</v>
      </c>
      <c r="GZ5" s="43" t="s">
        <v>216</v>
      </c>
      <c r="HA5" s="43" t="s">
        <v>217</v>
      </c>
      <c r="HB5" s="43" t="s">
        <v>218</v>
      </c>
      <c r="HC5" s="43" t="s">
        <v>219</v>
      </c>
      <c r="HD5" s="43" t="s">
        <v>220</v>
      </c>
      <c r="HE5" s="44" t="s">
        <v>221</v>
      </c>
      <c r="HF5" s="44" t="s">
        <v>222</v>
      </c>
      <c r="HG5" s="44" t="s">
        <v>223</v>
      </c>
      <c r="HH5" s="44" t="s">
        <v>224</v>
      </c>
      <c r="HI5" s="44" t="s">
        <v>225</v>
      </c>
      <c r="HJ5" s="44" t="s">
        <v>226</v>
      </c>
      <c r="HK5" s="44" t="s">
        <v>227</v>
      </c>
      <c r="HL5" s="44" t="s">
        <v>228</v>
      </c>
      <c r="HM5" s="44" t="s">
        <v>229</v>
      </c>
      <c r="HN5" s="44" t="s">
        <v>230</v>
      </c>
      <c r="HO5" s="44" t="s">
        <v>231</v>
      </c>
      <c r="HP5" s="44" t="s">
        <v>232</v>
      </c>
      <c r="HQ5" s="44" t="s">
        <v>233</v>
      </c>
      <c r="HR5" s="44" t="s">
        <v>234</v>
      </c>
      <c r="HS5" s="45" t="s">
        <v>235</v>
      </c>
      <c r="HT5" s="25"/>
      <c r="HU5" s="25"/>
      <c r="HV5" s="25"/>
      <c r="HW5" s="25"/>
      <c r="HX5" s="25"/>
      <c r="HY5" s="25"/>
    </row>
    <row r="6" ht="13.5" customHeight="1">
      <c r="A6" s="39">
        <f t="shared" ref="A6:A53" si="3">A5+1</f>
        <v>2</v>
      </c>
      <c r="B6" s="46" t="s">
        <v>236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8"/>
      <c r="HF6" s="48"/>
      <c r="HG6" s="48"/>
      <c r="HH6" s="48"/>
      <c r="HI6" s="48"/>
      <c r="HJ6" s="48"/>
      <c r="HK6" s="48"/>
      <c r="HL6" s="48"/>
      <c r="HM6" s="48"/>
      <c r="HN6" s="49"/>
      <c r="HO6" s="49"/>
      <c r="HP6" s="49"/>
      <c r="HQ6" s="49"/>
      <c r="HR6" s="49"/>
      <c r="HS6" s="49"/>
      <c r="HT6" s="25"/>
      <c r="HU6" s="25"/>
      <c r="HV6" s="25"/>
      <c r="HW6" s="25"/>
      <c r="HX6" s="25"/>
      <c r="HY6" s="25"/>
    </row>
    <row r="7" ht="13.5" customHeight="1">
      <c r="A7" s="39">
        <f t="shared" si="3"/>
        <v>3</v>
      </c>
      <c r="B7" s="50" t="s">
        <v>237</v>
      </c>
      <c r="C7" s="51"/>
      <c r="D7" s="51">
        <f t="shared" ref="D7:FS7" si="4">SUM(D8:D10)</f>
        <v>17.899</v>
      </c>
      <c r="E7" s="51">
        <f t="shared" si="4"/>
        <v>18.348</v>
      </c>
      <c r="F7" s="52">
        <f t="shared" si="4"/>
        <v>21.393</v>
      </c>
      <c r="G7" s="52">
        <f t="shared" si="4"/>
        <v>20.043</v>
      </c>
      <c r="H7" s="52">
        <f t="shared" si="4"/>
        <v>23.124</v>
      </c>
      <c r="I7" s="52">
        <f t="shared" si="4"/>
        <v>21.688</v>
      </c>
      <c r="J7" s="52">
        <f t="shared" si="4"/>
        <v>22.945</v>
      </c>
      <c r="K7" s="52">
        <f t="shared" si="4"/>
        <v>28.131</v>
      </c>
      <c r="L7" s="52">
        <f t="shared" si="4"/>
        <v>23.638</v>
      </c>
      <c r="M7" s="52">
        <f t="shared" si="4"/>
        <v>23.161</v>
      </c>
      <c r="N7" s="52">
        <f t="shared" si="4"/>
        <v>21.836</v>
      </c>
      <c r="O7" s="52">
        <f t="shared" si="4"/>
        <v>23.984</v>
      </c>
      <c r="P7" s="52">
        <f t="shared" si="4"/>
        <v>22.043</v>
      </c>
      <c r="Q7" s="52">
        <f t="shared" si="4"/>
        <v>19.335</v>
      </c>
      <c r="R7" s="52">
        <f t="shared" si="4"/>
        <v>23.65</v>
      </c>
      <c r="S7" s="52">
        <f t="shared" si="4"/>
        <v>23.276</v>
      </c>
      <c r="T7" s="52">
        <f t="shared" si="4"/>
        <v>26.667</v>
      </c>
      <c r="U7" s="52">
        <f t="shared" si="4"/>
        <v>24.138</v>
      </c>
      <c r="V7" s="52">
        <f t="shared" si="4"/>
        <v>29.094</v>
      </c>
      <c r="W7" s="52">
        <f t="shared" si="4"/>
        <v>26.064</v>
      </c>
      <c r="X7" s="52">
        <f t="shared" si="4"/>
        <v>22.749</v>
      </c>
      <c r="Y7" s="52">
        <f t="shared" si="4"/>
        <v>28.56</v>
      </c>
      <c r="Z7" s="52">
        <f t="shared" si="4"/>
        <v>25.676</v>
      </c>
      <c r="AA7" s="52">
        <f t="shared" si="4"/>
        <v>25.714</v>
      </c>
      <c r="AB7" s="52">
        <f t="shared" si="4"/>
        <v>21.907</v>
      </c>
      <c r="AC7" s="52">
        <f t="shared" si="4"/>
        <v>23.465</v>
      </c>
      <c r="AD7" s="52">
        <f t="shared" si="4"/>
        <v>24.721</v>
      </c>
      <c r="AE7" s="52">
        <f t="shared" si="4"/>
        <v>22.623</v>
      </c>
      <c r="AF7" s="52">
        <f t="shared" si="4"/>
        <v>24.133</v>
      </c>
      <c r="AG7" s="52">
        <f t="shared" si="4"/>
        <v>27.7</v>
      </c>
      <c r="AH7" s="52">
        <f t="shared" si="4"/>
        <v>25.31</v>
      </c>
      <c r="AI7" s="52">
        <f t="shared" si="4"/>
        <v>28.174</v>
      </c>
      <c r="AJ7" s="52">
        <f t="shared" si="4"/>
        <v>29.268</v>
      </c>
      <c r="AK7" s="52">
        <f t="shared" si="4"/>
        <v>31.439</v>
      </c>
      <c r="AL7" s="52">
        <f t="shared" si="4"/>
        <v>26.345</v>
      </c>
      <c r="AM7" s="52">
        <f t="shared" si="4"/>
        <v>26.27</v>
      </c>
      <c r="AN7" s="52">
        <f t="shared" si="4"/>
        <v>21.022</v>
      </c>
      <c r="AO7" s="52">
        <f t="shared" si="4"/>
        <v>20.428</v>
      </c>
      <c r="AP7" s="52">
        <f t="shared" si="4"/>
        <v>24.145</v>
      </c>
      <c r="AQ7" s="52">
        <f t="shared" si="4"/>
        <v>23.813</v>
      </c>
      <c r="AR7" s="52">
        <f t="shared" si="4"/>
        <v>25.516</v>
      </c>
      <c r="AS7" s="52">
        <f t="shared" si="4"/>
        <v>28.786</v>
      </c>
      <c r="AT7" s="52">
        <f t="shared" si="4"/>
        <v>28.069</v>
      </c>
      <c r="AU7" s="52">
        <f t="shared" si="4"/>
        <v>27.835</v>
      </c>
      <c r="AV7" s="52">
        <f t="shared" si="4"/>
        <v>26.127</v>
      </c>
      <c r="AW7" s="52">
        <f t="shared" si="4"/>
        <v>29.463</v>
      </c>
      <c r="AX7" s="52">
        <f t="shared" si="4"/>
        <v>22.787</v>
      </c>
      <c r="AY7" s="52">
        <f t="shared" si="4"/>
        <v>25.095</v>
      </c>
      <c r="AZ7" s="52">
        <f t="shared" si="4"/>
        <v>21.542</v>
      </c>
      <c r="BA7" s="52">
        <f t="shared" si="4"/>
        <v>19.701</v>
      </c>
      <c r="BB7" s="52">
        <f t="shared" si="4"/>
        <v>25.073</v>
      </c>
      <c r="BC7" s="52">
        <f t="shared" si="4"/>
        <v>21.603</v>
      </c>
      <c r="BD7" s="52">
        <f t="shared" si="4"/>
        <v>24.299</v>
      </c>
      <c r="BE7" s="52">
        <f t="shared" si="4"/>
        <v>27.396</v>
      </c>
      <c r="BF7" s="52">
        <f t="shared" si="4"/>
        <v>26.409</v>
      </c>
      <c r="BG7" s="52">
        <f t="shared" si="4"/>
        <v>29.064</v>
      </c>
      <c r="BH7" s="52">
        <f t="shared" si="4"/>
        <v>27.424</v>
      </c>
      <c r="BI7" s="52">
        <f t="shared" si="4"/>
        <v>26.353</v>
      </c>
      <c r="BJ7" s="52">
        <f t="shared" si="4"/>
        <v>27.917</v>
      </c>
      <c r="BK7" s="52">
        <f t="shared" si="4"/>
        <v>25.356</v>
      </c>
      <c r="BL7" s="52">
        <f t="shared" si="4"/>
        <v>21.777</v>
      </c>
      <c r="BM7" s="52">
        <f t="shared" si="4"/>
        <v>23.115</v>
      </c>
      <c r="BN7" s="52">
        <f t="shared" si="4"/>
        <v>25.15</v>
      </c>
      <c r="BO7" s="52">
        <f t="shared" si="4"/>
        <v>26.507</v>
      </c>
      <c r="BP7" s="52">
        <f t="shared" si="4"/>
        <v>27.326</v>
      </c>
      <c r="BQ7" s="52">
        <f t="shared" si="4"/>
        <v>27.89</v>
      </c>
      <c r="BR7" s="52">
        <f t="shared" si="4"/>
        <v>32.664</v>
      </c>
      <c r="BS7" s="52">
        <f t="shared" si="4"/>
        <v>27.115</v>
      </c>
      <c r="BT7" s="52">
        <f t="shared" si="4"/>
        <v>31.734</v>
      </c>
      <c r="BU7" s="52">
        <f t="shared" si="4"/>
        <v>30.322</v>
      </c>
      <c r="BV7" s="52">
        <f t="shared" si="4"/>
        <v>24.664</v>
      </c>
      <c r="BW7" s="52">
        <f t="shared" si="4"/>
        <v>28.286</v>
      </c>
      <c r="BX7" s="52">
        <f t="shared" si="4"/>
        <v>25.223</v>
      </c>
      <c r="BY7" s="52">
        <f t="shared" si="4"/>
        <v>25.805</v>
      </c>
      <c r="BZ7" s="52">
        <f t="shared" si="4"/>
        <v>26.034</v>
      </c>
      <c r="CA7" s="52">
        <f t="shared" si="4"/>
        <v>25.057</v>
      </c>
      <c r="CB7" s="52">
        <f t="shared" si="4"/>
        <v>25.632</v>
      </c>
      <c r="CC7" s="52">
        <f t="shared" si="4"/>
        <v>27.349</v>
      </c>
      <c r="CD7" s="52">
        <f t="shared" si="4"/>
        <v>29.632</v>
      </c>
      <c r="CE7" s="52">
        <f t="shared" si="4"/>
        <v>31.363</v>
      </c>
      <c r="CF7" s="52">
        <f t="shared" si="4"/>
        <v>27.767</v>
      </c>
      <c r="CG7" s="52">
        <f t="shared" si="4"/>
        <v>34.021</v>
      </c>
      <c r="CH7" s="52">
        <f t="shared" si="4"/>
        <v>25.822</v>
      </c>
      <c r="CI7" s="52">
        <f t="shared" si="4"/>
        <v>25.897</v>
      </c>
      <c r="CJ7" s="52">
        <f t="shared" si="4"/>
        <v>22.74</v>
      </c>
      <c r="CK7" s="52">
        <f t="shared" si="4"/>
        <v>24.052</v>
      </c>
      <c r="CL7" s="52">
        <f t="shared" si="4"/>
        <v>26.474</v>
      </c>
      <c r="CM7" s="52">
        <f t="shared" si="4"/>
        <v>26.53</v>
      </c>
      <c r="CN7" s="52">
        <f t="shared" si="4"/>
        <v>30.519</v>
      </c>
      <c r="CO7" s="52">
        <f t="shared" si="4"/>
        <v>29.688</v>
      </c>
      <c r="CP7" s="52">
        <f t="shared" si="4"/>
        <v>28.066</v>
      </c>
      <c r="CQ7" s="52">
        <f t="shared" si="4"/>
        <v>30.998</v>
      </c>
      <c r="CR7" s="52">
        <f t="shared" si="4"/>
        <v>30.794</v>
      </c>
      <c r="CS7" s="52">
        <f t="shared" si="4"/>
        <v>34.107</v>
      </c>
      <c r="CT7" s="52">
        <f t="shared" si="4"/>
        <v>28.256</v>
      </c>
      <c r="CU7" s="52">
        <f t="shared" si="4"/>
        <v>31.634</v>
      </c>
      <c r="CV7" s="52">
        <f t="shared" si="4"/>
        <v>24.642</v>
      </c>
      <c r="CW7" s="52">
        <f t="shared" si="4"/>
        <v>23.87</v>
      </c>
      <c r="CX7" s="52">
        <f t="shared" si="4"/>
        <v>25.948</v>
      </c>
      <c r="CY7" s="52">
        <f t="shared" si="4"/>
        <v>27.732</v>
      </c>
      <c r="CZ7" s="52">
        <f t="shared" si="4"/>
        <v>25.306</v>
      </c>
      <c r="DA7" s="52">
        <f t="shared" si="4"/>
        <v>24.312</v>
      </c>
      <c r="DB7" s="52">
        <f t="shared" si="4"/>
        <v>29.349</v>
      </c>
      <c r="DC7" s="52">
        <f t="shared" si="4"/>
        <v>27.028</v>
      </c>
      <c r="DD7" s="52">
        <f t="shared" si="4"/>
        <v>34.693</v>
      </c>
      <c r="DE7" s="52">
        <f t="shared" si="4"/>
        <v>32.233</v>
      </c>
      <c r="DF7" s="52">
        <f t="shared" si="4"/>
        <v>25.739</v>
      </c>
      <c r="DG7" s="52">
        <f t="shared" si="4"/>
        <v>28.189</v>
      </c>
      <c r="DH7" s="52">
        <f t="shared" si="4"/>
        <v>22.616</v>
      </c>
      <c r="DI7" s="52">
        <f t="shared" si="4"/>
        <v>22.508</v>
      </c>
      <c r="DJ7" s="52">
        <f t="shared" si="4"/>
        <v>28.586</v>
      </c>
      <c r="DK7" s="52">
        <f t="shared" si="4"/>
        <v>25.966</v>
      </c>
      <c r="DL7" s="52">
        <f t="shared" si="4"/>
        <v>27.466</v>
      </c>
      <c r="DM7" s="52">
        <f t="shared" si="4"/>
        <v>29.762</v>
      </c>
      <c r="DN7" s="52">
        <f t="shared" si="4"/>
        <v>26.975</v>
      </c>
      <c r="DO7" s="52">
        <f t="shared" si="4"/>
        <v>34.681</v>
      </c>
      <c r="DP7" s="52">
        <f t="shared" si="4"/>
        <v>29.979</v>
      </c>
      <c r="DQ7" s="52">
        <f t="shared" si="4"/>
        <v>32.236</v>
      </c>
      <c r="DR7" s="52">
        <f t="shared" si="4"/>
        <v>27.594</v>
      </c>
      <c r="DS7" s="52">
        <f t="shared" si="4"/>
        <v>29.682</v>
      </c>
      <c r="DT7" s="52">
        <f t="shared" si="4"/>
        <v>26.534</v>
      </c>
      <c r="DU7" s="52">
        <f t="shared" si="4"/>
        <v>24.768</v>
      </c>
      <c r="DV7" s="52">
        <f t="shared" si="4"/>
        <v>29.183</v>
      </c>
      <c r="DW7" s="52">
        <f t="shared" si="4"/>
        <v>29.495</v>
      </c>
      <c r="DX7" s="52">
        <f t="shared" si="4"/>
        <v>28.85</v>
      </c>
      <c r="DY7" s="52">
        <f t="shared" si="4"/>
        <v>29.814</v>
      </c>
      <c r="DZ7" s="52">
        <f t="shared" si="4"/>
        <v>29.613</v>
      </c>
      <c r="EA7" s="52">
        <f t="shared" si="4"/>
        <v>34.104</v>
      </c>
      <c r="EB7" s="52">
        <f t="shared" si="4"/>
        <v>28.969</v>
      </c>
      <c r="EC7" s="52">
        <f t="shared" si="4"/>
        <v>27.974</v>
      </c>
      <c r="ED7" s="52">
        <f t="shared" si="4"/>
        <v>26.664</v>
      </c>
      <c r="EE7" s="52">
        <f t="shared" si="4"/>
        <v>30.773</v>
      </c>
      <c r="EF7" s="52">
        <f t="shared" si="4"/>
        <v>26.895</v>
      </c>
      <c r="EG7" s="52">
        <f t="shared" si="4"/>
        <v>24.977</v>
      </c>
      <c r="EH7" s="52">
        <f t="shared" si="4"/>
        <v>29.72</v>
      </c>
      <c r="EI7" s="52">
        <f t="shared" si="4"/>
        <v>27.019</v>
      </c>
      <c r="EJ7" s="52">
        <f t="shared" si="4"/>
        <v>30.63</v>
      </c>
      <c r="EK7" s="52">
        <f t="shared" si="4"/>
        <v>29.77</v>
      </c>
      <c r="EL7" s="52">
        <f t="shared" si="4"/>
        <v>32.646</v>
      </c>
      <c r="EM7" s="52">
        <f t="shared" si="4"/>
        <v>32.606</v>
      </c>
      <c r="EN7" s="52">
        <f t="shared" si="4"/>
        <v>31.191</v>
      </c>
      <c r="EO7" s="52">
        <f t="shared" si="4"/>
        <v>32.262</v>
      </c>
      <c r="EP7" s="52">
        <f t="shared" si="4"/>
        <v>30.728</v>
      </c>
      <c r="EQ7" s="52">
        <f t="shared" si="4"/>
        <v>28.803</v>
      </c>
      <c r="ER7" s="52">
        <f t="shared" si="4"/>
        <v>30.93</v>
      </c>
      <c r="ES7" s="52">
        <f t="shared" si="4"/>
        <v>26.326</v>
      </c>
      <c r="ET7" s="52">
        <f t="shared" si="4"/>
        <v>30.175</v>
      </c>
      <c r="EU7" s="52">
        <f t="shared" si="4"/>
        <v>26.44</v>
      </c>
      <c r="EV7" s="52">
        <f t="shared" si="4"/>
        <v>25.155</v>
      </c>
      <c r="EW7" s="52">
        <f t="shared" si="4"/>
        <v>26.246</v>
      </c>
      <c r="EX7" s="52">
        <f t="shared" si="4"/>
        <v>34.344</v>
      </c>
      <c r="EY7" s="52">
        <f t="shared" si="4"/>
        <v>34.423</v>
      </c>
      <c r="EZ7" s="52">
        <f t="shared" si="4"/>
        <v>28.294</v>
      </c>
      <c r="FA7" s="52">
        <f t="shared" si="4"/>
        <v>34.25</v>
      </c>
      <c r="FB7" s="52">
        <f t="shared" si="4"/>
        <v>30.286</v>
      </c>
      <c r="FC7" s="52">
        <f t="shared" si="4"/>
        <v>31.814</v>
      </c>
      <c r="FD7" s="52">
        <f t="shared" si="4"/>
        <v>28.809</v>
      </c>
      <c r="FE7" s="52">
        <f t="shared" si="4"/>
        <v>29</v>
      </c>
      <c r="FF7" s="52">
        <f t="shared" si="4"/>
        <v>30.839</v>
      </c>
      <c r="FG7" s="52">
        <f t="shared" si="4"/>
        <v>29.308</v>
      </c>
      <c r="FH7" s="52">
        <f t="shared" si="4"/>
        <v>28.915</v>
      </c>
      <c r="FI7" s="52">
        <f t="shared" si="4"/>
        <v>29.976</v>
      </c>
      <c r="FJ7" s="52">
        <f t="shared" si="4"/>
        <v>31.023</v>
      </c>
      <c r="FK7" s="52">
        <f t="shared" si="4"/>
        <v>33.754</v>
      </c>
      <c r="FL7" s="52">
        <f t="shared" si="4"/>
        <v>31.975</v>
      </c>
      <c r="FM7" s="52">
        <f t="shared" si="4"/>
        <v>32.816</v>
      </c>
      <c r="FN7" s="52">
        <f t="shared" si="4"/>
        <v>29.089</v>
      </c>
      <c r="FO7" s="52">
        <f t="shared" si="4"/>
        <v>29.349</v>
      </c>
      <c r="FP7" s="52">
        <f t="shared" si="4"/>
        <v>27.542</v>
      </c>
      <c r="FQ7" s="52">
        <f t="shared" si="4"/>
        <v>27.667</v>
      </c>
      <c r="FR7" s="52">
        <f t="shared" si="4"/>
        <v>29.212</v>
      </c>
      <c r="FS7" s="52">
        <f t="shared" si="4"/>
        <v>25.084</v>
      </c>
      <c r="FT7" s="52">
        <v>28.347</v>
      </c>
      <c r="FU7" s="52">
        <f t="shared" ref="FU7:HS7" si="5">SUM(FU8:FU10)</f>
        <v>27.363</v>
      </c>
      <c r="FV7" s="52">
        <f t="shared" si="5"/>
        <v>32.082</v>
      </c>
      <c r="FW7" s="52">
        <f t="shared" si="5"/>
        <v>29.713</v>
      </c>
      <c r="FX7" s="52">
        <f t="shared" si="5"/>
        <v>30.778</v>
      </c>
      <c r="FY7" s="52">
        <f t="shared" si="5"/>
        <v>27.987</v>
      </c>
      <c r="FZ7" s="52">
        <f t="shared" si="5"/>
        <v>30.673</v>
      </c>
      <c r="GA7" s="52">
        <f t="shared" si="5"/>
        <v>29.431</v>
      </c>
      <c r="GB7" s="52">
        <f t="shared" si="5"/>
        <v>30.828</v>
      </c>
      <c r="GC7" s="52">
        <f t="shared" si="5"/>
        <v>25.365</v>
      </c>
      <c r="GD7" s="52">
        <f t="shared" si="5"/>
        <v>32.068</v>
      </c>
      <c r="GE7" s="52">
        <f t="shared" si="5"/>
        <v>30.234</v>
      </c>
      <c r="GF7" s="52">
        <f t="shared" si="5"/>
        <v>29.912</v>
      </c>
      <c r="GG7" s="52">
        <f t="shared" si="5"/>
        <v>26.761</v>
      </c>
      <c r="GH7" s="52">
        <f t="shared" si="5"/>
        <v>26.747</v>
      </c>
      <c r="GI7" s="52">
        <f t="shared" si="5"/>
        <v>28.366</v>
      </c>
      <c r="GJ7" s="52">
        <f t="shared" si="5"/>
        <v>24.084</v>
      </c>
      <c r="GK7" s="52">
        <f t="shared" si="5"/>
        <v>27.47</v>
      </c>
      <c r="GL7" s="52">
        <f t="shared" si="5"/>
        <v>25.04</v>
      </c>
      <c r="GM7" s="52">
        <f t="shared" si="5"/>
        <v>26.204</v>
      </c>
      <c r="GN7" s="52">
        <f t="shared" si="5"/>
        <v>21.7</v>
      </c>
      <c r="GO7" s="52">
        <f t="shared" si="5"/>
        <v>22.586</v>
      </c>
      <c r="GP7" s="52">
        <f t="shared" si="5"/>
        <v>26.107</v>
      </c>
      <c r="GQ7" s="52">
        <f t="shared" si="5"/>
        <v>21.407</v>
      </c>
      <c r="GR7" s="52">
        <f t="shared" si="5"/>
        <v>23.502</v>
      </c>
      <c r="GS7" s="52">
        <f t="shared" si="5"/>
        <v>22.091</v>
      </c>
      <c r="GT7" s="52">
        <f t="shared" si="5"/>
        <v>17.718</v>
      </c>
      <c r="GU7" s="52">
        <f t="shared" si="5"/>
        <v>25.081</v>
      </c>
      <c r="GV7" s="52">
        <f t="shared" si="5"/>
        <v>23.527</v>
      </c>
      <c r="GW7" s="53">
        <f t="shared" si="5"/>
        <v>22.154</v>
      </c>
      <c r="GX7" s="53">
        <f t="shared" si="5"/>
        <v>24.63</v>
      </c>
      <c r="GY7" s="53">
        <f t="shared" si="5"/>
        <v>26.076</v>
      </c>
      <c r="GZ7" s="53">
        <f t="shared" si="5"/>
        <v>23.188</v>
      </c>
      <c r="HA7" s="53">
        <f t="shared" si="5"/>
        <v>19.61</v>
      </c>
      <c r="HB7" s="53">
        <f t="shared" si="5"/>
        <v>26.991</v>
      </c>
      <c r="HC7" s="53">
        <f t="shared" si="5"/>
        <v>24.302</v>
      </c>
      <c r="HD7" s="53">
        <f t="shared" si="5"/>
        <v>27.842</v>
      </c>
      <c r="HE7" s="54">
        <f t="shared" si="5"/>
        <v>26.394</v>
      </c>
      <c r="HF7" s="54">
        <f t="shared" si="5"/>
        <v>27.384</v>
      </c>
      <c r="HG7" s="54">
        <f t="shared" si="5"/>
        <v>30.796</v>
      </c>
      <c r="HH7" s="54">
        <f t="shared" si="5"/>
        <v>26.667</v>
      </c>
      <c r="HI7" s="54">
        <f t="shared" si="5"/>
        <v>28.052</v>
      </c>
      <c r="HJ7" s="54">
        <f t="shared" si="5"/>
        <v>30.557</v>
      </c>
      <c r="HK7" s="54">
        <f t="shared" si="5"/>
        <v>28.73</v>
      </c>
      <c r="HL7" s="54">
        <f t="shared" si="5"/>
        <v>30.85</v>
      </c>
      <c r="HM7" s="54">
        <f t="shared" si="5"/>
        <v>26.479</v>
      </c>
      <c r="HN7" s="54">
        <f t="shared" si="5"/>
        <v>29.089</v>
      </c>
      <c r="HO7" s="54">
        <f t="shared" si="5"/>
        <v>31.516</v>
      </c>
      <c r="HP7" s="54">
        <f t="shared" si="5"/>
        <v>23.389</v>
      </c>
      <c r="HQ7" s="54">
        <f t="shared" si="5"/>
        <v>30.069</v>
      </c>
      <c r="HR7" s="54">
        <f t="shared" si="5"/>
        <v>26.91</v>
      </c>
      <c r="HS7" s="54">
        <f t="shared" si="5"/>
        <v>27.88</v>
      </c>
      <c r="HT7" s="25"/>
      <c r="HU7" s="25"/>
      <c r="HV7" s="25"/>
      <c r="HW7" s="25"/>
      <c r="HX7" s="25"/>
      <c r="HY7" s="25"/>
    </row>
    <row r="8" ht="12.75" customHeight="1">
      <c r="A8" s="39">
        <f t="shared" si="3"/>
        <v>4</v>
      </c>
      <c r="B8" s="55" t="s">
        <v>238</v>
      </c>
      <c r="C8" s="56"/>
      <c r="D8" s="56">
        <v>12.991</v>
      </c>
      <c r="E8" s="56">
        <v>13.931</v>
      </c>
      <c r="F8" s="56">
        <v>16.642</v>
      </c>
      <c r="G8" s="56">
        <v>14.968</v>
      </c>
      <c r="H8" s="56">
        <v>18.212</v>
      </c>
      <c r="I8" s="56">
        <v>17.09</v>
      </c>
      <c r="J8" s="56">
        <v>18.616</v>
      </c>
      <c r="K8" s="56">
        <v>21.763</v>
      </c>
      <c r="L8" s="56">
        <v>18.55</v>
      </c>
      <c r="M8" s="56">
        <v>17.934</v>
      </c>
      <c r="N8" s="56">
        <v>16.831</v>
      </c>
      <c r="O8" s="56">
        <v>19.316</v>
      </c>
      <c r="P8" s="56">
        <v>16.641</v>
      </c>
      <c r="Q8" s="56">
        <v>14.893</v>
      </c>
      <c r="R8" s="56">
        <v>18.2</v>
      </c>
      <c r="S8" s="56">
        <v>17.806</v>
      </c>
      <c r="T8" s="56">
        <v>21.105</v>
      </c>
      <c r="U8" s="56">
        <v>18.402</v>
      </c>
      <c r="V8" s="56">
        <v>23.278</v>
      </c>
      <c r="W8" s="56">
        <v>19.506</v>
      </c>
      <c r="X8" s="56">
        <v>16.084</v>
      </c>
      <c r="Y8" s="56">
        <v>20.906</v>
      </c>
      <c r="Z8" s="56">
        <v>17.323</v>
      </c>
      <c r="AA8" s="56">
        <v>18.274</v>
      </c>
      <c r="AB8" s="56">
        <v>15.438</v>
      </c>
      <c r="AC8" s="56">
        <v>15.353</v>
      </c>
      <c r="AD8" s="56">
        <v>17.096</v>
      </c>
      <c r="AE8" s="56">
        <v>15.044</v>
      </c>
      <c r="AF8" s="56">
        <v>17.463</v>
      </c>
      <c r="AG8" s="56">
        <v>19.989</v>
      </c>
      <c r="AH8" s="56">
        <v>17.62</v>
      </c>
      <c r="AI8" s="56">
        <v>20.328</v>
      </c>
      <c r="AJ8" s="56">
        <v>20.088</v>
      </c>
      <c r="AK8" s="56">
        <v>20.515</v>
      </c>
      <c r="AL8" s="56">
        <v>18.298</v>
      </c>
      <c r="AM8" s="56">
        <v>18.362</v>
      </c>
      <c r="AN8" s="56">
        <v>14.385</v>
      </c>
      <c r="AO8" s="56">
        <v>14.36</v>
      </c>
      <c r="AP8" s="56">
        <v>18.545</v>
      </c>
      <c r="AQ8" s="56">
        <v>18.201</v>
      </c>
      <c r="AR8" s="56">
        <v>20.465</v>
      </c>
      <c r="AS8" s="56">
        <v>23.121</v>
      </c>
      <c r="AT8" s="56">
        <v>21.956</v>
      </c>
      <c r="AU8" s="56">
        <v>21.553</v>
      </c>
      <c r="AV8" s="56">
        <v>19.686</v>
      </c>
      <c r="AW8" s="56">
        <v>22.88</v>
      </c>
      <c r="AX8" s="56">
        <v>15.677</v>
      </c>
      <c r="AY8" s="56">
        <v>18.202</v>
      </c>
      <c r="AZ8" s="56">
        <v>14.651</v>
      </c>
      <c r="BA8" s="56">
        <v>13.268</v>
      </c>
      <c r="BB8" s="56">
        <v>16.842</v>
      </c>
      <c r="BC8" s="56">
        <v>14.717</v>
      </c>
      <c r="BD8" s="56">
        <v>16.393</v>
      </c>
      <c r="BE8" s="56">
        <v>19.139</v>
      </c>
      <c r="BF8" s="56">
        <v>18.131</v>
      </c>
      <c r="BG8" s="56">
        <v>20.305</v>
      </c>
      <c r="BH8" s="56">
        <v>17.148</v>
      </c>
      <c r="BI8" s="56">
        <v>16.962</v>
      </c>
      <c r="BJ8" s="56">
        <v>17.671</v>
      </c>
      <c r="BK8" s="56">
        <v>16.951</v>
      </c>
      <c r="BL8" s="56">
        <v>13.763</v>
      </c>
      <c r="BM8" s="56">
        <v>14.873</v>
      </c>
      <c r="BN8" s="56">
        <v>16.095</v>
      </c>
      <c r="BO8" s="56">
        <v>17.373</v>
      </c>
      <c r="BP8" s="56">
        <v>17.611</v>
      </c>
      <c r="BQ8" s="56">
        <v>18.077</v>
      </c>
      <c r="BR8" s="56">
        <v>21.93</v>
      </c>
      <c r="BS8" s="56">
        <v>18.191</v>
      </c>
      <c r="BT8" s="56">
        <v>21.116</v>
      </c>
      <c r="BU8" s="56">
        <v>21.051</v>
      </c>
      <c r="BV8" s="56">
        <v>16.647</v>
      </c>
      <c r="BW8" s="56">
        <v>17.793</v>
      </c>
      <c r="BX8" s="56">
        <v>15.794</v>
      </c>
      <c r="BY8" s="56">
        <v>17.085</v>
      </c>
      <c r="BZ8" s="56">
        <v>17.619</v>
      </c>
      <c r="CA8" s="56">
        <v>16.446</v>
      </c>
      <c r="CB8" s="56">
        <v>16.9</v>
      </c>
      <c r="CC8" s="56">
        <v>17.575</v>
      </c>
      <c r="CD8" s="56">
        <v>19.767</v>
      </c>
      <c r="CE8" s="56">
        <v>20.479</v>
      </c>
      <c r="CF8" s="56">
        <v>18.343</v>
      </c>
      <c r="CG8" s="56">
        <v>22.429</v>
      </c>
      <c r="CH8" s="56">
        <v>16.331</v>
      </c>
      <c r="CI8" s="56">
        <v>16.429</v>
      </c>
      <c r="CJ8" s="56">
        <v>12.97</v>
      </c>
      <c r="CK8" s="56">
        <v>15.2</v>
      </c>
      <c r="CL8" s="56">
        <v>16.32</v>
      </c>
      <c r="CM8" s="56">
        <v>15.734</v>
      </c>
      <c r="CN8" s="56">
        <v>19.22</v>
      </c>
      <c r="CO8" s="56">
        <v>18.691</v>
      </c>
      <c r="CP8" s="56">
        <v>17.342</v>
      </c>
      <c r="CQ8" s="56">
        <v>19.742</v>
      </c>
      <c r="CR8" s="56">
        <v>20.093</v>
      </c>
      <c r="CS8" s="56">
        <v>22.021</v>
      </c>
      <c r="CT8" s="56">
        <v>17.468</v>
      </c>
      <c r="CU8" s="56">
        <v>20.229</v>
      </c>
      <c r="CV8" s="56">
        <v>13.752</v>
      </c>
      <c r="CW8" s="56">
        <v>15.019</v>
      </c>
      <c r="CX8" s="56">
        <v>14.684</v>
      </c>
      <c r="CY8" s="56">
        <v>16.052</v>
      </c>
      <c r="CZ8" s="56">
        <v>14.376</v>
      </c>
      <c r="DA8" s="56">
        <v>14.436</v>
      </c>
      <c r="DB8" s="56">
        <v>18.357</v>
      </c>
      <c r="DC8" s="56">
        <v>17.202</v>
      </c>
      <c r="DD8" s="56">
        <v>22.077</v>
      </c>
      <c r="DE8" s="56">
        <v>20.592</v>
      </c>
      <c r="DF8" s="56">
        <v>15.756</v>
      </c>
      <c r="DG8" s="56">
        <v>16.913</v>
      </c>
      <c r="DH8" s="56">
        <v>11.883</v>
      </c>
      <c r="DI8" s="56">
        <v>12.9</v>
      </c>
      <c r="DJ8" s="56">
        <v>17.278</v>
      </c>
      <c r="DK8" s="56">
        <v>15.681</v>
      </c>
      <c r="DL8" s="56">
        <v>18.193</v>
      </c>
      <c r="DM8" s="56">
        <v>19.691</v>
      </c>
      <c r="DN8" s="56">
        <v>17.188</v>
      </c>
      <c r="DO8" s="56">
        <v>23.743</v>
      </c>
      <c r="DP8" s="56">
        <v>20.574</v>
      </c>
      <c r="DQ8" s="56">
        <v>22.472</v>
      </c>
      <c r="DR8" s="56">
        <v>19.304</v>
      </c>
      <c r="DS8" s="56">
        <v>20.935</v>
      </c>
      <c r="DT8" s="56">
        <v>17.56</v>
      </c>
      <c r="DU8" s="56">
        <v>16.667</v>
      </c>
      <c r="DV8" s="56">
        <v>20.325</v>
      </c>
      <c r="DW8" s="56">
        <v>20.338</v>
      </c>
      <c r="DX8" s="56">
        <v>20.07</v>
      </c>
      <c r="DY8" s="56">
        <v>20.779</v>
      </c>
      <c r="DZ8" s="56">
        <v>20.308</v>
      </c>
      <c r="EA8" s="56">
        <v>22.416</v>
      </c>
      <c r="EB8" s="56">
        <v>19.316</v>
      </c>
      <c r="EC8" s="56">
        <v>18.445</v>
      </c>
      <c r="ED8" s="56">
        <v>17.152</v>
      </c>
      <c r="EE8" s="56">
        <v>21.162</v>
      </c>
      <c r="EF8" s="56">
        <v>16.793</v>
      </c>
      <c r="EG8" s="56">
        <v>16.522</v>
      </c>
      <c r="EH8" s="56">
        <v>19.361</v>
      </c>
      <c r="EI8" s="56">
        <v>17.006</v>
      </c>
      <c r="EJ8" s="56">
        <v>19.767</v>
      </c>
      <c r="EK8" s="56">
        <v>19.689</v>
      </c>
      <c r="EL8" s="56">
        <v>21.893</v>
      </c>
      <c r="EM8" s="56">
        <v>20.669</v>
      </c>
      <c r="EN8" s="56">
        <v>20.047</v>
      </c>
      <c r="EO8" s="56">
        <v>20.246</v>
      </c>
      <c r="EP8" s="56">
        <v>20.48</v>
      </c>
      <c r="EQ8" s="56">
        <v>19.427</v>
      </c>
      <c r="ER8" s="56">
        <v>19.594</v>
      </c>
      <c r="ES8" s="56">
        <v>17.428</v>
      </c>
      <c r="ET8" s="56">
        <v>17.802</v>
      </c>
      <c r="EU8" s="56">
        <v>16.544</v>
      </c>
      <c r="EV8" s="56">
        <v>15.743</v>
      </c>
      <c r="EW8" s="56">
        <v>16.288</v>
      </c>
      <c r="EX8" s="56">
        <v>21.943</v>
      </c>
      <c r="EY8" s="56">
        <v>21.383</v>
      </c>
      <c r="EZ8" s="56">
        <v>18.126</v>
      </c>
      <c r="FA8" s="56">
        <v>22.661</v>
      </c>
      <c r="FB8" s="56">
        <v>19.842</v>
      </c>
      <c r="FC8" s="56">
        <v>22.61</v>
      </c>
      <c r="FD8" s="56">
        <v>18.381</v>
      </c>
      <c r="FE8" s="56">
        <v>19.505</v>
      </c>
      <c r="FF8" s="56">
        <v>20.191</v>
      </c>
      <c r="FG8" s="56">
        <v>18.392</v>
      </c>
      <c r="FH8" s="56">
        <v>18.147</v>
      </c>
      <c r="FI8" s="56">
        <v>18.57</v>
      </c>
      <c r="FJ8" s="56">
        <v>20.827</v>
      </c>
      <c r="FK8" s="56">
        <v>21.562</v>
      </c>
      <c r="FL8" s="56">
        <v>21.721</v>
      </c>
      <c r="FM8" s="56">
        <v>20.509</v>
      </c>
      <c r="FN8" s="57">
        <v>17.641</v>
      </c>
      <c r="FO8" s="56">
        <v>20.176</v>
      </c>
      <c r="FP8" s="56">
        <v>16.401</v>
      </c>
      <c r="FQ8" s="56">
        <v>18.265</v>
      </c>
      <c r="FR8" s="56">
        <v>18.729</v>
      </c>
      <c r="FS8" s="56">
        <v>16.267</v>
      </c>
      <c r="FT8" s="56">
        <v>18.636</v>
      </c>
      <c r="FU8" s="58">
        <v>19.297</v>
      </c>
      <c r="FV8" s="59">
        <v>22.12</v>
      </c>
      <c r="FW8" s="59">
        <v>20.844</v>
      </c>
      <c r="FX8" s="59">
        <v>20.544</v>
      </c>
      <c r="FY8" s="59">
        <v>19.04</v>
      </c>
      <c r="FZ8" s="59">
        <v>20.02</v>
      </c>
      <c r="GA8" s="59">
        <v>20.532</v>
      </c>
      <c r="GB8" s="59">
        <v>19.525</v>
      </c>
      <c r="GC8" s="59">
        <v>15.762</v>
      </c>
      <c r="GD8" s="60">
        <v>19.932</v>
      </c>
      <c r="GE8" s="59">
        <v>19.564</v>
      </c>
      <c r="GF8" s="59">
        <v>19.649</v>
      </c>
      <c r="GG8" s="59">
        <v>16.97</v>
      </c>
      <c r="GH8" s="59">
        <v>18.004</v>
      </c>
      <c r="GI8" s="59">
        <v>18.187</v>
      </c>
      <c r="GJ8" s="59">
        <v>15.711</v>
      </c>
      <c r="GK8" s="61">
        <v>18.231</v>
      </c>
      <c r="GL8" s="62">
        <v>16.536</v>
      </c>
      <c r="GM8" s="62">
        <v>17.813</v>
      </c>
      <c r="GN8" s="62">
        <v>13.441</v>
      </c>
      <c r="GO8" s="62">
        <v>14.163</v>
      </c>
      <c r="GP8" s="63">
        <v>17.239</v>
      </c>
      <c r="GQ8" s="64">
        <v>12.986</v>
      </c>
      <c r="GR8" s="64">
        <v>13.558</v>
      </c>
      <c r="GS8" s="63">
        <v>14.101</v>
      </c>
      <c r="GT8" s="64">
        <v>10.454</v>
      </c>
      <c r="GU8" s="59">
        <v>16.78</v>
      </c>
      <c r="GV8" s="65">
        <v>14.106</v>
      </c>
      <c r="GW8" s="60">
        <v>13.796</v>
      </c>
      <c r="GX8" s="60">
        <v>14.241</v>
      </c>
      <c r="GY8" s="60">
        <v>16.087</v>
      </c>
      <c r="GZ8" s="60">
        <v>13.85</v>
      </c>
      <c r="HA8" s="66">
        <v>12.502</v>
      </c>
      <c r="HB8" s="66">
        <v>18.31</v>
      </c>
      <c r="HC8" s="66">
        <v>14.966</v>
      </c>
      <c r="HD8" s="66">
        <v>18.595</v>
      </c>
      <c r="HE8" s="67">
        <v>17.962</v>
      </c>
      <c r="HF8" s="67">
        <v>19.118</v>
      </c>
      <c r="HG8" s="67">
        <v>20.477</v>
      </c>
      <c r="HH8" s="67">
        <v>17.556</v>
      </c>
      <c r="HI8" s="68">
        <v>18.482</v>
      </c>
      <c r="HJ8" s="67">
        <v>20.544</v>
      </c>
      <c r="HK8" s="68">
        <v>19.356</v>
      </c>
      <c r="HL8" s="68">
        <v>21.324</v>
      </c>
      <c r="HM8" s="68">
        <v>17.585</v>
      </c>
      <c r="HN8" s="68">
        <v>19.651</v>
      </c>
      <c r="HO8" s="60">
        <v>20.797</v>
      </c>
      <c r="HP8" s="60">
        <v>14.288</v>
      </c>
      <c r="HQ8" s="60">
        <v>18.146</v>
      </c>
      <c r="HR8" s="60">
        <v>17.929</v>
      </c>
      <c r="HS8" s="60">
        <v>17.827</v>
      </c>
      <c r="HT8" s="25"/>
      <c r="HU8" s="25"/>
      <c r="HV8" s="25"/>
      <c r="HW8" s="25"/>
      <c r="HX8" s="25"/>
      <c r="HY8" s="25"/>
    </row>
    <row r="9" ht="12.75" customHeight="1">
      <c r="A9" s="39">
        <f t="shared" si="3"/>
        <v>5</v>
      </c>
      <c r="B9" s="55" t="s">
        <v>239</v>
      </c>
      <c r="C9" s="56"/>
      <c r="D9" s="56">
        <v>3.341</v>
      </c>
      <c r="E9" s="56">
        <v>3.048</v>
      </c>
      <c r="F9" s="56">
        <v>3.16</v>
      </c>
      <c r="G9" s="56">
        <v>3.087</v>
      </c>
      <c r="H9" s="56">
        <v>3.104</v>
      </c>
      <c r="I9" s="56">
        <v>2.755</v>
      </c>
      <c r="J9" s="56">
        <v>2.316</v>
      </c>
      <c r="K9" s="56">
        <v>4.334</v>
      </c>
      <c r="L9" s="56">
        <v>3.332</v>
      </c>
      <c r="M9" s="56">
        <v>3.391</v>
      </c>
      <c r="N9" s="56">
        <v>3.201</v>
      </c>
      <c r="O9" s="56">
        <v>3.064</v>
      </c>
      <c r="P9" s="56">
        <v>3.697</v>
      </c>
      <c r="Q9" s="56">
        <v>2.988</v>
      </c>
      <c r="R9" s="56">
        <v>3.678</v>
      </c>
      <c r="S9" s="56">
        <v>3.277</v>
      </c>
      <c r="T9" s="56">
        <v>3.553</v>
      </c>
      <c r="U9" s="56">
        <v>3.63</v>
      </c>
      <c r="V9" s="56">
        <v>4.211</v>
      </c>
      <c r="W9" s="56">
        <v>4.375</v>
      </c>
      <c r="X9" s="56">
        <v>3.885</v>
      </c>
      <c r="Y9" s="56">
        <v>4.798</v>
      </c>
      <c r="Z9" s="56">
        <v>5.195</v>
      </c>
      <c r="AA9" s="56">
        <v>4.996</v>
      </c>
      <c r="AB9" s="56">
        <v>4.36</v>
      </c>
      <c r="AC9" s="56">
        <v>5.885</v>
      </c>
      <c r="AD9" s="56">
        <v>5.246</v>
      </c>
      <c r="AE9" s="56">
        <v>4.557</v>
      </c>
      <c r="AF9" s="56">
        <v>4.335</v>
      </c>
      <c r="AG9" s="56">
        <v>4.834</v>
      </c>
      <c r="AH9" s="56">
        <v>4.425</v>
      </c>
      <c r="AI9" s="56">
        <v>5.625</v>
      </c>
      <c r="AJ9" s="56">
        <v>5.597</v>
      </c>
      <c r="AK9" s="56">
        <v>7.32</v>
      </c>
      <c r="AL9" s="56">
        <v>5.896</v>
      </c>
      <c r="AM9" s="56">
        <v>5.135</v>
      </c>
      <c r="AN9" s="56">
        <v>4.954</v>
      </c>
      <c r="AO9" s="56">
        <v>3.832</v>
      </c>
      <c r="AP9" s="56">
        <v>3.374</v>
      </c>
      <c r="AQ9" s="56">
        <v>2.799</v>
      </c>
      <c r="AR9" s="56">
        <v>2.812</v>
      </c>
      <c r="AS9" s="56">
        <v>3.17</v>
      </c>
      <c r="AT9" s="56">
        <v>3.475</v>
      </c>
      <c r="AU9" s="56">
        <v>3.724</v>
      </c>
      <c r="AV9" s="56">
        <v>4.159</v>
      </c>
      <c r="AW9" s="56">
        <v>4.712</v>
      </c>
      <c r="AX9" s="56">
        <v>4.263</v>
      </c>
      <c r="AY9" s="56">
        <v>4.784</v>
      </c>
      <c r="AZ9" s="56">
        <v>5.086</v>
      </c>
      <c r="BA9" s="56">
        <v>4.482</v>
      </c>
      <c r="BB9" s="56">
        <v>5.474</v>
      </c>
      <c r="BC9" s="56">
        <v>4.618</v>
      </c>
      <c r="BD9" s="56">
        <v>5.718</v>
      </c>
      <c r="BE9" s="56">
        <v>5.893</v>
      </c>
      <c r="BF9" s="56">
        <v>6.305</v>
      </c>
      <c r="BG9" s="56">
        <v>6.223</v>
      </c>
      <c r="BH9" s="56">
        <v>7.493</v>
      </c>
      <c r="BI9" s="56">
        <v>7.005</v>
      </c>
      <c r="BJ9" s="56">
        <v>7.471</v>
      </c>
      <c r="BK9" s="56">
        <v>5.491</v>
      </c>
      <c r="BL9" s="56">
        <v>6.024</v>
      </c>
      <c r="BM9" s="56">
        <v>5.554</v>
      </c>
      <c r="BN9" s="56">
        <v>5.794</v>
      </c>
      <c r="BO9" s="56">
        <v>6.03</v>
      </c>
      <c r="BP9" s="56">
        <v>5.876</v>
      </c>
      <c r="BQ9" s="56">
        <v>6.489</v>
      </c>
      <c r="BR9" s="56">
        <v>7.646</v>
      </c>
      <c r="BS9" s="56">
        <v>6.247</v>
      </c>
      <c r="BT9" s="56">
        <v>7.606</v>
      </c>
      <c r="BU9" s="56">
        <v>6.472</v>
      </c>
      <c r="BV9" s="56">
        <v>5.544</v>
      </c>
      <c r="BW9" s="56">
        <v>7.184</v>
      </c>
      <c r="BX9" s="56">
        <v>7.244</v>
      </c>
      <c r="BY9" s="56">
        <v>7.011</v>
      </c>
      <c r="BZ9" s="56">
        <v>5.727</v>
      </c>
      <c r="CA9" s="56">
        <v>6.135</v>
      </c>
      <c r="CB9" s="56">
        <v>5.829</v>
      </c>
      <c r="CC9" s="56">
        <v>6.732</v>
      </c>
      <c r="CD9" s="56">
        <v>6.971</v>
      </c>
      <c r="CE9" s="56">
        <v>7.542</v>
      </c>
      <c r="CF9" s="56">
        <v>6.687</v>
      </c>
      <c r="CG9" s="56">
        <v>7.708</v>
      </c>
      <c r="CH9" s="56">
        <v>6.846</v>
      </c>
      <c r="CI9" s="56">
        <v>6.753</v>
      </c>
      <c r="CJ9" s="56">
        <v>7.748</v>
      </c>
      <c r="CK9" s="56">
        <v>6.555</v>
      </c>
      <c r="CL9" s="56">
        <v>6.698</v>
      </c>
      <c r="CM9" s="56">
        <v>7.166</v>
      </c>
      <c r="CN9" s="56">
        <v>8.198</v>
      </c>
      <c r="CO9" s="56">
        <v>7.696</v>
      </c>
      <c r="CP9" s="56">
        <v>7.718</v>
      </c>
      <c r="CQ9" s="56">
        <v>8.551</v>
      </c>
      <c r="CR9" s="56">
        <v>7.872</v>
      </c>
      <c r="CS9" s="56">
        <v>8.666</v>
      </c>
      <c r="CT9" s="56">
        <v>7.428</v>
      </c>
      <c r="CU9" s="56">
        <v>8.261</v>
      </c>
      <c r="CV9" s="56">
        <v>8.273</v>
      </c>
      <c r="CW9" s="56">
        <v>6.212</v>
      </c>
      <c r="CX9" s="56">
        <v>8.127</v>
      </c>
      <c r="CY9" s="56">
        <v>8.152</v>
      </c>
      <c r="CZ9" s="56">
        <v>6.996</v>
      </c>
      <c r="DA9" s="56">
        <v>7.399</v>
      </c>
      <c r="DB9" s="56">
        <v>8.282</v>
      </c>
      <c r="DC9" s="56">
        <v>6.894</v>
      </c>
      <c r="DD9" s="56">
        <v>9.012</v>
      </c>
      <c r="DE9" s="56">
        <v>8.016</v>
      </c>
      <c r="DF9" s="56">
        <v>6.686</v>
      </c>
      <c r="DG9" s="56">
        <v>8.176</v>
      </c>
      <c r="DH9" s="56">
        <v>7.765</v>
      </c>
      <c r="DI9" s="56">
        <v>6.781</v>
      </c>
      <c r="DJ9" s="56">
        <v>7.755</v>
      </c>
      <c r="DK9" s="56">
        <v>6.456</v>
      </c>
      <c r="DL9" s="56">
        <v>6.013</v>
      </c>
      <c r="DM9" s="56">
        <v>6.344</v>
      </c>
      <c r="DN9" s="56">
        <v>6.245</v>
      </c>
      <c r="DO9" s="56">
        <v>6.976</v>
      </c>
      <c r="DP9" s="56">
        <v>6.017</v>
      </c>
      <c r="DQ9" s="56">
        <v>5.928</v>
      </c>
      <c r="DR9" s="56">
        <v>4.651</v>
      </c>
      <c r="DS9" s="56">
        <v>4.941</v>
      </c>
      <c r="DT9" s="56">
        <v>5.985</v>
      </c>
      <c r="DU9" s="56">
        <v>4.158</v>
      </c>
      <c r="DV9" s="56">
        <v>5.254</v>
      </c>
      <c r="DW9" s="56">
        <v>5.28</v>
      </c>
      <c r="DX9" s="56">
        <v>4.483</v>
      </c>
      <c r="DY9" s="56">
        <v>5.246</v>
      </c>
      <c r="DZ9" s="56">
        <v>4.972</v>
      </c>
      <c r="EA9" s="56">
        <v>6.988</v>
      </c>
      <c r="EB9" s="56">
        <v>5.715</v>
      </c>
      <c r="EC9" s="56">
        <v>6.045</v>
      </c>
      <c r="ED9" s="56">
        <v>5.538</v>
      </c>
      <c r="EE9" s="56">
        <v>6.099</v>
      </c>
      <c r="EF9" s="56">
        <v>5.666</v>
      </c>
      <c r="EG9" s="56">
        <v>4.965</v>
      </c>
      <c r="EH9" s="56">
        <v>6.169</v>
      </c>
      <c r="EI9" s="56">
        <v>6.095</v>
      </c>
      <c r="EJ9" s="56">
        <v>5.883</v>
      </c>
      <c r="EK9" s="56">
        <v>5.671</v>
      </c>
      <c r="EL9" s="56">
        <v>5.732</v>
      </c>
      <c r="EM9" s="56">
        <v>7.268</v>
      </c>
      <c r="EN9" s="56">
        <v>7.108</v>
      </c>
      <c r="EO9" s="56">
        <v>6.778</v>
      </c>
      <c r="EP9" s="56">
        <v>6.028</v>
      </c>
      <c r="EQ9" s="56">
        <v>5.379</v>
      </c>
      <c r="ER9" s="56">
        <v>7.932</v>
      </c>
      <c r="ES9" s="56">
        <v>6.097</v>
      </c>
      <c r="ET9" s="56">
        <v>6.975</v>
      </c>
      <c r="EU9" s="56">
        <v>5.818</v>
      </c>
      <c r="EV9" s="56">
        <v>6.285</v>
      </c>
      <c r="EW9" s="56">
        <v>6.052</v>
      </c>
      <c r="EX9" s="56">
        <v>7.286</v>
      </c>
      <c r="EY9" s="56">
        <v>8.164</v>
      </c>
      <c r="EZ9" s="56">
        <v>6.131</v>
      </c>
      <c r="FA9" s="56">
        <v>6.881</v>
      </c>
      <c r="FB9" s="56">
        <v>6.623</v>
      </c>
      <c r="FC9" s="56">
        <v>5.636</v>
      </c>
      <c r="FD9" s="56">
        <v>6.464</v>
      </c>
      <c r="FE9" s="56">
        <v>5.602</v>
      </c>
      <c r="FF9" s="56">
        <v>6.619</v>
      </c>
      <c r="FG9" s="56">
        <v>6.168</v>
      </c>
      <c r="FH9" s="56">
        <v>6.196</v>
      </c>
      <c r="FI9" s="56">
        <v>7.018</v>
      </c>
      <c r="FJ9" s="56">
        <v>6.621</v>
      </c>
      <c r="FK9" s="56">
        <v>7.573</v>
      </c>
      <c r="FL9" s="56">
        <v>6.034</v>
      </c>
      <c r="FM9" s="56">
        <v>7.377</v>
      </c>
      <c r="FN9" s="56">
        <v>6.491</v>
      </c>
      <c r="FO9" s="56">
        <v>6.001</v>
      </c>
      <c r="FP9" s="56">
        <v>7.486</v>
      </c>
      <c r="FQ9" s="56">
        <v>5.856</v>
      </c>
      <c r="FR9" s="56">
        <v>6.231</v>
      </c>
      <c r="FS9" s="56">
        <v>5.372</v>
      </c>
      <c r="FT9" s="56">
        <v>5.265</v>
      </c>
      <c r="FU9" s="58">
        <v>3.517</v>
      </c>
      <c r="FV9" s="60">
        <v>4.834</v>
      </c>
      <c r="FW9" s="60">
        <v>4.013</v>
      </c>
      <c r="FX9" s="60">
        <v>5.573</v>
      </c>
      <c r="FY9" s="60">
        <v>5.6</v>
      </c>
      <c r="FZ9" s="60">
        <v>7.447</v>
      </c>
      <c r="GA9" s="60">
        <v>6.425</v>
      </c>
      <c r="GB9" s="60">
        <v>8.231</v>
      </c>
      <c r="GC9" s="60">
        <v>6.401</v>
      </c>
      <c r="GD9" s="60">
        <v>7.828</v>
      </c>
      <c r="GE9" s="69">
        <v>6.341</v>
      </c>
      <c r="GF9" s="69">
        <v>5.883</v>
      </c>
      <c r="GG9" s="69">
        <v>6.451</v>
      </c>
      <c r="GH9" s="69">
        <v>5.148</v>
      </c>
      <c r="GI9" s="69">
        <v>5.193</v>
      </c>
      <c r="GJ9" s="69">
        <v>5.021</v>
      </c>
      <c r="GK9" s="70">
        <v>5.77</v>
      </c>
      <c r="GL9" s="71">
        <v>4.963</v>
      </c>
      <c r="GM9" s="71">
        <v>4.875</v>
      </c>
      <c r="GN9" s="71">
        <v>5.38</v>
      </c>
      <c r="GO9" s="71">
        <v>4.304</v>
      </c>
      <c r="GP9" s="72">
        <v>4.794</v>
      </c>
      <c r="GQ9" s="73">
        <v>3.659</v>
      </c>
      <c r="GR9" s="73">
        <v>4.883</v>
      </c>
      <c r="GS9" s="72">
        <v>4.485</v>
      </c>
      <c r="GT9" s="73">
        <v>3.893</v>
      </c>
      <c r="GU9" s="60">
        <v>5.105</v>
      </c>
      <c r="GV9" s="66">
        <v>5.5</v>
      </c>
      <c r="GW9" s="60">
        <v>4.652</v>
      </c>
      <c r="GX9" s="60">
        <v>7.024</v>
      </c>
      <c r="GY9" s="60">
        <v>6.366</v>
      </c>
      <c r="GZ9" s="60">
        <v>5.581</v>
      </c>
      <c r="HA9" s="66">
        <v>4.094</v>
      </c>
      <c r="HB9" s="66">
        <v>5.203</v>
      </c>
      <c r="HC9" s="66">
        <v>4.862</v>
      </c>
      <c r="HD9" s="66">
        <v>5.168</v>
      </c>
      <c r="HE9" s="67">
        <v>4.506</v>
      </c>
      <c r="HF9" s="67">
        <v>5.359</v>
      </c>
      <c r="HG9" s="67">
        <v>5.347</v>
      </c>
      <c r="HH9" s="67">
        <v>4.926</v>
      </c>
      <c r="HI9" s="68">
        <v>5.812</v>
      </c>
      <c r="HJ9" s="67">
        <v>6.393</v>
      </c>
      <c r="HK9" s="68">
        <v>5.144</v>
      </c>
      <c r="HL9" s="68">
        <v>6.52</v>
      </c>
      <c r="HM9" s="68">
        <v>5.409</v>
      </c>
      <c r="HN9" s="68">
        <v>5.321</v>
      </c>
      <c r="HO9" s="60">
        <v>6.251</v>
      </c>
      <c r="HP9" s="60">
        <v>4.775</v>
      </c>
      <c r="HQ9" s="60">
        <v>6.972</v>
      </c>
      <c r="HR9" s="60">
        <v>5.115</v>
      </c>
      <c r="HS9" s="60">
        <v>5.65</v>
      </c>
      <c r="HT9" s="25"/>
      <c r="HU9" s="25"/>
      <c r="HV9" s="25"/>
      <c r="HW9" s="25"/>
      <c r="HX9" s="25"/>
      <c r="HY9" s="25"/>
    </row>
    <row r="10" ht="12.75" customHeight="1">
      <c r="A10" s="39">
        <f t="shared" si="3"/>
        <v>6</v>
      </c>
      <c r="B10" s="55" t="s">
        <v>240</v>
      </c>
      <c r="C10" s="56"/>
      <c r="D10" s="56">
        <v>1.567</v>
      </c>
      <c r="E10" s="56">
        <v>1.369</v>
      </c>
      <c r="F10" s="56">
        <v>1.591</v>
      </c>
      <c r="G10" s="56">
        <v>1.988</v>
      </c>
      <c r="H10" s="56">
        <v>1.808</v>
      </c>
      <c r="I10" s="56">
        <v>1.843</v>
      </c>
      <c r="J10" s="56">
        <v>2.013</v>
      </c>
      <c r="K10" s="56">
        <v>2.034</v>
      </c>
      <c r="L10" s="56">
        <v>1.756</v>
      </c>
      <c r="M10" s="56">
        <v>1.836</v>
      </c>
      <c r="N10" s="56">
        <v>1.804</v>
      </c>
      <c r="O10" s="56">
        <v>1.604</v>
      </c>
      <c r="P10" s="56">
        <v>1.705</v>
      </c>
      <c r="Q10" s="56">
        <v>1.454</v>
      </c>
      <c r="R10" s="56">
        <v>1.772</v>
      </c>
      <c r="S10" s="56">
        <v>2.193</v>
      </c>
      <c r="T10" s="56">
        <v>2.009</v>
      </c>
      <c r="U10" s="56">
        <v>2.106</v>
      </c>
      <c r="V10" s="56">
        <v>1.605</v>
      </c>
      <c r="W10" s="56">
        <v>2.183</v>
      </c>
      <c r="X10" s="56">
        <v>2.78</v>
      </c>
      <c r="Y10" s="56">
        <v>2.856</v>
      </c>
      <c r="Z10" s="56">
        <v>3.158</v>
      </c>
      <c r="AA10" s="56">
        <v>2.444</v>
      </c>
      <c r="AB10" s="56">
        <v>2.109</v>
      </c>
      <c r="AC10" s="56">
        <v>2.227</v>
      </c>
      <c r="AD10" s="56">
        <v>2.379</v>
      </c>
      <c r="AE10" s="56">
        <v>3.022</v>
      </c>
      <c r="AF10" s="56">
        <v>2.335</v>
      </c>
      <c r="AG10" s="56">
        <v>2.877</v>
      </c>
      <c r="AH10" s="56">
        <v>3.265</v>
      </c>
      <c r="AI10" s="56">
        <v>2.221</v>
      </c>
      <c r="AJ10" s="56">
        <v>3.583</v>
      </c>
      <c r="AK10" s="56">
        <v>3.604</v>
      </c>
      <c r="AL10" s="56">
        <v>2.151</v>
      </c>
      <c r="AM10" s="56">
        <v>2.773</v>
      </c>
      <c r="AN10" s="56">
        <v>1.683</v>
      </c>
      <c r="AO10" s="56">
        <v>2.236</v>
      </c>
      <c r="AP10" s="56">
        <v>2.226</v>
      </c>
      <c r="AQ10" s="56">
        <v>2.813</v>
      </c>
      <c r="AR10" s="56">
        <v>2.239</v>
      </c>
      <c r="AS10" s="56">
        <v>2.495</v>
      </c>
      <c r="AT10" s="56">
        <v>2.638</v>
      </c>
      <c r="AU10" s="56">
        <v>2.558</v>
      </c>
      <c r="AV10" s="56">
        <v>2.282</v>
      </c>
      <c r="AW10" s="56">
        <v>1.871</v>
      </c>
      <c r="AX10" s="56">
        <v>2.847</v>
      </c>
      <c r="AY10" s="56">
        <v>2.109</v>
      </c>
      <c r="AZ10" s="56">
        <v>1.805</v>
      </c>
      <c r="BA10" s="56">
        <v>1.951</v>
      </c>
      <c r="BB10" s="56">
        <v>2.757</v>
      </c>
      <c r="BC10" s="56">
        <v>2.268</v>
      </c>
      <c r="BD10" s="56">
        <v>2.188</v>
      </c>
      <c r="BE10" s="56">
        <v>2.364</v>
      </c>
      <c r="BF10" s="56">
        <v>1.973</v>
      </c>
      <c r="BG10" s="56">
        <v>2.536</v>
      </c>
      <c r="BH10" s="56">
        <v>2.783</v>
      </c>
      <c r="BI10" s="56">
        <v>2.386</v>
      </c>
      <c r="BJ10" s="56">
        <v>2.775</v>
      </c>
      <c r="BK10" s="56">
        <v>2.914</v>
      </c>
      <c r="BL10" s="56">
        <v>1.99</v>
      </c>
      <c r="BM10" s="56">
        <v>2.688</v>
      </c>
      <c r="BN10" s="56">
        <v>3.261</v>
      </c>
      <c r="BO10" s="56">
        <v>3.104</v>
      </c>
      <c r="BP10" s="56">
        <v>3.839</v>
      </c>
      <c r="BQ10" s="56">
        <v>3.324</v>
      </c>
      <c r="BR10" s="56">
        <v>3.088</v>
      </c>
      <c r="BS10" s="56">
        <v>2.677</v>
      </c>
      <c r="BT10" s="56">
        <v>3.012</v>
      </c>
      <c r="BU10" s="56">
        <v>2.799</v>
      </c>
      <c r="BV10" s="56">
        <v>2.473</v>
      </c>
      <c r="BW10" s="56">
        <v>3.309</v>
      </c>
      <c r="BX10" s="56">
        <v>2.185</v>
      </c>
      <c r="BY10" s="56">
        <v>1.709</v>
      </c>
      <c r="BZ10" s="56">
        <v>2.688</v>
      </c>
      <c r="CA10" s="56">
        <v>2.476</v>
      </c>
      <c r="CB10" s="56">
        <v>2.903</v>
      </c>
      <c r="CC10" s="56">
        <v>3.042</v>
      </c>
      <c r="CD10" s="56">
        <v>2.894</v>
      </c>
      <c r="CE10" s="56">
        <v>3.342</v>
      </c>
      <c r="CF10" s="56">
        <v>2.737</v>
      </c>
      <c r="CG10" s="56">
        <v>3.884</v>
      </c>
      <c r="CH10" s="56">
        <v>2.645</v>
      </c>
      <c r="CI10" s="56">
        <v>2.715</v>
      </c>
      <c r="CJ10" s="56">
        <v>2.022</v>
      </c>
      <c r="CK10" s="56">
        <v>2.297</v>
      </c>
      <c r="CL10" s="56">
        <v>3.456</v>
      </c>
      <c r="CM10" s="56">
        <v>3.63</v>
      </c>
      <c r="CN10" s="56">
        <v>3.101</v>
      </c>
      <c r="CO10" s="56">
        <v>3.301</v>
      </c>
      <c r="CP10" s="56">
        <v>3.006</v>
      </c>
      <c r="CQ10" s="56">
        <v>2.705</v>
      </c>
      <c r="CR10" s="56">
        <v>2.829</v>
      </c>
      <c r="CS10" s="56">
        <v>3.42</v>
      </c>
      <c r="CT10" s="56">
        <v>3.36</v>
      </c>
      <c r="CU10" s="56">
        <v>3.144</v>
      </c>
      <c r="CV10" s="56">
        <v>2.617</v>
      </c>
      <c r="CW10" s="56">
        <v>2.639</v>
      </c>
      <c r="CX10" s="56">
        <v>3.137</v>
      </c>
      <c r="CY10" s="56">
        <v>3.528</v>
      </c>
      <c r="CZ10" s="56">
        <v>3.934</v>
      </c>
      <c r="DA10" s="56">
        <v>2.477</v>
      </c>
      <c r="DB10" s="56">
        <v>2.71</v>
      </c>
      <c r="DC10" s="56">
        <v>2.932</v>
      </c>
      <c r="DD10" s="56">
        <v>3.604</v>
      </c>
      <c r="DE10" s="56">
        <v>3.625</v>
      </c>
      <c r="DF10" s="56">
        <v>3.297</v>
      </c>
      <c r="DG10" s="56">
        <v>3.1</v>
      </c>
      <c r="DH10" s="56">
        <v>2.968</v>
      </c>
      <c r="DI10" s="56">
        <v>2.827</v>
      </c>
      <c r="DJ10" s="56">
        <v>3.553</v>
      </c>
      <c r="DK10" s="56">
        <v>3.829</v>
      </c>
      <c r="DL10" s="56">
        <v>3.26</v>
      </c>
      <c r="DM10" s="56">
        <v>3.727</v>
      </c>
      <c r="DN10" s="56">
        <v>3.542</v>
      </c>
      <c r="DO10" s="56">
        <v>3.962</v>
      </c>
      <c r="DP10" s="56">
        <v>3.388</v>
      </c>
      <c r="DQ10" s="56">
        <v>3.836</v>
      </c>
      <c r="DR10" s="56">
        <v>3.639</v>
      </c>
      <c r="DS10" s="56">
        <v>3.806</v>
      </c>
      <c r="DT10" s="56">
        <v>2.989</v>
      </c>
      <c r="DU10" s="56">
        <v>3.943</v>
      </c>
      <c r="DV10" s="56">
        <v>3.604</v>
      </c>
      <c r="DW10" s="56">
        <v>3.877</v>
      </c>
      <c r="DX10" s="56">
        <v>4.297</v>
      </c>
      <c r="DY10" s="56">
        <v>3.789</v>
      </c>
      <c r="DZ10" s="56">
        <v>4.333</v>
      </c>
      <c r="EA10" s="56">
        <v>4.7</v>
      </c>
      <c r="EB10" s="56">
        <v>3.938</v>
      </c>
      <c r="EC10" s="56">
        <v>3.484</v>
      </c>
      <c r="ED10" s="56">
        <v>3.974</v>
      </c>
      <c r="EE10" s="56">
        <v>3.512</v>
      </c>
      <c r="EF10" s="56">
        <v>4.436</v>
      </c>
      <c r="EG10" s="56">
        <v>3.49</v>
      </c>
      <c r="EH10" s="56">
        <v>4.19</v>
      </c>
      <c r="EI10" s="56">
        <v>3.918</v>
      </c>
      <c r="EJ10" s="56">
        <v>4.98</v>
      </c>
      <c r="EK10" s="56">
        <v>4.41</v>
      </c>
      <c r="EL10" s="56">
        <v>5.021</v>
      </c>
      <c r="EM10" s="56">
        <v>4.669</v>
      </c>
      <c r="EN10" s="56">
        <v>4.036</v>
      </c>
      <c r="EO10" s="56">
        <v>5.238</v>
      </c>
      <c r="EP10" s="56">
        <v>4.22</v>
      </c>
      <c r="EQ10" s="56">
        <v>3.997</v>
      </c>
      <c r="ER10" s="56">
        <v>3.404</v>
      </c>
      <c r="ES10" s="56">
        <v>2.801</v>
      </c>
      <c r="ET10" s="56">
        <v>5.398</v>
      </c>
      <c r="EU10" s="56">
        <v>4.078</v>
      </c>
      <c r="EV10" s="56">
        <v>3.127</v>
      </c>
      <c r="EW10" s="56">
        <v>3.906</v>
      </c>
      <c r="EX10" s="56">
        <v>5.115</v>
      </c>
      <c r="EY10" s="56">
        <v>4.876</v>
      </c>
      <c r="EZ10" s="56">
        <v>4.037</v>
      </c>
      <c r="FA10" s="56">
        <v>4.708</v>
      </c>
      <c r="FB10" s="56">
        <v>3.821</v>
      </c>
      <c r="FC10" s="56">
        <v>3.568</v>
      </c>
      <c r="FD10" s="56">
        <v>3.964</v>
      </c>
      <c r="FE10" s="56">
        <v>3.893</v>
      </c>
      <c r="FF10" s="56">
        <v>4.029</v>
      </c>
      <c r="FG10" s="56">
        <v>4.748</v>
      </c>
      <c r="FH10" s="56">
        <v>4.572</v>
      </c>
      <c r="FI10" s="56">
        <v>4.388</v>
      </c>
      <c r="FJ10" s="56">
        <v>3.575</v>
      </c>
      <c r="FK10" s="56">
        <v>4.619</v>
      </c>
      <c r="FL10" s="56">
        <v>4.22</v>
      </c>
      <c r="FM10" s="56">
        <v>4.93</v>
      </c>
      <c r="FN10" s="56">
        <v>4.957</v>
      </c>
      <c r="FO10" s="56">
        <v>3.172</v>
      </c>
      <c r="FP10" s="56">
        <v>3.655</v>
      </c>
      <c r="FQ10" s="56">
        <v>3.546</v>
      </c>
      <c r="FR10" s="56">
        <v>4.252</v>
      </c>
      <c r="FS10" s="56">
        <v>3.445</v>
      </c>
      <c r="FT10" s="56">
        <v>4.446</v>
      </c>
      <c r="FU10" s="58">
        <v>4.549</v>
      </c>
      <c r="FV10" s="74">
        <v>5.128</v>
      </c>
      <c r="FW10" s="74">
        <v>4.856</v>
      </c>
      <c r="FX10" s="74">
        <v>4.661</v>
      </c>
      <c r="FY10" s="74">
        <v>3.347</v>
      </c>
      <c r="FZ10" s="74">
        <v>3.206</v>
      </c>
      <c r="GA10" s="74">
        <v>2.474</v>
      </c>
      <c r="GB10" s="74">
        <v>3.072</v>
      </c>
      <c r="GC10" s="74">
        <v>3.202</v>
      </c>
      <c r="GD10" s="74">
        <v>4.308</v>
      </c>
      <c r="GE10" s="74">
        <v>4.329</v>
      </c>
      <c r="GF10" s="74">
        <v>4.38</v>
      </c>
      <c r="GG10" s="74">
        <v>3.34</v>
      </c>
      <c r="GH10" s="74">
        <v>3.595</v>
      </c>
      <c r="GI10" s="74">
        <v>4.986</v>
      </c>
      <c r="GJ10" s="74">
        <v>3.352</v>
      </c>
      <c r="GK10" s="75">
        <v>3.469</v>
      </c>
      <c r="GL10" s="76">
        <v>3.541</v>
      </c>
      <c r="GM10" s="76">
        <v>3.516</v>
      </c>
      <c r="GN10" s="76">
        <v>2.879</v>
      </c>
      <c r="GO10" s="76">
        <v>4.119</v>
      </c>
      <c r="GP10" s="77">
        <v>4.074</v>
      </c>
      <c r="GQ10" s="78">
        <v>4.762</v>
      </c>
      <c r="GR10" s="78">
        <v>5.061</v>
      </c>
      <c r="GS10" s="77">
        <v>3.505</v>
      </c>
      <c r="GT10" s="78">
        <v>3.371</v>
      </c>
      <c r="GU10" s="74">
        <v>3.196</v>
      </c>
      <c r="GV10" s="79">
        <v>3.921</v>
      </c>
      <c r="GW10" s="60">
        <v>3.706</v>
      </c>
      <c r="GX10" s="60">
        <v>3.365</v>
      </c>
      <c r="GY10" s="60">
        <v>3.623</v>
      </c>
      <c r="GZ10" s="60">
        <v>3.757</v>
      </c>
      <c r="HA10" s="66">
        <v>3.014</v>
      </c>
      <c r="HB10" s="66">
        <v>3.478</v>
      </c>
      <c r="HC10" s="66">
        <v>4.474</v>
      </c>
      <c r="HD10" s="66">
        <v>4.079</v>
      </c>
      <c r="HE10" s="67">
        <v>3.926</v>
      </c>
      <c r="HF10" s="67">
        <v>2.907</v>
      </c>
      <c r="HG10" s="67">
        <v>4.972</v>
      </c>
      <c r="HH10" s="67">
        <v>4.185</v>
      </c>
      <c r="HI10" s="68">
        <v>3.758</v>
      </c>
      <c r="HJ10" s="67">
        <v>3.62</v>
      </c>
      <c r="HK10" s="68">
        <v>4.23</v>
      </c>
      <c r="HL10" s="68">
        <v>3.006</v>
      </c>
      <c r="HM10" s="68">
        <v>3.485</v>
      </c>
      <c r="HN10" s="68">
        <v>4.117</v>
      </c>
      <c r="HO10" s="60">
        <v>4.468</v>
      </c>
      <c r="HP10" s="60">
        <v>4.326</v>
      </c>
      <c r="HQ10" s="60">
        <v>4.951</v>
      </c>
      <c r="HR10" s="60">
        <v>3.866</v>
      </c>
      <c r="HS10" s="60">
        <v>4.403</v>
      </c>
      <c r="HT10" s="25"/>
      <c r="HU10" s="25"/>
      <c r="HV10" s="25"/>
      <c r="HW10" s="25"/>
      <c r="HX10" s="25"/>
      <c r="HY10" s="25"/>
    </row>
    <row r="11" ht="13.5" customHeight="1">
      <c r="A11" s="39">
        <f t="shared" si="3"/>
        <v>7</v>
      </c>
      <c r="B11" s="80" t="s">
        <v>241</v>
      </c>
      <c r="C11" s="52"/>
      <c r="D11" s="52">
        <v>0.846</v>
      </c>
      <c r="E11" s="52">
        <v>1.023</v>
      </c>
      <c r="F11" s="52">
        <v>0.936</v>
      </c>
      <c r="G11" s="52">
        <v>0.806</v>
      </c>
      <c r="H11" s="52">
        <v>1.081</v>
      </c>
      <c r="I11" s="52">
        <v>0.739</v>
      </c>
      <c r="J11" s="52">
        <v>0.979</v>
      </c>
      <c r="K11" s="52">
        <v>0.819</v>
      </c>
      <c r="L11" s="52">
        <v>0.918</v>
      </c>
      <c r="M11" s="52">
        <v>0.917</v>
      </c>
      <c r="N11" s="52">
        <v>0.704</v>
      </c>
      <c r="O11" s="52">
        <v>0.889</v>
      </c>
      <c r="P11" s="52">
        <v>0.982</v>
      </c>
      <c r="Q11" s="52">
        <v>0.711</v>
      </c>
      <c r="R11" s="52">
        <v>1.013</v>
      </c>
      <c r="S11" s="52">
        <v>0.608</v>
      </c>
      <c r="T11" s="52">
        <v>0.732</v>
      </c>
      <c r="U11" s="52">
        <v>0.698</v>
      </c>
      <c r="V11" s="52">
        <v>0.733</v>
      </c>
      <c r="W11" s="52">
        <v>0.583</v>
      </c>
      <c r="X11" s="52">
        <v>0.649</v>
      </c>
      <c r="Y11" s="52">
        <v>0.621</v>
      </c>
      <c r="Z11" s="52">
        <v>0.531</v>
      </c>
      <c r="AA11" s="52">
        <v>0.422</v>
      </c>
      <c r="AB11" s="52">
        <v>0.265</v>
      </c>
      <c r="AC11" s="52">
        <v>0.443</v>
      </c>
      <c r="AD11" s="52">
        <v>0.458</v>
      </c>
      <c r="AE11" s="52">
        <v>0.484</v>
      </c>
      <c r="AF11" s="52">
        <v>0.479</v>
      </c>
      <c r="AG11" s="52">
        <v>0.387</v>
      </c>
      <c r="AH11" s="52">
        <v>0.707</v>
      </c>
      <c r="AI11" s="52">
        <v>0.414</v>
      </c>
      <c r="AJ11" s="52">
        <v>0.381</v>
      </c>
      <c r="AK11" s="52">
        <v>0.497</v>
      </c>
      <c r="AL11" s="52">
        <v>0.527</v>
      </c>
      <c r="AM11" s="52">
        <v>0.51</v>
      </c>
      <c r="AN11" s="52">
        <v>0.644</v>
      </c>
      <c r="AO11" s="52">
        <v>0.0</v>
      </c>
      <c r="AP11" s="52">
        <v>0.0</v>
      </c>
      <c r="AQ11" s="52">
        <v>0.0</v>
      </c>
      <c r="AR11" s="52">
        <v>0.0</v>
      </c>
      <c r="AS11" s="52">
        <v>0.0</v>
      </c>
      <c r="AT11" s="52">
        <v>0.0</v>
      </c>
      <c r="AU11" s="52">
        <v>0.0</v>
      </c>
      <c r="AV11" s="52">
        <v>0.0</v>
      </c>
      <c r="AW11" s="52">
        <v>0.0</v>
      </c>
      <c r="AX11" s="52">
        <v>0.0</v>
      </c>
      <c r="AY11" s="52">
        <v>0.0</v>
      </c>
      <c r="AZ11" s="52">
        <v>0.0</v>
      </c>
      <c r="BA11" s="52">
        <v>0.0</v>
      </c>
      <c r="BB11" s="52">
        <v>0.0</v>
      </c>
      <c r="BC11" s="52">
        <v>0.0</v>
      </c>
      <c r="BD11" s="52">
        <v>0.0</v>
      </c>
      <c r="BE11" s="52">
        <v>0.0</v>
      </c>
      <c r="BF11" s="52">
        <v>0.0</v>
      </c>
      <c r="BG11" s="52">
        <v>0.0</v>
      </c>
      <c r="BH11" s="52">
        <v>0.0</v>
      </c>
      <c r="BI11" s="52">
        <v>0.0</v>
      </c>
      <c r="BJ11" s="52">
        <v>0.0</v>
      </c>
      <c r="BK11" s="52">
        <v>0.0</v>
      </c>
      <c r="BL11" s="52">
        <v>0.0</v>
      </c>
      <c r="BM11" s="52">
        <v>0.0</v>
      </c>
      <c r="BN11" s="52">
        <v>0.0</v>
      </c>
      <c r="BO11" s="52">
        <v>0.0</v>
      </c>
      <c r="BP11" s="52">
        <v>0.0</v>
      </c>
      <c r="BQ11" s="52">
        <v>0.0</v>
      </c>
      <c r="BR11" s="52">
        <v>0.0</v>
      </c>
      <c r="BS11" s="52">
        <v>0.0</v>
      </c>
      <c r="BT11" s="52">
        <v>0.0</v>
      </c>
      <c r="BU11" s="52">
        <v>0.0</v>
      </c>
      <c r="BV11" s="52">
        <v>0.0</v>
      </c>
      <c r="BW11" s="52">
        <v>0.0</v>
      </c>
      <c r="BX11" s="52">
        <v>0.0</v>
      </c>
      <c r="BY11" s="52">
        <v>0.0</v>
      </c>
      <c r="BZ11" s="52">
        <v>0.0</v>
      </c>
      <c r="CA11" s="52">
        <v>0.0</v>
      </c>
      <c r="CB11" s="52">
        <v>0.0</v>
      </c>
      <c r="CC11" s="52">
        <v>0.0</v>
      </c>
      <c r="CD11" s="52">
        <v>0.0</v>
      </c>
      <c r="CE11" s="52">
        <v>0.0</v>
      </c>
      <c r="CF11" s="52">
        <v>0.0</v>
      </c>
      <c r="CG11" s="52">
        <v>0.0</v>
      </c>
      <c r="CH11" s="52">
        <v>0.0</v>
      </c>
      <c r="CI11" s="52">
        <v>0.0</v>
      </c>
      <c r="CJ11" s="52">
        <v>0.0</v>
      </c>
      <c r="CK11" s="52">
        <v>0.0</v>
      </c>
      <c r="CL11" s="52">
        <v>0.0</v>
      </c>
      <c r="CM11" s="52">
        <v>0.0</v>
      </c>
      <c r="CN11" s="52">
        <v>0.0</v>
      </c>
      <c r="CO11" s="52">
        <v>0.0</v>
      </c>
      <c r="CP11" s="52">
        <v>0.0</v>
      </c>
      <c r="CQ11" s="52">
        <v>0.0</v>
      </c>
      <c r="CR11" s="52">
        <v>0.0</v>
      </c>
      <c r="CS11" s="52">
        <v>0.0</v>
      </c>
      <c r="CT11" s="52">
        <v>0.0</v>
      </c>
      <c r="CU11" s="52">
        <v>0.0</v>
      </c>
      <c r="CV11" s="52">
        <v>0.0</v>
      </c>
      <c r="CW11" s="52">
        <v>0.0</v>
      </c>
      <c r="CX11" s="52">
        <v>0.0</v>
      </c>
      <c r="CY11" s="52">
        <v>0.0</v>
      </c>
      <c r="CZ11" s="52">
        <v>0.0</v>
      </c>
      <c r="DA11" s="52">
        <v>0.0</v>
      </c>
      <c r="DB11" s="52">
        <v>0.0</v>
      </c>
      <c r="DC11" s="52">
        <v>0.0</v>
      </c>
      <c r="DD11" s="52">
        <v>0.0</v>
      </c>
      <c r="DE11" s="52">
        <v>0.0</v>
      </c>
      <c r="DF11" s="52">
        <v>0.0</v>
      </c>
      <c r="DG11" s="52">
        <v>0.0</v>
      </c>
      <c r="DH11" s="52">
        <v>0.0</v>
      </c>
      <c r="DI11" s="52">
        <v>0.0</v>
      </c>
      <c r="DJ11" s="52">
        <v>0.0</v>
      </c>
      <c r="DK11" s="52">
        <v>0.0</v>
      </c>
      <c r="DL11" s="52">
        <v>0.0</v>
      </c>
      <c r="DM11" s="52">
        <v>0.0</v>
      </c>
      <c r="DN11" s="52">
        <v>0.0</v>
      </c>
      <c r="DO11" s="52">
        <v>0.0</v>
      </c>
      <c r="DP11" s="52">
        <v>0.0</v>
      </c>
      <c r="DQ11" s="52">
        <v>0.0</v>
      </c>
      <c r="DR11" s="52">
        <v>0.0</v>
      </c>
      <c r="DS11" s="52">
        <v>0.0</v>
      </c>
      <c r="DT11" s="52">
        <v>0.0</v>
      </c>
      <c r="DU11" s="52">
        <v>0.0</v>
      </c>
      <c r="DV11" s="52">
        <v>0.0</v>
      </c>
      <c r="DW11" s="52">
        <v>0.0</v>
      </c>
      <c r="DX11" s="52">
        <v>0.0</v>
      </c>
      <c r="DY11" s="52">
        <v>0.0</v>
      </c>
      <c r="DZ11" s="52">
        <v>0.0</v>
      </c>
      <c r="EA11" s="52">
        <v>0.0</v>
      </c>
      <c r="EB11" s="52">
        <v>0.0</v>
      </c>
      <c r="EC11" s="52">
        <v>0.0</v>
      </c>
      <c r="ED11" s="52">
        <v>0.256</v>
      </c>
      <c r="EE11" s="52">
        <v>0.518</v>
      </c>
      <c r="EF11" s="52">
        <v>0.358</v>
      </c>
      <c r="EG11" s="52">
        <v>0.372</v>
      </c>
      <c r="EH11" s="52">
        <v>0.494</v>
      </c>
      <c r="EI11" s="52">
        <v>0.708</v>
      </c>
      <c r="EJ11" s="52">
        <v>0.908</v>
      </c>
      <c r="EK11" s="52">
        <v>1.004</v>
      </c>
      <c r="EL11" s="52">
        <v>1.343</v>
      </c>
      <c r="EM11" s="52">
        <v>1.276</v>
      </c>
      <c r="EN11" s="52">
        <v>1.098</v>
      </c>
      <c r="EO11" s="52">
        <v>1.038</v>
      </c>
      <c r="EP11" s="52">
        <v>1.181</v>
      </c>
      <c r="EQ11" s="52">
        <v>1.292</v>
      </c>
      <c r="ER11" s="52">
        <v>1.173</v>
      </c>
      <c r="ES11" s="52">
        <v>1.625</v>
      </c>
      <c r="ET11" s="52">
        <v>1.955</v>
      </c>
      <c r="EU11" s="52">
        <v>1.718</v>
      </c>
      <c r="EV11" s="52">
        <v>2.089</v>
      </c>
      <c r="EW11" s="52">
        <v>2.22</v>
      </c>
      <c r="EX11" s="52">
        <v>2.249</v>
      </c>
      <c r="EY11" s="52">
        <v>2.121</v>
      </c>
      <c r="EZ11" s="52">
        <v>2.055</v>
      </c>
      <c r="FA11" s="52">
        <v>2.192</v>
      </c>
      <c r="FB11" s="52">
        <v>2.392</v>
      </c>
      <c r="FC11" s="52">
        <v>1.911</v>
      </c>
      <c r="FD11" s="52">
        <v>1.506</v>
      </c>
      <c r="FE11" s="52">
        <v>1.704</v>
      </c>
      <c r="FF11" s="52">
        <v>2.119</v>
      </c>
      <c r="FG11" s="52">
        <v>1.685</v>
      </c>
      <c r="FH11" s="52">
        <v>2.228</v>
      </c>
      <c r="FI11" s="52">
        <v>2.301</v>
      </c>
      <c r="FJ11" s="52">
        <v>1.998</v>
      </c>
      <c r="FK11" s="52">
        <v>2.303</v>
      </c>
      <c r="FL11" s="52">
        <v>2.215</v>
      </c>
      <c r="FM11" s="52">
        <v>2.322</v>
      </c>
      <c r="FN11" s="52">
        <v>2.337</v>
      </c>
      <c r="FO11" s="52">
        <v>2.402</v>
      </c>
      <c r="FP11" s="52">
        <v>1.573</v>
      </c>
      <c r="FQ11" s="52">
        <v>2.239</v>
      </c>
      <c r="FR11" s="52">
        <v>2.449</v>
      </c>
      <c r="FS11" s="52">
        <v>2.563</v>
      </c>
      <c r="FT11" s="52">
        <v>2.507</v>
      </c>
      <c r="FU11" s="52">
        <v>2.072</v>
      </c>
      <c r="FV11" s="52">
        <v>2.163</v>
      </c>
      <c r="FW11" s="52">
        <v>2.462</v>
      </c>
      <c r="FX11" s="52">
        <v>2.164</v>
      </c>
      <c r="FY11" s="52">
        <v>2.023</v>
      </c>
      <c r="FZ11" s="52">
        <v>2.174</v>
      </c>
      <c r="GA11" s="52">
        <v>1.677</v>
      </c>
      <c r="GB11" s="52">
        <v>1.675</v>
      </c>
      <c r="GC11" s="52">
        <v>2.035</v>
      </c>
      <c r="GD11" s="52">
        <v>1.991</v>
      </c>
      <c r="GE11" s="52">
        <v>2.136</v>
      </c>
      <c r="GF11" s="52">
        <v>2.154</v>
      </c>
      <c r="GG11" s="52">
        <v>1.991</v>
      </c>
      <c r="GH11" s="52">
        <v>1.907</v>
      </c>
      <c r="GI11" s="52">
        <v>1.921</v>
      </c>
      <c r="GJ11" s="52">
        <v>1.574</v>
      </c>
      <c r="GK11" s="52">
        <v>1.682</v>
      </c>
      <c r="GL11" s="52">
        <v>1.516</v>
      </c>
      <c r="GM11" s="52">
        <v>1.645</v>
      </c>
      <c r="GN11" s="52">
        <v>1.217</v>
      </c>
      <c r="GO11" s="52">
        <v>1.38</v>
      </c>
      <c r="GP11" s="52">
        <v>1.827</v>
      </c>
      <c r="GQ11" s="52">
        <v>2.071</v>
      </c>
      <c r="GR11" s="52">
        <v>1.966</v>
      </c>
      <c r="GS11" s="52">
        <v>1.98</v>
      </c>
      <c r="GT11" s="52">
        <v>1.481</v>
      </c>
      <c r="GU11" s="81">
        <v>1.945</v>
      </c>
      <c r="GV11" s="82">
        <v>1.761</v>
      </c>
      <c r="GW11" s="53">
        <v>1.918</v>
      </c>
      <c r="GX11" s="53">
        <v>1.72</v>
      </c>
      <c r="GY11" s="53">
        <v>2.109</v>
      </c>
      <c r="GZ11" s="53">
        <v>2.058</v>
      </c>
      <c r="HA11" s="83">
        <v>2.111</v>
      </c>
      <c r="HB11" s="83">
        <v>2.486</v>
      </c>
      <c r="HC11" s="83">
        <v>2.253</v>
      </c>
      <c r="HD11" s="83">
        <v>2.321</v>
      </c>
      <c r="HE11" s="84">
        <v>2.177</v>
      </c>
      <c r="HF11" s="84">
        <v>1.952</v>
      </c>
      <c r="HG11" s="84">
        <v>2.667</v>
      </c>
      <c r="HH11" s="84">
        <v>2.009</v>
      </c>
      <c r="HI11" s="54">
        <v>2.745</v>
      </c>
      <c r="HJ11" s="84">
        <v>1.441</v>
      </c>
      <c r="HK11" s="54">
        <v>2.08</v>
      </c>
      <c r="HL11" s="54">
        <v>2.567</v>
      </c>
      <c r="HM11" s="54">
        <v>2.832</v>
      </c>
      <c r="HN11" s="54">
        <v>2.525</v>
      </c>
      <c r="HO11" s="54">
        <v>2.587</v>
      </c>
      <c r="HP11" s="54">
        <v>0.166</v>
      </c>
      <c r="HQ11" s="54">
        <v>1.165</v>
      </c>
      <c r="HR11" s="54">
        <v>2.643</v>
      </c>
      <c r="HS11" s="54">
        <v>2.636</v>
      </c>
      <c r="HT11" s="25"/>
      <c r="HU11" s="25"/>
      <c r="HV11" s="25"/>
      <c r="HW11" s="25"/>
      <c r="HX11" s="25"/>
      <c r="HY11" s="25"/>
    </row>
    <row r="12" ht="13.5" customHeight="1">
      <c r="A12" s="39">
        <f t="shared" si="3"/>
        <v>8</v>
      </c>
      <c r="B12" s="85" t="s">
        <v>242</v>
      </c>
      <c r="C12" s="86"/>
      <c r="D12" s="86">
        <v>8.83</v>
      </c>
      <c r="E12" s="86">
        <v>7.454</v>
      </c>
      <c r="F12" s="86">
        <v>11.85</v>
      </c>
      <c r="G12" s="86">
        <v>11.502</v>
      </c>
      <c r="H12" s="86">
        <v>10.006</v>
      </c>
      <c r="I12" s="86">
        <v>11.602</v>
      </c>
      <c r="J12" s="86">
        <v>11.987</v>
      </c>
      <c r="K12" s="86">
        <v>7.568</v>
      </c>
      <c r="L12" s="86">
        <v>9.862</v>
      </c>
      <c r="M12" s="86">
        <v>6.89</v>
      </c>
      <c r="N12" s="86">
        <v>6.11</v>
      </c>
      <c r="O12" s="86">
        <v>7.047</v>
      </c>
      <c r="P12" s="86">
        <v>6.242</v>
      </c>
      <c r="Q12" s="86">
        <v>5.789</v>
      </c>
      <c r="R12" s="86">
        <v>6.169</v>
      </c>
      <c r="S12" s="86">
        <v>4.933</v>
      </c>
      <c r="T12" s="86">
        <v>6.333</v>
      </c>
      <c r="U12" s="86">
        <v>9.03</v>
      </c>
      <c r="V12" s="86">
        <v>9.637</v>
      </c>
      <c r="W12" s="86">
        <v>7.709</v>
      </c>
      <c r="X12" s="86">
        <v>9.895</v>
      </c>
      <c r="Y12" s="86">
        <v>9.075</v>
      </c>
      <c r="Z12" s="86">
        <v>8.938</v>
      </c>
      <c r="AA12" s="86">
        <v>9.213</v>
      </c>
      <c r="AB12" s="86">
        <v>5.908</v>
      </c>
      <c r="AC12" s="86">
        <v>6.359</v>
      </c>
      <c r="AD12" s="86">
        <v>8.376</v>
      </c>
      <c r="AE12" s="86">
        <v>5.359</v>
      </c>
      <c r="AF12" s="86">
        <v>7.942</v>
      </c>
      <c r="AG12" s="86">
        <v>7.075</v>
      </c>
      <c r="AH12" s="86">
        <v>6.598</v>
      </c>
      <c r="AI12" s="86">
        <v>6.668</v>
      </c>
      <c r="AJ12" s="86">
        <v>8.373</v>
      </c>
      <c r="AK12" s="86">
        <v>5.984</v>
      </c>
      <c r="AL12" s="86">
        <v>7.599</v>
      </c>
      <c r="AM12" s="86">
        <v>6.701</v>
      </c>
      <c r="AN12" s="86">
        <v>4.596</v>
      </c>
      <c r="AO12" s="86">
        <v>6.793</v>
      </c>
      <c r="AP12" s="86">
        <v>8.37</v>
      </c>
      <c r="AQ12" s="86">
        <v>9.333</v>
      </c>
      <c r="AR12" s="86">
        <v>10.292</v>
      </c>
      <c r="AS12" s="86">
        <v>10.55</v>
      </c>
      <c r="AT12" s="86">
        <v>12.531</v>
      </c>
      <c r="AU12" s="86">
        <v>10.819</v>
      </c>
      <c r="AV12" s="86">
        <v>11.552</v>
      </c>
      <c r="AW12" s="86">
        <v>13.765</v>
      </c>
      <c r="AX12" s="86">
        <v>10.997</v>
      </c>
      <c r="AY12" s="86">
        <v>10.75</v>
      </c>
      <c r="AZ12" s="86">
        <v>13.726</v>
      </c>
      <c r="BA12" s="86">
        <v>10.259</v>
      </c>
      <c r="BB12" s="86">
        <v>12.313</v>
      </c>
      <c r="BC12" s="86">
        <v>15.338</v>
      </c>
      <c r="BD12" s="86">
        <v>17.824</v>
      </c>
      <c r="BE12" s="86">
        <v>16.165</v>
      </c>
      <c r="BF12" s="86">
        <v>13.348</v>
      </c>
      <c r="BG12" s="86">
        <v>12.703</v>
      </c>
      <c r="BH12" s="86">
        <v>14.997</v>
      </c>
      <c r="BI12" s="86">
        <v>12.229</v>
      </c>
      <c r="BJ12" s="86">
        <v>9.612</v>
      </c>
      <c r="BK12" s="86">
        <v>11.107</v>
      </c>
      <c r="BL12" s="86">
        <v>8.713</v>
      </c>
      <c r="BM12" s="86">
        <v>7.254</v>
      </c>
      <c r="BN12" s="86">
        <v>8.918</v>
      </c>
      <c r="BO12" s="86">
        <v>8.872</v>
      </c>
      <c r="BP12" s="86">
        <v>11.27</v>
      </c>
      <c r="BQ12" s="86">
        <v>9.357</v>
      </c>
      <c r="BR12" s="86">
        <v>7.317</v>
      </c>
      <c r="BS12" s="86">
        <v>8.252</v>
      </c>
      <c r="BT12" s="86">
        <v>8.682</v>
      </c>
      <c r="BU12" s="86">
        <v>7.053</v>
      </c>
      <c r="BV12" s="86">
        <v>6.342</v>
      </c>
      <c r="BW12" s="86">
        <v>5.617</v>
      </c>
      <c r="BX12" s="86">
        <v>6.858</v>
      </c>
      <c r="BY12" s="86">
        <v>5.88</v>
      </c>
      <c r="BZ12" s="86">
        <v>7.192</v>
      </c>
      <c r="CA12" s="86">
        <v>7.564</v>
      </c>
      <c r="CB12" s="86">
        <v>5.807</v>
      </c>
      <c r="CC12" s="86">
        <v>15.429</v>
      </c>
      <c r="CD12" s="86">
        <v>12.199</v>
      </c>
      <c r="CE12" s="86">
        <v>8.777</v>
      </c>
      <c r="CF12" s="86">
        <v>5.381</v>
      </c>
      <c r="CG12" s="86">
        <v>7.27</v>
      </c>
      <c r="CH12" s="86">
        <v>5.33</v>
      </c>
      <c r="CI12" s="86">
        <v>4.972</v>
      </c>
      <c r="CJ12" s="86">
        <v>4.447</v>
      </c>
      <c r="CK12" s="86">
        <v>6.519</v>
      </c>
      <c r="CL12" s="86">
        <v>5.387</v>
      </c>
      <c r="CM12" s="86">
        <v>5.11</v>
      </c>
      <c r="CN12" s="86">
        <v>5.784</v>
      </c>
      <c r="CO12" s="86">
        <v>10.943</v>
      </c>
      <c r="CP12" s="86">
        <v>10.495</v>
      </c>
      <c r="CQ12" s="86">
        <v>8.242</v>
      </c>
      <c r="CR12" s="86">
        <v>5.711</v>
      </c>
      <c r="CS12" s="86">
        <v>9.22</v>
      </c>
      <c r="CT12" s="86">
        <v>8.77</v>
      </c>
      <c r="CU12" s="86">
        <v>9.468</v>
      </c>
      <c r="CV12" s="86">
        <v>10.955</v>
      </c>
      <c r="CW12" s="86">
        <v>17.061</v>
      </c>
      <c r="CX12" s="86">
        <v>26.099</v>
      </c>
      <c r="CY12" s="86">
        <v>22.234</v>
      </c>
      <c r="CZ12" s="86">
        <v>19.241</v>
      </c>
      <c r="DA12" s="86">
        <v>14.007</v>
      </c>
      <c r="DB12" s="86">
        <v>12.703</v>
      </c>
      <c r="DC12" s="86">
        <v>7.217</v>
      </c>
      <c r="DD12" s="86">
        <v>7.717</v>
      </c>
      <c r="DE12" s="86">
        <v>11.704</v>
      </c>
      <c r="DF12" s="86">
        <v>9.412</v>
      </c>
      <c r="DG12" s="86">
        <v>7.08</v>
      </c>
      <c r="DH12" s="86">
        <v>8.761</v>
      </c>
      <c r="DI12" s="86">
        <v>19.089</v>
      </c>
      <c r="DJ12" s="86">
        <v>18.725</v>
      </c>
      <c r="DK12" s="86">
        <v>17.43</v>
      </c>
      <c r="DL12" s="86">
        <v>15.175</v>
      </c>
      <c r="DM12" s="86">
        <v>14.516</v>
      </c>
      <c r="DN12" s="86">
        <v>17.12</v>
      </c>
      <c r="DO12" s="86">
        <v>13.036</v>
      </c>
      <c r="DP12" s="86">
        <v>12.936</v>
      </c>
      <c r="DQ12" s="86">
        <v>11.954</v>
      </c>
      <c r="DR12" s="86">
        <v>12.855</v>
      </c>
      <c r="DS12" s="86">
        <v>11.017</v>
      </c>
      <c r="DT12" s="86">
        <v>11.809</v>
      </c>
      <c r="DU12" s="86">
        <v>8.163</v>
      </c>
      <c r="DV12" s="86">
        <v>9.555</v>
      </c>
      <c r="DW12" s="86">
        <v>9.595</v>
      </c>
      <c r="DX12" s="86">
        <v>10.948</v>
      </c>
      <c r="DY12" s="86">
        <v>13.588</v>
      </c>
      <c r="DZ12" s="86">
        <v>11.959</v>
      </c>
      <c r="EA12" s="86">
        <v>13.863</v>
      </c>
      <c r="EB12" s="86">
        <v>10.015</v>
      </c>
      <c r="EC12" s="86">
        <v>13.999</v>
      </c>
      <c r="ED12" s="86">
        <v>10.854</v>
      </c>
      <c r="EE12" s="86">
        <v>8.839</v>
      </c>
      <c r="EF12" s="86">
        <v>8.779</v>
      </c>
      <c r="EG12" s="86">
        <v>10.252</v>
      </c>
      <c r="EH12" s="86">
        <v>12.032</v>
      </c>
      <c r="EI12" s="86">
        <v>10.81</v>
      </c>
      <c r="EJ12" s="86">
        <v>12.247</v>
      </c>
      <c r="EK12" s="86">
        <v>14.982</v>
      </c>
      <c r="EL12" s="86">
        <v>12.618</v>
      </c>
      <c r="EM12" s="86">
        <v>14.49</v>
      </c>
      <c r="EN12" s="86">
        <v>16.242</v>
      </c>
      <c r="EO12" s="86">
        <v>14.604</v>
      </c>
      <c r="EP12" s="86">
        <v>10.492</v>
      </c>
      <c r="EQ12" s="86">
        <v>9.112</v>
      </c>
      <c r="ER12" s="86">
        <v>8.56</v>
      </c>
      <c r="ES12" s="86">
        <v>12.308</v>
      </c>
      <c r="ET12" s="86">
        <v>10.643</v>
      </c>
      <c r="EU12" s="86">
        <v>7.745</v>
      </c>
      <c r="EV12" s="86">
        <v>8.982</v>
      </c>
      <c r="EW12" s="86">
        <v>10.715</v>
      </c>
      <c r="EX12" s="86">
        <v>9.952</v>
      </c>
      <c r="EY12" s="86">
        <v>19.962</v>
      </c>
      <c r="EZ12" s="86">
        <v>14.826</v>
      </c>
      <c r="FA12" s="86">
        <v>13.485</v>
      </c>
      <c r="FB12" s="86">
        <v>7.882</v>
      </c>
      <c r="FC12" s="86">
        <v>4.852</v>
      </c>
      <c r="FD12" s="86">
        <v>5.531</v>
      </c>
      <c r="FE12" s="86">
        <v>2.348</v>
      </c>
      <c r="FF12" s="86">
        <v>4.83</v>
      </c>
      <c r="FG12" s="86">
        <v>5.894</v>
      </c>
      <c r="FH12" s="86">
        <v>2.991</v>
      </c>
      <c r="FI12" s="86">
        <v>4.055</v>
      </c>
      <c r="FJ12" s="86">
        <v>5.924</v>
      </c>
      <c r="FK12" s="86">
        <v>4.988</v>
      </c>
      <c r="FL12" s="86">
        <v>4.89</v>
      </c>
      <c r="FM12" s="86">
        <v>7.952</v>
      </c>
      <c r="FN12" s="86">
        <v>7.082</v>
      </c>
      <c r="FO12" s="86">
        <v>4.539</v>
      </c>
      <c r="FP12" s="86">
        <v>6.119</v>
      </c>
      <c r="FQ12" s="86">
        <v>3.003</v>
      </c>
      <c r="FR12" s="86">
        <v>4.625</v>
      </c>
      <c r="FS12" s="86">
        <v>4.296</v>
      </c>
      <c r="FT12" s="86">
        <v>5.463</v>
      </c>
      <c r="FU12" s="87">
        <v>6.86</v>
      </c>
      <c r="FV12" s="88">
        <v>7.786</v>
      </c>
      <c r="FW12" s="88">
        <v>7.01</v>
      </c>
      <c r="FX12" s="88">
        <v>5.3</v>
      </c>
      <c r="FY12" s="88">
        <v>4.815</v>
      </c>
      <c r="FZ12" s="88">
        <v>4.298</v>
      </c>
      <c r="GA12" s="88">
        <v>4.902</v>
      </c>
      <c r="GB12" s="88">
        <v>8.335</v>
      </c>
      <c r="GC12" s="88">
        <v>4.86</v>
      </c>
      <c r="GD12" s="88">
        <v>5.479</v>
      </c>
      <c r="GE12" s="88">
        <v>6.073</v>
      </c>
      <c r="GF12" s="88">
        <v>20.584</v>
      </c>
      <c r="GG12" s="88">
        <v>7.082</v>
      </c>
      <c r="GH12" s="88">
        <v>7.444</v>
      </c>
      <c r="GI12" s="88">
        <v>6.578</v>
      </c>
      <c r="GJ12" s="88">
        <v>6.836</v>
      </c>
      <c r="GK12" s="89">
        <v>4.586</v>
      </c>
      <c r="GL12" s="90">
        <v>3.301</v>
      </c>
      <c r="GM12" s="90">
        <v>4.689</v>
      </c>
      <c r="GN12" s="90">
        <v>3.657</v>
      </c>
      <c r="GO12" s="90">
        <v>4.299</v>
      </c>
      <c r="GP12" s="91">
        <v>5.104</v>
      </c>
      <c r="GQ12" s="92">
        <v>2.073</v>
      </c>
      <c r="GR12" s="92">
        <v>5.878</v>
      </c>
      <c r="GS12" s="93">
        <v>4.081</v>
      </c>
      <c r="GT12" s="94">
        <v>2.727</v>
      </c>
      <c r="GU12" s="88">
        <v>5.6</v>
      </c>
      <c r="GV12" s="95">
        <v>4.182</v>
      </c>
      <c r="GW12" s="60">
        <v>5.829</v>
      </c>
      <c r="GX12" s="60">
        <v>4.806</v>
      </c>
      <c r="GY12" s="60">
        <v>10.582</v>
      </c>
      <c r="GZ12" s="60">
        <v>4.779</v>
      </c>
      <c r="HA12" s="66">
        <v>6.971</v>
      </c>
      <c r="HB12" s="66">
        <v>5.179</v>
      </c>
      <c r="HC12" s="66">
        <v>3.429</v>
      </c>
      <c r="HD12" s="66">
        <v>3.193</v>
      </c>
      <c r="HE12" s="67">
        <v>3.244</v>
      </c>
      <c r="HF12" s="67">
        <v>3.754</v>
      </c>
      <c r="HG12" s="67">
        <v>6.885</v>
      </c>
      <c r="HH12" s="67">
        <v>5.195</v>
      </c>
      <c r="HI12" s="68">
        <v>13.442</v>
      </c>
      <c r="HJ12" s="67">
        <v>14.525</v>
      </c>
      <c r="HK12" s="68">
        <v>7.7</v>
      </c>
      <c r="HL12" s="68">
        <v>6.789</v>
      </c>
      <c r="HM12" s="68">
        <v>5.592</v>
      </c>
      <c r="HN12" s="68">
        <v>9.618</v>
      </c>
      <c r="HO12" s="68">
        <v>21.245</v>
      </c>
      <c r="HP12" s="68">
        <v>15.08</v>
      </c>
      <c r="HQ12" s="68">
        <v>26.167</v>
      </c>
      <c r="HR12" s="68">
        <v>21.11</v>
      </c>
      <c r="HS12" s="68">
        <v>21.828</v>
      </c>
      <c r="HT12" s="25"/>
      <c r="HU12" s="25"/>
      <c r="HV12" s="25"/>
      <c r="HW12" s="25"/>
      <c r="HX12" s="25"/>
      <c r="HY12" s="25"/>
    </row>
    <row r="13" ht="13.5" customHeight="1">
      <c r="A13" s="39">
        <f t="shared" si="3"/>
        <v>9</v>
      </c>
      <c r="B13" s="80" t="s">
        <v>243</v>
      </c>
      <c r="C13" s="52"/>
      <c r="D13" s="52">
        <v>18.898</v>
      </c>
      <c r="E13" s="52">
        <v>12.831</v>
      </c>
      <c r="F13" s="52">
        <v>19.545</v>
      </c>
      <c r="G13" s="52">
        <v>16.268</v>
      </c>
      <c r="H13" s="52">
        <v>19.305</v>
      </c>
      <c r="I13" s="52">
        <v>21.161</v>
      </c>
      <c r="J13" s="52">
        <v>20.454</v>
      </c>
      <c r="K13" s="52">
        <v>20.714</v>
      </c>
      <c r="L13" s="52">
        <v>18.161</v>
      </c>
      <c r="M13" s="52">
        <v>18.417</v>
      </c>
      <c r="N13" s="52">
        <v>18.071</v>
      </c>
      <c r="O13" s="52">
        <v>23.352</v>
      </c>
      <c r="P13" s="52">
        <v>19.028</v>
      </c>
      <c r="Q13" s="52">
        <v>17.837</v>
      </c>
      <c r="R13" s="52">
        <v>14.364</v>
      </c>
      <c r="S13" s="52">
        <v>18.908</v>
      </c>
      <c r="T13" s="52">
        <v>22.017</v>
      </c>
      <c r="U13" s="52">
        <v>18.357</v>
      </c>
      <c r="V13" s="52">
        <v>20.052</v>
      </c>
      <c r="W13" s="52">
        <v>21.71</v>
      </c>
      <c r="X13" s="52">
        <v>19.188</v>
      </c>
      <c r="Y13" s="52">
        <v>18.316</v>
      </c>
      <c r="Z13" s="52">
        <v>18.346</v>
      </c>
      <c r="AA13" s="52">
        <v>16.071</v>
      </c>
      <c r="AB13" s="52">
        <v>14.637</v>
      </c>
      <c r="AC13" s="52">
        <v>16.664</v>
      </c>
      <c r="AD13" s="52">
        <v>18.215</v>
      </c>
      <c r="AE13" s="52">
        <v>15.409</v>
      </c>
      <c r="AF13" s="52">
        <v>14.12</v>
      </c>
      <c r="AG13" s="52">
        <v>16.634</v>
      </c>
      <c r="AH13" s="52">
        <v>17.135</v>
      </c>
      <c r="AI13" s="52">
        <v>18.692</v>
      </c>
      <c r="AJ13" s="52">
        <v>17.985</v>
      </c>
      <c r="AK13" s="52">
        <v>24.626</v>
      </c>
      <c r="AL13" s="52">
        <v>28.625</v>
      </c>
      <c r="AM13" s="52">
        <v>23.817</v>
      </c>
      <c r="AN13" s="52">
        <v>18.63</v>
      </c>
      <c r="AO13" s="52">
        <v>14.835</v>
      </c>
      <c r="AP13" s="52">
        <v>12.731</v>
      </c>
      <c r="AQ13" s="52">
        <v>18.888</v>
      </c>
      <c r="AR13" s="52">
        <v>21.644</v>
      </c>
      <c r="AS13" s="52">
        <v>26.683</v>
      </c>
      <c r="AT13" s="52">
        <v>24.684</v>
      </c>
      <c r="AU13" s="52">
        <v>21.594</v>
      </c>
      <c r="AV13" s="52">
        <v>21.845</v>
      </c>
      <c r="AW13" s="52">
        <v>18.094</v>
      </c>
      <c r="AX13" s="52">
        <v>15.866</v>
      </c>
      <c r="AY13" s="52">
        <v>16.786</v>
      </c>
      <c r="AZ13" s="52">
        <v>20.067</v>
      </c>
      <c r="BA13" s="52">
        <v>16.256</v>
      </c>
      <c r="BB13" s="52">
        <v>15.103</v>
      </c>
      <c r="BC13" s="52">
        <v>12.04</v>
      </c>
      <c r="BD13" s="52">
        <v>18.247</v>
      </c>
      <c r="BE13" s="52">
        <v>17.608</v>
      </c>
      <c r="BF13" s="52">
        <v>18.782</v>
      </c>
      <c r="BG13" s="52">
        <v>17.894</v>
      </c>
      <c r="BH13" s="52">
        <v>16.485</v>
      </c>
      <c r="BI13" s="52">
        <v>14.11</v>
      </c>
      <c r="BJ13" s="52">
        <v>21.11</v>
      </c>
      <c r="BK13" s="52">
        <v>16.782</v>
      </c>
      <c r="BL13" s="52">
        <v>18.029</v>
      </c>
      <c r="BM13" s="52">
        <v>13.122</v>
      </c>
      <c r="BN13" s="52">
        <v>14.623</v>
      </c>
      <c r="BO13" s="52">
        <v>20.694</v>
      </c>
      <c r="BP13" s="52">
        <v>21.028</v>
      </c>
      <c r="BQ13" s="52">
        <v>21.766</v>
      </c>
      <c r="BR13" s="52">
        <v>22.682</v>
      </c>
      <c r="BS13" s="52">
        <v>18.023</v>
      </c>
      <c r="BT13" s="52">
        <v>18.156</v>
      </c>
      <c r="BU13" s="52">
        <v>16.437</v>
      </c>
      <c r="BV13" s="52">
        <v>12.484</v>
      </c>
      <c r="BW13" s="52">
        <v>17.885</v>
      </c>
      <c r="BX13" s="52">
        <v>16.991</v>
      </c>
      <c r="BY13" s="52">
        <v>16.223</v>
      </c>
      <c r="BZ13" s="52">
        <v>16.364</v>
      </c>
      <c r="CA13" s="52">
        <v>14.946</v>
      </c>
      <c r="CB13" s="52">
        <v>15.657</v>
      </c>
      <c r="CC13" s="52">
        <v>16.136</v>
      </c>
      <c r="CD13" s="52">
        <v>19.07</v>
      </c>
      <c r="CE13" s="52">
        <v>25.118</v>
      </c>
      <c r="CF13" s="52">
        <v>21.451</v>
      </c>
      <c r="CG13" s="52">
        <v>23.51</v>
      </c>
      <c r="CH13" s="52">
        <v>15.61</v>
      </c>
      <c r="CI13" s="52">
        <v>12.63</v>
      </c>
      <c r="CJ13" s="52">
        <v>14.77</v>
      </c>
      <c r="CK13" s="52">
        <v>12.224</v>
      </c>
      <c r="CL13" s="52">
        <v>17.416</v>
      </c>
      <c r="CM13" s="52">
        <v>17.606</v>
      </c>
      <c r="CN13" s="52">
        <v>17.302</v>
      </c>
      <c r="CO13" s="52">
        <v>16.058</v>
      </c>
      <c r="CP13" s="52">
        <v>18.274</v>
      </c>
      <c r="CQ13" s="52">
        <v>18.944</v>
      </c>
      <c r="CR13" s="52">
        <v>19.386</v>
      </c>
      <c r="CS13" s="52">
        <v>24.041</v>
      </c>
      <c r="CT13" s="52">
        <v>16.366</v>
      </c>
      <c r="CU13" s="52">
        <v>21.57</v>
      </c>
      <c r="CV13" s="52">
        <v>15.527</v>
      </c>
      <c r="CW13" s="52">
        <v>14.51</v>
      </c>
      <c r="CX13" s="52">
        <v>14.742</v>
      </c>
      <c r="CY13" s="52">
        <v>19.154</v>
      </c>
      <c r="CZ13" s="52">
        <v>14.898</v>
      </c>
      <c r="DA13" s="52">
        <v>15.049</v>
      </c>
      <c r="DB13" s="52">
        <v>13.674</v>
      </c>
      <c r="DC13" s="52">
        <v>17.186</v>
      </c>
      <c r="DD13" s="52">
        <v>21.97</v>
      </c>
      <c r="DE13" s="52">
        <v>17.578</v>
      </c>
      <c r="DF13" s="52">
        <v>12.953</v>
      </c>
      <c r="DG13" s="52">
        <v>15.435</v>
      </c>
      <c r="DH13" s="52">
        <v>11.576</v>
      </c>
      <c r="DI13" s="52">
        <v>14.893</v>
      </c>
      <c r="DJ13" s="52">
        <v>15.701</v>
      </c>
      <c r="DK13" s="52">
        <v>17.629</v>
      </c>
      <c r="DL13" s="52">
        <v>18.47</v>
      </c>
      <c r="DM13" s="52">
        <v>20.815</v>
      </c>
      <c r="DN13" s="52">
        <v>22.153</v>
      </c>
      <c r="DO13" s="52">
        <v>23.399</v>
      </c>
      <c r="DP13" s="52">
        <v>22.658</v>
      </c>
      <c r="DQ13" s="52">
        <v>22.233</v>
      </c>
      <c r="DR13" s="52">
        <v>23.307</v>
      </c>
      <c r="DS13" s="52">
        <v>19.462</v>
      </c>
      <c r="DT13" s="52">
        <v>17.605</v>
      </c>
      <c r="DU13" s="52">
        <v>21.824</v>
      </c>
      <c r="DV13" s="52">
        <v>18.541</v>
      </c>
      <c r="DW13" s="52">
        <v>19.365</v>
      </c>
      <c r="DX13" s="52">
        <v>22.457</v>
      </c>
      <c r="DY13" s="52">
        <v>24.035</v>
      </c>
      <c r="DZ13" s="52">
        <v>22.068</v>
      </c>
      <c r="EA13" s="52">
        <v>22.447</v>
      </c>
      <c r="EB13" s="52">
        <v>17.015</v>
      </c>
      <c r="EC13" s="52">
        <v>19.707</v>
      </c>
      <c r="ED13" s="52">
        <v>15.047</v>
      </c>
      <c r="EE13" s="52">
        <v>18.814</v>
      </c>
      <c r="EF13" s="52">
        <v>19.023</v>
      </c>
      <c r="EG13" s="52">
        <v>19.685</v>
      </c>
      <c r="EH13" s="52">
        <v>19.808</v>
      </c>
      <c r="EI13" s="52">
        <v>15.268</v>
      </c>
      <c r="EJ13" s="52">
        <v>20.25</v>
      </c>
      <c r="EK13" s="52">
        <v>21.49</v>
      </c>
      <c r="EL13" s="52">
        <v>24.635</v>
      </c>
      <c r="EM13" s="52">
        <v>25.749</v>
      </c>
      <c r="EN13" s="52">
        <v>22.392</v>
      </c>
      <c r="EO13" s="52">
        <v>21.635</v>
      </c>
      <c r="EP13" s="52">
        <v>16.819</v>
      </c>
      <c r="EQ13" s="52">
        <v>19.242</v>
      </c>
      <c r="ER13" s="52">
        <v>19.938</v>
      </c>
      <c r="ES13" s="52">
        <v>17.291</v>
      </c>
      <c r="ET13" s="52">
        <v>18.161</v>
      </c>
      <c r="EU13" s="52">
        <v>20.809</v>
      </c>
      <c r="EV13" s="52">
        <v>16.275</v>
      </c>
      <c r="EW13" s="52">
        <v>18.43</v>
      </c>
      <c r="EX13" s="52">
        <v>23.504</v>
      </c>
      <c r="EY13" s="52">
        <v>23.174</v>
      </c>
      <c r="EZ13" s="52">
        <v>21.34</v>
      </c>
      <c r="FA13" s="52">
        <v>24.658</v>
      </c>
      <c r="FB13" s="52">
        <v>17.156</v>
      </c>
      <c r="FC13" s="52">
        <v>17.017</v>
      </c>
      <c r="FD13" s="52">
        <v>20.039</v>
      </c>
      <c r="FE13" s="52">
        <v>19.482</v>
      </c>
      <c r="FF13" s="52">
        <v>20.311</v>
      </c>
      <c r="FG13" s="52">
        <v>17.443</v>
      </c>
      <c r="FH13" s="52">
        <v>20.75</v>
      </c>
      <c r="FI13" s="52">
        <v>18.799</v>
      </c>
      <c r="FJ13" s="52">
        <v>21.099</v>
      </c>
      <c r="FK13" s="52">
        <v>25.15</v>
      </c>
      <c r="FL13" s="52">
        <v>20.6</v>
      </c>
      <c r="FM13" s="52">
        <v>27.105</v>
      </c>
      <c r="FN13" s="52">
        <v>16.226</v>
      </c>
      <c r="FO13" s="52">
        <v>15.137</v>
      </c>
      <c r="FP13" s="52">
        <v>14.751</v>
      </c>
      <c r="FQ13" s="52">
        <v>16.958</v>
      </c>
      <c r="FR13" s="52">
        <v>20.499</v>
      </c>
      <c r="FS13" s="52">
        <v>17.938</v>
      </c>
      <c r="FT13" s="52">
        <v>22.091</v>
      </c>
      <c r="FU13" s="52">
        <v>23.309</v>
      </c>
      <c r="FV13" s="52">
        <v>28.84</v>
      </c>
      <c r="FW13" s="52">
        <v>22.393</v>
      </c>
      <c r="FX13" s="52">
        <v>17.244</v>
      </c>
      <c r="FY13" s="52">
        <v>22.639</v>
      </c>
      <c r="FZ13" s="52">
        <v>16.787</v>
      </c>
      <c r="GA13" s="52">
        <v>15.356</v>
      </c>
      <c r="GB13" s="52">
        <v>19.555</v>
      </c>
      <c r="GC13" s="52">
        <v>16.86</v>
      </c>
      <c r="GD13" s="52">
        <v>19.073</v>
      </c>
      <c r="GE13" s="52">
        <v>20.04</v>
      </c>
      <c r="GF13" s="52">
        <v>20.857</v>
      </c>
      <c r="GG13" s="52">
        <v>18.15</v>
      </c>
      <c r="GH13" s="52">
        <v>19.602</v>
      </c>
      <c r="GI13" s="52">
        <v>20.417</v>
      </c>
      <c r="GJ13" s="52">
        <v>19.288</v>
      </c>
      <c r="GK13" s="52">
        <v>16.428</v>
      </c>
      <c r="GL13" s="52">
        <v>19.164</v>
      </c>
      <c r="GM13" s="52">
        <v>15.305</v>
      </c>
      <c r="GN13" s="52">
        <v>13.773</v>
      </c>
      <c r="GO13" s="52">
        <v>18.638</v>
      </c>
      <c r="GP13" s="52">
        <v>16.7</v>
      </c>
      <c r="GQ13" s="52">
        <v>16.304</v>
      </c>
      <c r="GR13" s="52">
        <v>19.243</v>
      </c>
      <c r="GS13" s="52">
        <v>16.074</v>
      </c>
      <c r="GT13" s="52">
        <v>12.226</v>
      </c>
      <c r="GU13" s="82">
        <v>17.511</v>
      </c>
      <c r="GV13" s="82">
        <v>17.446</v>
      </c>
      <c r="GW13" s="53">
        <v>16.256</v>
      </c>
      <c r="GX13" s="53">
        <v>11.405</v>
      </c>
      <c r="GY13" s="53">
        <v>11.968</v>
      </c>
      <c r="GZ13" s="53">
        <v>20.646</v>
      </c>
      <c r="HA13" s="83">
        <v>14.729</v>
      </c>
      <c r="HB13" s="83">
        <v>18.285</v>
      </c>
      <c r="HC13" s="83">
        <v>21.839</v>
      </c>
      <c r="HD13" s="83">
        <v>23.19</v>
      </c>
      <c r="HE13" s="84">
        <v>18.891</v>
      </c>
      <c r="HF13" s="84">
        <v>15.997</v>
      </c>
      <c r="HG13" s="84">
        <v>25.901</v>
      </c>
      <c r="HH13" s="84">
        <v>21.406</v>
      </c>
      <c r="HI13" s="54">
        <v>18.807</v>
      </c>
      <c r="HJ13" s="84">
        <v>18.756</v>
      </c>
      <c r="HK13" s="54">
        <v>19.815</v>
      </c>
      <c r="HL13" s="54">
        <v>19.959</v>
      </c>
      <c r="HM13" s="54">
        <v>21.532</v>
      </c>
      <c r="HN13" s="54">
        <v>19.246</v>
      </c>
      <c r="HO13" s="54">
        <v>24.188</v>
      </c>
      <c r="HP13" s="54">
        <v>12.982</v>
      </c>
      <c r="HQ13" s="54">
        <v>22.664</v>
      </c>
      <c r="HR13" s="54">
        <v>19.703</v>
      </c>
      <c r="HS13" s="54">
        <v>25.578</v>
      </c>
      <c r="HT13" s="25"/>
      <c r="HU13" s="25"/>
      <c r="HV13" s="25"/>
      <c r="HW13" s="25"/>
      <c r="HX13" s="25"/>
      <c r="HY13" s="25"/>
    </row>
    <row r="14" ht="13.5" customHeight="1">
      <c r="A14" s="39">
        <f t="shared" si="3"/>
        <v>10</v>
      </c>
      <c r="B14" s="96" t="s">
        <v>244</v>
      </c>
      <c r="C14" s="97"/>
      <c r="D14" s="97">
        <f t="shared" ref="D14:FS14" si="6">D7+D11+D12+D13</f>
        <v>46.473</v>
      </c>
      <c r="E14" s="97">
        <f t="shared" si="6"/>
        <v>39.656</v>
      </c>
      <c r="F14" s="97">
        <f t="shared" si="6"/>
        <v>53.724</v>
      </c>
      <c r="G14" s="97">
        <f t="shared" si="6"/>
        <v>48.619</v>
      </c>
      <c r="H14" s="97">
        <f t="shared" si="6"/>
        <v>53.516</v>
      </c>
      <c r="I14" s="97">
        <f t="shared" si="6"/>
        <v>55.19</v>
      </c>
      <c r="J14" s="97">
        <f t="shared" si="6"/>
        <v>56.365</v>
      </c>
      <c r="K14" s="97">
        <f t="shared" si="6"/>
        <v>57.232</v>
      </c>
      <c r="L14" s="97">
        <f t="shared" si="6"/>
        <v>52.579</v>
      </c>
      <c r="M14" s="97">
        <f t="shared" si="6"/>
        <v>49.385</v>
      </c>
      <c r="N14" s="97">
        <f t="shared" si="6"/>
        <v>46.721</v>
      </c>
      <c r="O14" s="97">
        <f t="shared" si="6"/>
        <v>55.272</v>
      </c>
      <c r="P14" s="97">
        <f t="shared" si="6"/>
        <v>48.295</v>
      </c>
      <c r="Q14" s="97">
        <f t="shared" si="6"/>
        <v>43.672</v>
      </c>
      <c r="R14" s="97">
        <f t="shared" si="6"/>
        <v>45.196</v>
      </c>
      <c r="S14" s="97">
        <f t="shared" si="6"/>
        <v>47.725</v>
      </c>
      <c r="T14" s="97">
        <f t="shared" si="6"/>
        <v>55.749</v>
      </c>
      <c r="U14" s="97">
        <f t="shared" si="6"/>
        <v>52.223</v>
      </c>
      <c r="V14" s="97">
        <f t="shared" si="6"/>
        <v>59.516</v>
      </c>
      <c r="W14" s="97">
        <f t="shared" si="6"/>
        <v>56.066</v>
      </c>
      <c r="X14" s="97">
        <f t="shared" si="6"/>
        <v>52.481</v>
      </c>
      <c r="Y14" s="97">
        <f t="shared" si="6"/>
        <v>56.572</v>
      </c>
      <c r="Z14" s="97">
        <f t="shared" si="6"/>
        <v>53.491</v>
      </c>
      <c r="AA14" s="97">
        <f t="shared" si="6"/>
        <v>51.42</v>
      </c>
      <c r="AB14" s="97">
        <f t="shared" si="6"/>
        <v>42.717</v>
      </c>
      <c r="AC14" s="97">
        <f t="shared" si="6"/>
        <v>46.931</v>
      </c>
      <c r="AD14" s="97">
        <f t="shared" si="6"/>
        <v>51.77</v>
      </c>
      <c r="AE14" s="97">
        <f t="shared" si="6"/>
        <v>43.875</v>
      </c>
      <c r="AF14" s="97">
        <f t="shared" si="6"/>
        <v>46.674</v>
      </c>
      <c r="AG14" s="97">
        <f t="shared" si="6"/>
        <v>51.796</v>
      </c>
      <c r="AH14" s="97">
        <f t="shared" si="6"/>
        <v>49.75</v>
      </c>
      <c r="AI14" s="97">
        <f t="shared" si="6"/>
        <v>53.948</v>
      </c>
      <c r="AJ14" s="97">
        <f t="shared" si="6"/>
        <v>56.007</v>
      </c>
      <c r="AK14" s="97">
        <f t="shared" si="6"/>
        <v>62.546</v>
      </c>
      <c r="AL14" s="97">
        <f t="shared" si="6"/>
        <v>63.096</v>
      </c>
      <c r="AM14" s="97">
        <f t="shared" si="6"/>
        <v>57.298</v>
      </c>
      <c r="AN14" s="97">
        <f t="shared" si="6"/>
        <v>44.892</v>
      </c>
      <c r="AO14" s="97">
        <f t="shared" si="6"/>
        <v>42.056</v>
      </c>
      <c r="AP14" s="97">
        <f t="shared" si="6"/>
        <v>45.246</v>
      </c>
      <c r="AQ14" s="97">
        <f t="shared" si="6"/>
        <v>52.034</v>
      </c>
      <c r="AR14" s="97">
        <f t="shared" si="6"/>
        <v>57.452</v>
      </c>
      <c r="AS14" s="97">
        <f t="shared" si="6"/>
        <v>66.019</v>
      </c>
      <c r="AT14" s="97">
        <f t="shared" si="6"/>
        <v>65.284</v>
      </c>
      <c r="AU14" s="97">
        <f t="shared" si="6"/>
        <v>60.248</v>
      </c>
      <c r="AV14" s="97">
        <f t="shared" si="6"/>
        <v>59.524</v>
      </c>
      <c r="AW14" s="97">
        <f t="shared" si="6"/>
        <v>61.322</v>
      </c>
      <c r="AX14" s="97">
        <f t="shared" si="6"/>
        <v>49.65</v>
      </c>
      <c r="AY14" s="97">
        <f t="shared" si="6"/>
        <v>52.631</v>
      </c>
      <c r="AZ14" s="97">
        <f t="shared" si="6"/>
        <v>55.335</v>
      </c>
      <c r="BA14" s="97">
        <f t="shared" si="6"/>
        <v>46.216</v>
      </c>
      <c r="BB14" s="97">
        <f t="shared" si="6"/>
        <v>52.489</v>
      </c>
      <c r="BC14" s="97">
        <f t="shared" si="6"/>
        <v>48.981</v>
      </c>
      <c r="BD14" s="97">
        <f t="shared" si="6"/>
        <v>60.37</v>
      </c>
      <c r="BE14" s="97">
        <f t="shared" si="6"/>
        <v>61.169</v>
      </c>
      <c r="BF14" s="97">
        <f t="shared" si="6"/>
        <v>58.539</v>
      </c>
      <c r="BG14" s="97">
        <f t="shared" si="6"/>
        <v>59.661</v>
      </c>
      <c r="BH14" s="97">
        <f t="shared" si="6"/>
        <v>58.906</v>
      </c>
      <c r="BI14" s="97">
        <f t="shared" si="6"/>
        <v>52.692</v>
      </c>
      <c r="BJ14" s="97">
        <f t="shared" si="6"/>
        <v>58.639</v>
      </c>
      <c r="BK14" s="97">
        <f t="shared" si="6"/>
        <v>53.245</v>
      </c>
      <c r="BL14" s="97">
        <f t="shared" si="6"/>
        <v>48.519</v>
      </c>
      <c r="BM14" s="97">
        <f t="shared" si="6"/>
        <v>43.491</v>
      </c>
      <c r="BN14" s="97">
        <f t="shared" si="6"/>
        <v>48.691</v>
      </c>
      <c r="BO14" s="97">
        <f t="shared" si="6"/>
        <v>56.073</v>
      </c>
      <c r="BP14" s="97">
        <f t="shared" si="6"/>
        <v>59.624</v>
      </c>
      <c r="BQ14" s="97">
        <f t="shared" si="6"/>
        <v>59.013</v>
      </c>
      <c r="BR14" s="97">
        <f t="shared" si="6"/>
        <v>62.663</v>
      </c>
      <c r="BS14" s="97">
        <f t="shared" si="6"/>
        <v>53.39</v>
      </c>
      <c r="BT14" s="97">
        <f t="shared" si="6"/>
        <v>58.572</v>
      </c>
      <c r="BU14" s="97">
        <f t="shared" si="6"/>
        <v>53.812</v>
      </c>
      <c r="BV14" s="97">
        <f t="shared" si="6"/>
        <v>43.49</v>
      </c>
      <c r="BW14" s="97">
        <f t="shared" si="6"/>
        <v>51.788</v>
      </c>
      <c r="BX14" s="97">
        <f t="shared" si="6"/>
        <v>49.072</v>
      </c>
      <c r="BY14" s="97">
        <f t="shared" si="6"/>
        <v>47.908</v>
      </c>
      <c r="BZ14" s="97">
        <f t="shared" si="6"/>
        <v>49.59</v>
      </c>
      <c r="CA14" s="97">
        <f t="shared" si="6"/>
        <v>47.567</v>
      </c>
      <c r="CB14" s="97">
        <f t="shared" si="6"/>
        <v>47.096</v>
      </c>
      <c r="CC14" s="97">
        <f t="shared" si="6"/>
        <v>58.914</v>
      </c>
      <c r="CD14" s="97">
        <f t="shared" si="6"/>
        <v>60.901</v>
      </c>
      <c r="CE14" s="97">
        <f t="shared" si="6"/>
        <v>65.258</v>
      </c>
      <c r="CF14" s="97">
        <f t="shared" si="6"/>
        <v>54.599</v>
      </c>
      <c r="CG14" s="97">
        <f t="shared" si="6"/>
        <v>64.801</v>
      </c>
      <c r="CH14" s="97">
        <f t="shared" si="6"/>
        <v>46.762</v>
      </c>
      <c r="CI14" s="97">
        <f t="shared" si="6"/>
        <v>43.499</v>
      </c>
      <c r="CJ14" s="97">
        <f t="shared" si="6"/>
        <v>41.957</v>
      </c>
      <c r="CK14" s="97">
        <f t="shared" si="6"/>
        <v>42.795</v>
      </c>
      <c r="CL14" s="97">
        <f t="shared" si="6"/>
        <v>49.277</v>
      </c>
      <c r="CM14" s="97">
        <f t="shared" si="6"/>
        <v>49.246</v>
      </c>
      <c r="CN14" s="97">
        <f t="shared" si="6"/>
        <v>53.605</v>
      </c>
      <c r="CO14" s="97">
        <f t="shared" si="6"/>
        <v>56.689</v>
      </c>
      <c r="CP14" s="97">
        <f t="shared" si="6"/>
        <v>56.835</v>
      </c>
      <c r="CQ14" s="97">
        <f t="shared" si="6"/>
        <v>58.184</v>
      </c>
      <c r="CR14" s="97">
        <f t="shared" si="6"/>
        <v>55.891</v>
      </c>
      <c r="CS14" s="97">
        <f t="shared" si="6"/>
        <v>67.368</v>
      </c>
      <c r="CT14" s="97">
        <f t="shared" si="6"/>
        <v>53.392</v>
      </c>
      <c r="CU14" s="97">
        <f t="shared" si="6"/>
        <v>62.672</v>
      </c>
      <c r="CV14" s="97">
        <f t="shared" si="6"/>
        <v>51.124</v>
      </c>
      <c r="CW14" s="97">
        <f t="shared" si="6"/>
        <v>55.441</v>
      </c>
      <c r="CX14" s="97">
        <f t="shared" si="6"/>
        <v>66.789</v>
      </c>
      <c r="CY14" s="97">
        <f t="shared" si="6"/>
        <v>69.12</v>
      </c>
      <c r="CZ14" s="97">
        <f t="shared" si="6"/>
        <v>59.445</v>
      </c>
      <c r="DA14" s="97">
        <f t="shared" si="6"/>
        <v>53.368</v>
      </c>
      <c r="DB14" s="97">
        <f t="shared" si="6"/>
        <v>55.726</v>
      </c>
      <c r="DC14" s="97">
        <f t="shared" si="6"/>
        <v>51.431</v>
      </c>
      <c r="DD14" s="97">
        <f t="shared" si="6"/>
        <v>64.38</v>
      </c>
      <c r="DE14" s="97">
        <f t="shared" si="6"/>
        <v>61.515</v>
      </c>
      <c r="DF14" s="97">
        <f t="shared" si="6"/>
        <v>48.104</v>
      </c>
      <c r="DG14" s="97">
        <f t="shared" si="6"/>
        <v>50.704</v>
      </c>
      <c r="DH14" s="97">
        <f t="shared" si="6"/>
        <v>42.953</v>
      </c>
      <c r="DI14" s="97">
        <f t="shared" si="6"/>
        <v>56.49</v>
      </c>
      <c r="DJ14" s="97">
        <f t="shared" si="6"/>
        <v>63.012</v>
      </c>
      <c r="DK14" s="97">
        <f t="shared" si="6"/>
        <v>61.025</v>
      </c>
      <c r="DL14" s="97">
        <f t="shared" si="6"/>
        <v>61.111</v>
      </c>
      <c r="DM14" s="97">
        <f t="shared" si="6"/>
        <v>65.093</v>
      </c>
      <c r="DN14" s="97">
        <f t="shared" si="6"/>
        <v>66.248</v>
      </c>
      <c r="DO14" s="97">
        <f t="shared" si="6"/>
        <v>71.116</v>
      </c>
      <c r="DP14" s="97">
        <f t="shared" si="6"/>
        <v>65.573</v>
      </c>
      <c r="DQ14" s="97">
        <f t="shared" si="6"/>
        <v>66.423</v>
      </c>
      <c r="DR14" s="97">
        <f t="shared" si="6"/>
        <v>63.756</v>
      </c>
      <c r="DS14" s="97">
        <f t="shared" si="6"/>
        <v>60.161</v>
      </c>
      <c r="DT14" s="97">
        <f t="shared" si="6"/>
        <v>55.948</v>
      </c>
      <c r="DU14" s="97">
        <f t="shared" si="6"/>
        <v>54.755</v>
      </c>
      <c r="DV14" s="97">
        <f t="shared" si="6"/>
        <v>57.279</v>
      </c>
      <c r="DW14" s="97">
        <f t="shared" si="6"/>
        <v>58.455</v>
      </c>
      <c r="DX14" s="97">
        <f t="shared" si="6"/>
        <v>62.255</v>
      </c>
      <c r="DY14" s="97">
        <f t="shared" si="6"/>
        <v>67.437</v>
      </c>
      <c r="DZ14" s="97">
        <f t="shared" si="6"/>
        <v>63.64</v>
      </c>
      <c r="EA14" s="97">
        <f t="shared" si="6"/>
        <v>70.414</v>
      </c>
      <c r="EB14" s="97">
        <f t="shared" si="6"/>
        <v>55.999</v>
      </c>
      <c r="EC14" s="97">
        <f t="shared" si="6"/>
        <v>61.68</v>
      </c>
      <c r="ED14" s="97">
        <f t="shared" si="6"/>
        <v>52.821</v>
      </c>
      <c r="EE14" s="97">
        <f t="shared" si="6"/>
        <v>58.944</v>
      </c>
      <c r="EF14" s="97">
        <f t="shared" si="6"/>
        <v>55.055</v>
      </c>
      <c r="EG14" s="97">
        <f t="shared" si="6"/>
        <v>55.286</v>
      </c>
      <c r="EH14" s="97">
        <f t="shared" si="6"/>
        <v>62.054</v>
      </c>
      <c r="EI14" s="97">
        <f t="shared" si="6"/>
        <v>53.805</v>
      </c>
      <c r="EJ14" s="97">
        <f t="shared" si="6"/>
        <v>64.035</v>
      </c>
      <c r="EK14" s="97">
        <f t="shared" si="6"/>
        <v>67.246</v>
      </c>
      <c r="EL14" s="97">
        <f t="shared" si="6"/>
        <v>71.242</v>
      </c>
      <c r="EM14" s="97">
        <f t="shared" si="6"/>
        <v>74.121</v>
      </c>
      <c r="EN14" s="97">
        <f t="shared" si="6"/>
        <v>70.923</v>
      </c>
      <c r="EO14" s="97">
        <f t="shared" si="6"/>
        <v>69.539</v>
      </c>
      <c r="EP14" s="97">
        <f t="shared" si="6"/>
        <v>59.22</v>
      </c>
      <c r="EQ14" s="97">
        <f t="shared" si="6"/>
        <v>58.449</v>
      </c>
      <c r="ER14" s="97">
        <f t="shared" si="6"/>
        <v>60.601</v>
      </c>
      <c r="ES14" s="97">
        <f t="shared" si="6"/>
        <v>57.55</v>
      </c>
      <c r="ET14" s="97">
        <f t="shared" si="6"/>
        <v>60.934</v>
      </c>
      <c r="EU14" s="97">
        <f t="shared" si="6"/>
        <v>56.712</v>
      </c>
      <c r="EV14" s="97">
        <f t="shared" si="6"/>
        <v>52.501</v>
      </c>
      <c r="EW14" s="97">
        <f t="shared" si="6"/>
        <v>57.611</v>
      </c>
      <c r="EX14" s="97">
        <f t="shared" si="6"/>
        <v>70.049</v>
      </c>
      <c r="EY14" s="97">
        <f t="shared" si="6"/>
        <v>79.68</v>
      </c>
      <c r="EZ14" s="97">
        <f t="shared" si="6"/>
        <v>66.515</v>
      </c>
      <c r="FA14" s="97">
        <f t="shared" si="6"/>
        <v>74.585</v>
      </c>
      <c r="FB14" s="97">
        <f t="shared" si="6"/>
        <v>57.716</v>
      </c>
      <c r="FC14" s="97">
        <f t="shared" si="6"/>
        <v>55.594</v>
      </c>
      <c r="FD14" s="97">
        <f t="shared" si="6"/>
        <v>55.885</v>
      </c>
      <c r="FE14" s="97">
        <f t="shared" si="6"/>
        <v>52.534</v>
      </c>
      <c r="FF14" s="97">
        <f t="shared" si="6"/>
        <v>58.099</v>
      </c>
      <c r="FG14" s="97">
        <f t="shared" si="6"/>
        <v>54.33</v>
      </c>
      <c r="FH14" s="97">
        <f t="shared" si="6"/>
        <v>54.884</v>
      </c>
      <c r="FI14" s="97">
        <f t="shared" si="6"/>
        <v>55.131</v>
      </c>
      <c r="FJ14" s="97">
        <f t="shared" si="6"/>
        <v>60.044</v>
      </c>
      <c r="FK14" s="97">
        <f t="shared" si="6"/>
        <v>66.195</v>
      </c>
      <c r="FL14" s="97">
        <f t="shared" si="6"/>
        <v>59.68</v>
      </c>
      <c r="FM14" s="97">
        <f t="shared" si="6"/>
        <v>70.195</v>
      </c>
      <c r="FN14" s="97">
        <f t="shared" si="6"/>
        <v>54.734</v>
      </c>
      <c r="FO14" s="97">
        <f t="shared" si="6"/>
        <v>51.427</v>
      </c>
      <c r="FP14" s="97">
        <f t="shared" si="6"/>
        <v>49.985</v>
      </c>
      <c r="FQ14" s="97">
        <f t="shared" si="6"/>
        <v>49.867</v>
      </c>
      <c r="FR14" s="97">
        <f t="shared" si="6"/>
        <v>56.785</v>
      </c>
      <c r="FS14" s="97">
        <f t="shared" si="6"/>
        <v>49.881</v>
      </c>
      <c r="FT14" s="97">
        <v>58.408</v>
      </c>
      <c r="FU14" s="97">
        <f t="shared" ref="FU14:HS14" si="7">FU7+FU11+FU12+FU13</f>
        <v>59.604</v>
      </c>
      <c r="FV14" s="97">
        <f t="shared" si="7"/>
        <v>70.871</v>
      </c>
      <c r="FW14" s="97">
        <f t="shared" si="7"/>
        <v>61.578</v>
      </c>
      <c r="FX14" s="97">
        <f t="shared" si="7"/>
        <v>55.486</v>
      </c>
      <c r="FY14" s="97">
        <f t="shared" si="7"/>
        <v>57.464</v>
      </c>
      <c r="FZ14" s="97">
        <f t="shared" si="7"/>
        <v>53.932</v>
      </c>
      <c r="GA14" s="97">
        <f t="shared" si="7"/>
        <v>51.366</v>
      </c>
      <c r="GB14" s="97">
        <f t="shared" si="7"/>
        <v>60.393</v>
      </c>
      <c r="GC14" s="97">
        <f t="shared" si="7"/>
        <v>49.12</v>
      </c>
      <c r="GD14" s="97">
        <f t="shared" si="7"/>
        <v>58.611</v>
      </c>
      <c r="GE14" s="97">
        <f t="shared" si="7"/>
        <v>58.483</v>
      </c>
      <c r="GF14" s="97">
        <f t="shared" si="7"/>
        <v>73.507</v>
      </c>
      <c r="GG14" s="97">
        <f t="shared" si="7"/>
        <v>53.984</v>
      </c>
      <c r="GH14" s="97">
        <f t="shared" si="7"/>
        <v>55.7</v>
      </c>
      <c r="GI14" s="97">
        <f t="shared" si="7"/>
        <v>57.282</v>
      </c>
      <c r="GJ14" s="97">
        <f t="shared" si="7"/>
        <v>51.782</v>
      </c>
      <c r="GK14" s="97">
        <f t="shared" si="7"/>
        <v>50.166</v>
      </c>
      <c r="GL14" s="97">
        <f t="shared" si="7"/>
        <v>49.021</v>
      </c>
      <c r="GM14" s="97">
        <f t="shared" si="7"/>
        <v>47.843</v>
      </c>
      <c r="GN14" s="97">
        <f t="shared" si="7"/>
        <v>40.347</v>
      </c>
      <c r="GO14" s="97">
        <f t="shared" si="7"/>
        <v>46.903</v>
      </c>
      <c r="GP14" s="97">
        <f t="shared" si="7"/>
        <v>49.738</v>
      </c>
      <c r="GQ14" s="97">
        <f t="shared" si="7"/>
        <v>41.855</v>
      </c>
      <c r="GR14" s="97">
        <f t="shared" si="7"/>
        <v>50.589</v>
      </c>
      <c r="GS14" s="97">
        <f t="shared" si="7"/>
        <v>44.226</v>
      </c>
      <c r="GT14" s="97">
        <f t="shared" si="7"/>
        <v>34.152</v>
      </c>
      <c r="GU14" s="97">
        <f t="shared" si="7"/>
        <v>50.137</v>
      </c>
      <c r="GV14" s="97">
        <f t="shared" si="7"/>
        <v>46.916</v>
      </c>
      <c r="GW14" s="98">
        <f t="shared" si="7"/>
        <v>46.157</v>
      </c>
      <c r="GX14" s="98">
        <f t="shared" si="7"/>
        <v>42.561</v>
      </c>
      <c r="GY14" s="98">
        <f t="shared" si="7"/>
        <v>50.735</v>
      </c>
      <c r="GZ14" s="98">
        <f t="shared" si="7"/>
        <v>50.671</v>
      </c>
      <c r="HA14" s="98">
        <f t="shared" si="7"/>
        <v>43.421</v>
      </c>
      <c r="HB14" s="98">
        <f t="shared" si="7"/>
        <v>52.941</v>
      </c>
      <c r="HC14" s="98">
        <f t="shared" si="7"/>
        <v>51.823</v>
      </c>
      <c r="HD14" s="98">
        <f t="shared" si="7"/>
        <v>56.546</v>
      </c>
      <c r="HE14" s="99">
        <f t="shared" si="7"/>
        <v>50.706</v>
      </c>
      <c r="HF14" s="99">
        <f t="shared" si="7"/>
        <v>49.087</v>
      </c>
      <c r="HG14" s="99">
        <f t="shared" si="7"/>
        <v>66.249</v>
      </c>
      <c r="HH14" s="99">
        <f t="shared" si="7"/>
        <v>55.277</v>
      </c>
      <c r="HI14" s="99">
        <f t="shared" si="7"/>
        <v>63.046</v>
      </c>
      <c r="HJ14" s="99">
        <f t="shared" si="7"/>
        <v>65.279</v>
      </c>
      <c r="HK14" s="99">
        <f t="shared" si="7"/>
        <v>58.325</v>
      </c>
      <c r="HL14" s="99">
        <f t="shared" si="7"/>
        <v>60.165</v>
      </c>
      <c r="HM14" s="99">
        <f t="shared" si="7"/>
        <v>56.435</v>
      </c>
      <c r="HN14" s="99">
        <f t="shared" si="7"/>
        <v>60.478</v>
      </c>
      <c r="HO14" s="99">
        <f t="shared" si="7"/>
        <v>79.536</v>
      </c>
      <c r="HP14" s="99">
        <f t="shared" si="7"/>
        <v>51.617</v>
      </c>
      <c r="HQ14" s="99">
        <f t="shared" si="7"/>
        <v>80.065</v>
      </c>
      <c r="HR14" s="99">
        <f t="shared" si="7"/>
        <v>70.366</v>
      </c>
      <c r="HS14" s="99">
        <f t="shared" si="7"/>
        <v>77.922</v>
      </c>
      <c r="HT14" s="25"/>
      <c r="HU14" s="25"/>
      <c r="HV14" s="25"/>
      <c r="HW14" s="25"/>
      <c r="HX14" s="25"/>
      <c r="HY14" s="25"/>
    </row>
    <row r="15" ht="4.5" customHeight="1">
      <c r="A15" s="39">
        <f t="shared" si="3"/>
        <v>11</v>
      </c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25"/>
      <c r="HU15" s="25"/>
      <c r="HV15" s="25"/>
      <c r="HW15" s="25"/>
      <c r="HX15" s="25"/>
      <c r="HY15" s="25"/>
    </row>
    <row r="16" ht="13.5" customHeight="1">
      <c r="A16" s="39">
        <f t="shared" si="3"/>
        <v>12</v>
      </c>
      <c r="B16" s="104" t="s">
        <v>245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5"/>
      <c r="HF16" s="105"/>
      <c r="HG16" s="105"/>
      <c r="HH16" s="105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25"/>
      <c r="HU16" s="25"/>
      <c r="HV16" s="25"/>
      <c r="HW16" s="25"/>
      <c r="HX16" s="25"/>
      <c r="HY16" s="25"/>
    </row>
    <row r="17" ht="13.5" customHeight="1">
      <c r="A17" s="39">
        <f t="shared" si="3"/>
        <v>13</v>
      </c>
      <c r="B17" s="80" t="s">
        <v>237</v>
      </c>
      <c r="C17" s="52"/>
      <c r="D17" s="52">
        <f t="shared" ref="D17:FS17" si="8">SUM(D18:D20)</f>
        <v>10.879</v>
      </c>
      <c r="E17" s="52">
        <f t="shared" si="8"/>
        <v>9.196</v>
      </c>
      <c r="F17" s="52">
        <f t="shared" si="8"/>
        <v>10.51</v>
      </c>
      <c r="G17" s="52">
        <f t="shared" si="8"/>
        <v>10.546</v>
      </c>
      <c r="H17" s="52">
        <f t="shared" si="8"/>
        <v>12.011</v>
      </c>
      <c r="I17" s="52">
        <f t="shared" si="8"/>
        <v>11.99</v>
      </c>
      <c r="J17" s="52">
        <f t="shared" si="8"/>
        <v>12.611</v>
      </c>
      <c r="K17" s="52">
        <f t="shared" si="8"/>
        <v>12.738</v>
      </c>
      <c r="L17" s="52">
        <f t="shared" si="8"/>
        <v>12.448</v>
      </c>
      <c r="M17" s="52">
        <f t="shared" si="8"/>
        <v>14.417</v>
      </c>
      <c r="N17" s="52">
        <f t="shared" si="8"/>
        <v>12.332</v>
      </c>
      <c r="O17" s="52">
        <f t="shared" si="8"/>
        <v>13.282</v>
      </c>
      <c r="P17" s="52">
        <f t="shared" si="8"/>
        <v>10.842</v>
      </c>
      <c r="Q17" s="52">
        <f t="shared" si="8"/>
        <v>11.106</v>
      </c>
      <c r="R17" s="52">
        <f t="shared" si="8"/>
        <v>10.986</v>
      </c>
      <c r="S17" s="52">
        <f t="shared" si="8"/>
        <v>12.303</v>
      </c>
      <c r="T17" s="52">
        <f t="shared" si="8"/>
        <v>12.465</v>
      </c>
      <c r="U17" s="52">
        <f t="shared" si="8"/>
        <v>12.262</v>
      </c>
      <c r="V17" s="52">
        <f t="shared" si="8"/>
        <v>11.532</v>
      </c>
      <c r="W17" s="52">
        <f t="shared" si="8"/>
        <v>13.501</v>
      </c>
      <c r="X17" s="52">
        <f t="shared" si="8"/>
        <v>13.504</v>
      </c>
      <c r="Y17" s="52">
        <f t="shared" si="8"/>
        <v>16.605</v>
      </c>
      <c r="Z17" s="52">
        <f t="shared" si="8"/>
        <v>13.591</v>
      </c>
      <c r="AA17" s="52">
        <f t="shared" si="8"/>
        <v>12.067</v>
      </c>
      <c r="AB17" s="52">
        <f t="shared" si="8"/>
        <v>11.718</v>
      </c>
      <c r="AC17" s="52">
        <f t="shared" si="8"/>
        <v>11.414</v>
      </c>
      <c r="AD17" s="52">
        <f t="shared" si="8"/>
        <v>11.962</v>
      </c>
      <c r="AE17" s="52">
        <f t="shared" si="8"/>
        <v>11.48</v>
      </c>
      <c r="AF17" s="52">
        <f t="shared" si="8"/>
        <v>12.202</v>
      </c>
      <c r="AG17" s="52">
        <f t="shared" si="8"/>
        <v>11.174</v>
      </c>
      <c r="AH17" s="52">
        <f t="shared" si="8"/>
        <v>10.895</v>
      </c>
      <c r="AI17" s="52">
        <f t="shared" si="8"/>
        <v>13.188</v>
      </c>
      <c r="AJ17" s="52">
        <f t="shared" si="8"/>
        <v>12.973</v>
      </c>
      <c r="AK17" s="52">
        <f t="shared" si="8"/>
        <v>15.989</v>
      </c>
      <c r="AL17" s="52">
        <f t="shared" si="8"/>
        <v>13.331</v>
      </c>
      <c r="AM17" s="52">
        <f t="shared" si="8"/>
        <v>9.244</v>
      </c>
      <c r="AN17" s="52">
        <f t="shared" si="8"/>
        <v>7.51</v>
      </c>
      <c r="AO17" s="52">
        <f t="shared" si="8"/>
        <v>10.71</v>
      </c>
      <c r="AP17" s="52">
        <f t="shared" si="8"/>
        <v>13.988</v>
      </c>
      <c r="AQ17" s="52">
        <f t="shared" si="8"/>
        <v>11.898</v>
      </c>
      <c r="AR17" s="52">
        <f t="shared" si="8"/>
        <v>12.394</v>
      </c>
      <c r="AS17" s="52">
        <f t="shared" si="8"/>
        <v>12.409</v>
      </c>
      <c r="AT17" s="52">
        <f t="shared" si="8"/>
        <v>11.535</v>
      </c>
      <c r="AU17" s="52">
        <f t="shared" si="8"/>
        <v>13.69</v>
      </c>
      <c r="AV17" s="52">
        <f t="shared" si="8"/>
        <v>12.46</v>
      </c>
      <c r="AW17" s="52">
        <f t="shared" si="8"/>
        <v>15.211</v>
      </c>
      <c r="AX17" s="52">
        <f t="shared" si="8"/>
        <v>13.691</v>
      </c>
      <c r="AY17" s="52">
        <f t="shared" si="8"/>
        <v>13.412</v>
      </c>
      <c r="AZ17" s="52">
        <f t="shared" si="8"/>
        <v>11.159</v>
      </c>
      <c r="BA17" s="52">
        <f t="shared" si="8"/>
        <v>11.517</v>
      </c>
      <c r="BB17" s="52">
        <f t="shared" si="8"/>
        <v>15.031</v>
      </c>
      <c r="BC17" s="52">
        <f t="shared" si="8"/>
        <v>13.67</v>
      </c>
      <c r="BD17" s="52">
        <f t="shared" si="8"/>
        <v>12.89</v>
      </c>
      <c r="BE17" s="52">
        <f t="shared" si="8"/>
        <v>14.898</v>
      </c>
      <c r="BF17" s="52">
        <f t="shared" si="8"/>
        <v>13.874</v>
      </c>
      <c r="BG17" s="52">
        <f t="shared" si="8"/>
        <v>15.182</v>
      </c>
      <c r="BH17" s="52">
        <f t="shared" si="8"/>
        <v>14.47</v>
      </c>
      <c r="BI17" s="52">
        <f t="shared" si="8"/>
        <v>16.549</v>
      </c>
      <c r="BJ17" s="52">
        <f t="shared" si="8"/>
        <v>15.757</v>
      </c>
      <c r="BK17" s="52">
        <f t="shared" si="8"/>
        <v>14.682</v>
      </c>
      <c r="BL17" s="52">
        <f t="shared" si="8"/>
        <v>14.006</v>
      </c>
      <c r="BM17" s="52">
        <f t="shared" si="8"/>
        <v>12.563</v>
      </c>
      <c r="BN17" s="52">
        <f t="shared" si="8"/>
        <v>14.096</v>
      </c>
      <c r="BO17" s="52">
        <f t="shared" si="8"/>
        <v>14.548</v>
      </c>
      <c r="BP17" s="52">
        <f t="shared" si="8"/>
        <v>13.878</v>
      </c>
      <c r="BQ17" s="52">
        <f t="shared" si="8"/>
        <v>13.256</v>
      </c>
      <c r="BR17" s="52">
        <f t="shared" si="8"/>
        <v>15.316</v>
      </c>
      <c r="BS17" s="52">
        <f t="shared" si="8"/>
        <v>16.044</v>
      </c>
      <c r="BT17" s="52">
        <f t="shared" si="8"/>
        <v>15.075</v>
      </c>
      <c r="BU17" s="52">
        <f t="shared" si="8"/>
        <v>17.266</v>
      </c>
      <c r="BV17" s="52">
        <f t="shared" si="8"/>
        <v>16.206</v>
      </c>
      <c r="BW17" s="52">
        <f t="shared" si="8"/>
        <v>12.895</v>
      </c>
      <c r="BX17" s="52">
        <f t="shared" si="8"/>
        <v>12.835</v>
      </c>
      <c r="BY17" s="52">
        <f t="shared" si="8"/>
        <v>14.336</v>
      </c>
      <c r="BZ17" s="52">
        <f t="shared" si="8"/>
        <v>14.963</v>
      </c>
      <c r="CA17" s="52">
        <f t="shared" si="8"/>
        <v>13.651</v>
      </c>
      <c r="CB17" s="52">
        <f t="shared" si="8"/>
        <v>14.719</v>
      </c>
      <c r="CC17" s="52">
        <f t="shared" si="8"/>
        <v>13.94</v>
      </c>
      <c r="CD17" s="52">
        <f t="shared" si="8"/>
        <v>13.413</v>
      </c>
      <c r="CE17" s="52">
        <f t="shared" si="8"/>
        <v>16.658</v>
      </c>
      <c r="CF17" s="52">
        <f t="shared" si="8"/>
        <v>16.282</v>
      </c>
      <c r="CG17" s="52">
        <f t="shared" si="8"/>
        <v>19.433</v>
      </c>
      <c r="CH17" s="52">
        <f t="shared" si="8"/>
        <v>15.726</v>
      </c>
      <c r="CI17" s="52">
        <f t="shared" si="8"/>
        <v>14.611</v>
      </c>
      <c r="CJ17" s="52">
        <f t="shared" si="8"/>
        <v>12.729</v>
      </c>
      <c r="CK17" s="52">
        <f t="shared" si="8"/>
        <v>14.546</v>
      </c>
      <c r="CL17" s="52">
        <f t="shared" si="8"/>
        <v>14.99</v>
      </c>
      <c r="CM17" s="52">
        <f t="shared" si="8"/>
        <v>15.533</v>
      </c>
      <c r="CN17" s="52">
        <f t="shared" si="8"/>
        <v>15.362</v>
      </c>
      <c r="CO17" s="52">
        <f t="shared" si="8"/>
        <v>14.634</v>
      </c>
      <c r="CP17" s="52">
        <f t="shared" si="8"/>
        <v>16.276</v>
      </c>
      <c r="CQ17" s="52">
        <f t="shared" si="8"/>
        <v>16.087</v>
      </c>
      <c r="CR17" s="52">
        <f t="shared" si="8"/>
        <v>15.048</v>
      </c>
      <c r="CS17" s="52">
        <f t="shared" si="8"/>
        <v>20.246</v>
      </c>
      <c r="CT17" s="52">
        <f t="shared" si="8"/>
        <v>18.161</v>
      </c>
      <c r="CU17" s="52">
        <f t="shared" si="8"/>
        <v>17.435</v>
      </c>
      <c r="CV17" s="52">
        <f t="shared" si="8"/>
        <v>14.799</v>
      </c>
      <c r="CW17" s="52">
        <f t="shared" si="8"/>
        <v>13.647</v>
      </c>
      <c r="CX17" s="52">
        <f t="shared" si="8"/>
        <v>16.638</v>
      </c>
      <c r="CY17" s="52">
        <f t="shared" si="8"/>
        <v>13.523</v>
      </c>
      <c r="CZ17" s="52">
        <f t="shared" si="8"/>
        <v>16.455</v>
      </c>
      <c r="DA17" s="52">
        <f t="shared" si="8"/>
        <v>14.512</v>
      </c>
      <c r="DB17" s="52">
        <f t="shared" si="8"/>
        <v>15.822</v>
      </c>
      <c r="DC17" s="52">
        <f t="shared" si="8"/>
        <v>18.67</v>
      </c>
      <c r="DD17" s="52">
        <f t="shared" si="8"/>
        <v>19.229</v>
      </c>
      <c r="DE17" s="52">
        <f t="shared" si="8"/>
        <v>18.846</v>
      </c>
      <c r="DF17" s="52">
        <f t="shared" si="8"/>
        <v>17.738</v>
      </c>
      <c r="DG17" s="52">
        <f t="shared" si="8"/>
        <v>15.534</v>
      </c>
      <c r="DH17" s="52">
        <f t="shared" si="8"/>
        <v>15.854</v>
      </c>
      <c r="DI17" s="52">
        <f t="shared" si="8"/>
        <v>15.033</v>
      </c>
      <c r="DJ17" s="52">
        <f t="shared" si="8"/>
        <v>16.077</v>
      </c>
      <c r="DK17" s="52">
        <f t="shared" si="8"/>
        <v>16.527</v>
      </c>
      <c r="DL17" s="52">
        <f t="shared" si="8"/>
        <v>15.609</v>
      </c>
      <c r="DM17" s="52">
        <f t="shared" si="8"/>
        <v>16.056</v>
      </c>
      <c r="DN17" s="52">
        <f t="shared" si="8"/>
        <v>18.212</v>
      </c>
      <c r="DO17" s="52">
        <f t="shared" si="8"/>
        <v>19.53</v>
      </c>
      <c r="DP17" s="52">
        <f t="shared" si="8"/>
        <v>20.151</v>
      </c>
      <c r="DQ17" s="52">
        <f t="shared" si="8"/>
        <v>20.066</v>
      </c>
      <c r="DR17" s="52">
        <f t="shared" si="8"/>
        <v>17.44</v>
      </c>
      <c r="DS17" s="52">
        <f t="shared" si="8"/>
        <v>15.895</v>
      </c>
      <c r="DT17" s="52">
        <f t="shared" si="8"/>
        <v>16.25</v>
      </c>
      <c r="DU17" s="52">
        <f t="shared" si="8"/>
        <v>14.518</v>
      </c>
      <c r="DV17" s="52">
        <f t="shared" si="8"/>
        <v>17.886</v>
      </c>
      <c r="DW17" s="52">
        <f t="shared" si="8"/>
        <v>19.261</v>
      </c>
      <c r="DX17" s="52">
        <f t="shared" si="8"/>
        <v>17.638</v>
      </c>
      <c r="DY17" s="52">
        <f t="shared" si="8"/>
        <v>18.21</v>
      </c>
      <c r="DZ17" s="52">
        <f t="shared" si="8"/>
        <v>18.345</v>
      </c>
      <c r="EA17" s="52">
        <f t="shared" si="8"/>
        <v>19.225</v>
      </c>
      <c r="EB17" s="52">
        <f t="shared" si="8"/>
        <v>21.244</v>
      </c>
      <c r="EC17" s="52">
        <f t="shared" si="8"/>
        <v>20.411</v>
      </c>
      <c r="ED17" s="52">
        <f t="shared" si="8"/>
        <v>17.745</v>
      </c>
      <c r="EE17" s="52">
        <f t="shared" si="8"/>
        <v>18.57</v>
      </c>
      <c r="EF17" s="52">
        <f t="shared" si="8"/>
        <v>18.151</v>
      </c>
      <c r="EG17" s="52">
        <f t="shared" si="8"/>
        <v>16.206</v>
      </c>
      <c r="EH17" s="52">
        <f t="shared" si="8"/>
        <v>18.948</v>
      </c>
      <c r="EI17" s="52">
        <f t="shared" si="8"/>
        <v>17.992</v>
      </c>
      <c r="EJ17" s="52">
        <f t="shared" si="8"/>
        <v>16.607</v>
      </c>
      <c r="EK17" s="52">
        <f t="shared" si="8"/>
        <v>15.986</v>
      </c>
      <c r="EL17" s="52">
        <f t="shared" si="8"/>
        <v>18.471</v>
      </c>
      <c r="EM17" s="52">
        <f t="shared" si="8"/>
        <v>17.752</v>
      </c>
      <c r="EN17" s="52">
        <f t="shared" si="8"/>
        <v>21.428</v>
      </c>
      <c r="EO17" s="52">
        <f t="shared" si="8"/>
        <v>22.997</v>
      </c>
      <c r="EP17" s="52">
        <f t="shared" si="8"/>
        <v>20.523</v>
      </c>
      <c r="EQ17" s="52">
        <f t="shared" si="8"/>
        <v>17.494</v>
      </c>
      <c r="ER17" s="52">
        <f t="shared" si="8"/>
        <v>19.408</v>
      </c>
      <c r="ES17" s="52">
        <f t="shared" si="8"/>
        <v>16.427</v>
      </c>
      <c r="ET17" s="52">
        <f t="shared" si="8"/>
        <v>18.101</v>
      </c>
      <c r="EU17" s="52">
        <f t="shared" si="8"/>
        <v>18.767</v>
      </c>
      <c r="EV17" s="52">
        <f t="shared" si="8"/>
        <v>14.055</v>
      </c>
      <c r="EW17" s="52">
        <f t="shared" si="8"/>
        <v>17.033</v>
      </c>
      <c r="EX17" s="52">
        <f t="shared" si="8"/>
        <v>21.234</v>
      </c>
      <c r="EY17" s="52">
        <f t="shared" si="8"/>
        <v>21.617</v>
      </c>
      <c r="EZ17" s="52">
        <f t="shared" si="8"/>
        <v>23.937</v>
      </c>
      <c r="FA17" s="52">
        <f t="shared" si="8"/>
        <v>24.64</v>
      </c>
      <c r="FB17" s="52">
        <f t="shared" si="8"/>
        <v>21.379</v>
      </c>
      <c r="FC17" s="52">
        <f t="shared" si="8"/>
        <v>20</v>
      </c>
      <c r="FD17" s="52">
        <f t="shared" si="8"/>
        <v>19.268</v>
      </c>
      <c r="FE17" s="52">
        <f t="shared" si="8"/>
        <v>18.39</v>
      </c>
      <c r="FF17" s="52">
        <f t="shared" si="8"/>
        <v>20.247</v>
      </c>
      <c r="FG17" s="52">
        <f t="shared" si="8"/>
        <v>19.053</v>
      </c>
      <c r="FH17" s="52">
        <f t="shared" si="8"/>
        <v>20.538</v>
      </c>
      <c r="FI17" s="52">
        <f t="shared" si="8"/>
        <v>20.713</v>
      </c>
      <c r="FJ17" s="52">
        <f t="shared" si="8"/>
        <v>19.494</v>
      </c>
      <c r="FK17" s="52">
        <f t="shared" si="8"/>
        <v>22.373</v>
      </c>
      <c r="FL17" s="52">
        <f t="shared" si="8"/>
        <v>21.692</v>
      </c>
      <c r="FM17" s="52">
        <f t="shared" si="8"/>
        <v>24.231</v>
      </c>
      <c r="FN17" s="52">
        <f t="shared" si="8"/>
        <v>22.493</v>
      </c>
      <c r="FO17" s="52">
        <f t="shared" si="8"/>
        <v>17.735</v>
      </c>
      <c r="FP17" s="52">
        <f t="shared" si="8"/>
        <v>18.093</v>
      </c>
      <c r="FQ17" s="52">
        <f t="shared" si="8"/>
        <v>18.609</v>
      </c>
      <c r="FR17" s="52">
        <f t="shared" si="8"/>
        <v>22.214</v>
      </c>
      <c r="FS17" s="52">
        <f t="shared" si="8"/>
        <v>16.479</v>
      </c>
      <c r="FT17" s="52">
        <v>17.802999999999997</v>
      </c>
      <c r="FU17" s="52">
        <f t="shared" ref="FU17:HS17" si="9">SUM(FU18:FU20)</f>
        <v>16.121</v>
      </c>
      <c r="FV17" s="52">
        <f t="shared" si="9"/>
        <v>19.758</v>
      </c>
      <c r="FW17" s="52">
        <f t="shared" si="9"/>
        <v>20.313</v>
      </c>
      <c r="FX17" s="52">
        <f t="shared" si="9"/>
        <v>20.432</v>
      </c>
      <c r="FY17" s="52">
        <f t="shared" si="9"/>
        <v>23.956</v>
      </c>
      <c r="FZ17" s="52">
        <f t="shared" si="9"/>
        <v>20.392</v>
      </c>
      <c r="GA17" s="52">
        <f t="shared" si="9"/>
        <v>21.729</v>
      </c>
      <c r="GB17" s="52">
        <f t="shared" si="9"/>
        <v>19.698</v>
      </c>
      <c r="GC17" s="52">
        <f t="shared" si="9"/>
        <v>19.834</v>
      </c>
      <c r="GD17" s="52">
        <f t="shared" si="9"/>
        <v>22.247</v>
      </c>
      <c r="GE17" s="52">
        <f t="shared" si="9"/>
        <v>21.243</v>
      </c>
      <c r="GF17" s="52">
        <f t="shared" si="9"/>
        <v>21.654</v>
      </c>
      <c r="GG17" s="52">
        <f t="shared" si="9"/>
        <v>18.204</v>
      </c>
      <c r="GH17" s="52">
        <f t="shared" si="9"/>
        <v>17.439</v>
      </c>
      <c r="GI17" s="52">
        <f t="shared" si="9"/>
        <v>20.091</v>
      </c>
      <c r="GJ17" s="52">
        <f t="shared" si="9"/>
        <v>19.984</v>
      </c>
      <c r="GK17" s="52">
        <f t="shared" si="9"/>
        <v>24.895</v>
      </c>
      <c r="GL17" s="52">
        <f t="shared" si="9"/>
        <v>20.19</v>
      </c>
      <c r="GM17" s="52">
        <f t="shared" si="9"/>
        <v>19.048</v>
      </c>
      <c r="GN17" s="52">
        <f t="shared" si="9"/>
        <v>18.271</v>
      </c>
      <c r="GO17" s="52">
        <f t="shared" si="9"/>
        <v>18.157</v>
      </c>
      <c r="GP17" s="52">
        <f t="shared" si="9"/>
        <v>17.646</v>
      </c>
      <c r="GQ17" s="52">
        <f t="shared" si="9"/>
        <v>18.399</v>
      </c>
      <c r="GR17" s="52">
        <f t="shared" si="9"/>
        <v>23.477</v>
      </c>
      <c r="GS17" s="52">
        <f t="shared" si="9"/>
        <v>18.701</v>
      </c>
      <c r="GT17" s="52">
        <f t="shared" si="9"/>
        <v>20.705</v>
      </c>
      <c r="GU17" s="52">
        <f t="shared" si="9"/>
        <v>16.19</v>
      </c>
      <c r="GV17" s="52">
        <f t="shared" si="9"/>
        <v>19.281</v>
      </c>
      <c r="GW17" s="53">
        <f t="shared" si="9"/>
        <v>20.448</v>
      </c>
      <c r="GX17" s="53">
        <f t="shared" si="9"/>
        <v>21.03</v>
      </c>
      <c r="GY17" s="53">
        <f t="shared" si="9"/>
        <v>17.621</v>
      </c>
      <c r="GZ17" s="53">
        <f t="shared" si="9"/>
        <v>17.598</v>
      </c>
      <c r="HA17" s="53">
        <f t="shared" si="9"/>
        <v>16.445</v>
      </c>
      <c r="HB17" s="53">
        <f t="shared" si="9"/>
        <v>21.819</v>
      </c>
      <c r="HC17" s="53">
        <f t="shared" si="9"/>
        <v>19.673</v>
      </c>
      <c r="HD17" s="53">
        <f t="shared" si="9"/>
        <v>22.1</v>
      </c>
      <c r="HE17" s="54">
        <f t="shared" si="9"/>
        <v>19.091</v>
      </c>
      <c r="HF17" s="54">
        <f t="shared" si="9"/>
        <v>19.51</v>
      </c>
      <c r="HG17" s="54">
        <f t="shared" si="9"/>
        <v>21.518</v>
      </c>
      <c r="HH17" s="54">
        <f t="shared" si="9"/>
        <v>20.001</v>
      </c>
      <c r="HI17" s="54">
        <f t="shared" si="9"/>
        <v>22.358</v>
      </c>
      <c r="HJ17" s="54">
        <f t="shared" si="9"/>
        <v>23.08</v>
      </c>
      <c r="HK17" s="54">
        <f t="shared" si="9"/>
        <v>21.87</v>
      </c>
      <c r="HL17" s="54">
        <f t="shared" si="9"/>
        <v>18.741</v>
      </c>
      <c r="HM17" s="54">
        <f t="shared" si="9"/>
        <v>22.48</v>
      </c>
      <c r="HN17" s="54">
        <f t="shared" si="9"/>
        <v>25.018</v>
      </c>
      <c r="HO17" s="54">
        <f t="shared" si="9"/>
        <v>21.738</v>
      </c>
      <c r="HP17" s="54">
        <f t="shared" si="9"/>
        <v>21.636</v>
      </c>
      <c r="HQ17" s="54">
        <f t="shared" si="9"/>
        <v>20.276</v>
      </c>
      <c r="HR17" s="54">
        <f t="shared" si="9"/>
        <v>25.579</v>
      </c>
      <c r="HS17" s="54">
        <f t="shared" si="9"/>
        <v>25.104</v>
      </c>
      <c r="HT17" s="25"/>
      <c r="HU17" s="25"/>
      <c r="HV17" s="25"/>
      <c r="HW17" s="25"/>
      <c r="HX17" s="25"/>
      <c r="HY17" s="25"/>
    </row>
    <row r="18" ht="12.75" customHeight="1">
      <c r="A18" s="39">
        <f t="shared" si="3"/>
        <v>14</v>
      </c>
      <c r="B18" s="55" t="s">
        <v>238</v>
      </c>
      <c r="C18" s="56"/>
      <c r="D18" s="56">
        <v>6.689</v>
      </c>
      <c r="E18" s="56">
        <v>5.941</v>
      </c>
      <c r="F18" s="56">
        <v>6.272</v>
      </c>
      <c r="G18" s="56">
        <v>6.716</v>
      </c>
      <c r="H18" s="56">
        <v>8.271</v>
      </c>
      <c r="I18" s="56">
        <v>7.59</v>
      </c>
      <c r="J18" s="56">
        <v>8.027</v>
      </c>
      <c r="K18" s="56">
        <v>8.338</v>
      </c>
      <c r="L18" s="56">
        <v>8.121</v>
      </c>
      <c r="M18" s="56">
        <v>9.852</v>
      </c>
      <c r="N18" s="56">
        <v>8.035</v>
      </c>
      <c r="O18" s="56">
        <v>8.522</v>
      </c>
      <c r="P18" s="56">
        <v>6.448</v>
      </c>
      <c r="Q18" s="56">
        <v>6.997</v>
      </c>
      <c r="R18" s="56">
        <v>7.214</v>
      </c>
      <c r="S18" s="56">
        <v>7.535</v>
      </c>
      <c r="T18" s="56">
        <v>7.813</v>
      </c>
      <c r="U18" s="56">
        <v>8.179</v>
      </c>
      <c r="V18" s="56">
        <v>6.641</v>
      </c>
      <c r="W18" s="56">
        <v>8.334</v>
      </c>
      <c r="X18" s="56">
        <v>8.691</v>
      </c>
      <c r="Y18" s="56">
        <v>11.246</v>
      </c>
      <c r="Z18" s="56">
        <v>8.749</v>
      </c>
      <c r="AA18" s="56">
        <v>7.402</v>
      </c>
      <c r="AB18" s="56">
        <v>6.763</v>
      </c>
      <c r="AC18" s="56">
        <v>7.555</v>
      </c>
      <c r="AD18" s="56">
        <v>7.364</v>
      </c>
      <c r="AE18" s="56">
        <v>6.609</v>
      </c>
      <c r="AF18" s="56">
        <v>7.241</v>
      </c>
      <c r="AG18" s="56">
        <v>6.663</v>
      </c>
      <c r="AH18" s="56">
        <v>6.555</v>
      </c>
      <c r="AI18" s="56">
        <v>7.646</v>
      </c>
      <c r="AJ18" s="56">
        <v>6.867</v>
      </c>
      <c r="AK18" s="56">
        <v>10.049</v>
      </c>
      <c r="AL18" s="56">
        <v>7.742</v>
      </c>
      <c r="AM18" s="56">
        <v>4.923</v>
      </c>
      <c r="AN18" s="56">
        <v>3.917</v>
      </c>
      <c r="AO18" s="56">
        <v>7.019</v>
      </c>
      <c r="AP18" s="56">
        <v>9.924</v>
      </c>
      <c r="AQ18" s="56">
        <v>7.615</v>
      </c>
      <c r="AR18" s="56">
        <v>8.86</v>
      </c>
      <c r="AS18" s="56">
        <v>8.608</v>
      </c>
      <c r="AT18" s="56">
        <v>6.783</v>
      </c>
      <c r="AU18" s="56">
        <v>7.676</v>
      </c>
      <c r="AV18" s="56">
        <v>7.514</v>
      </c>
      <c r="AW18" s="56">
        <v>8.665</v>
      </c>
      <c r="AX18" s="56">
        <v>8.214</v>
      </c>
      <c r="AY18" s="56">
        <v>7.529</v>
      </c>
      <c r="AZ18" s="56">
        <v>5.638</v>
      </c>
      <c r="BA18" s="56">
        <v>5.842</v>
      </c>
      <c r="BB18" s="56">
        <v>7.942</v>
      </c>
      <c r="BC18" s="56">
        <v>6.714</v>
      </c>
      <c r="BD18" s="56">
        <v>6.234</v>
      </c>
      <c r="BE18" s="56">
        <v>7.529</v>
      </c>
      <c r="BF18" s="56">
        <v>6.673</v>
      </c>
      <c r="BG18" s="56">
        <v>7.492</v>
      </c>
      <c r="BH18" s="56">
        <v>8.027</v>
      </c>
      <c r="BI18" s="56">
        <v>9.722</v>
      </c>
      <c r="BJ18" s="56">
        <v>8.723</v>
      </c>
      <c r="BK18" s="56">
        <v>7.932</v>
      </c>
      <c r="BL18" s="56">
        <v>6.555</v>
      </c>
      <c r="BM18" s="56">
        <v>6.12</v>
      </c>
      <c r="BN18" s="56">
        <v>7.381</v>
      </c>
      <c r="BO18" s="56">
        <v>6.809</v>
      </c>
      <c r="BP18" s="56">
        <v>6.691</v>
      </c>
      <c r="BQ18" s="56">
        <v>7.264</v>
      </c>
      <c r="BR18" s="56">
        <v>7.934</v>
      </c>
      <c r="BS18" s="56">
        <v>8.306</v>
      </c>
      <c r="BT18" s="56">
        <v>7.801</v>
      </c>
      <c r="BU18" s="56">
        <v>9.167</v>
      </c>
      <c r="BV18" s="56">
        <v>8.4</v>
      </c>
      <c r="BW18" s="56">
        <v>6.998</v>
      </c>
      <c r="BX18" s="56">
        <v>6.14</v>
      </c>
      <c r="BY18" s="56">
        <v>7.059</v>
      </c>
      <c r="BZ18" s="56">
        <v>7.717</v>
      </c>
      <c r="CA18" s="56">
        <v>6.591</v>
      </c>
      <c r="CB18" s="56">
        <v>7.337</v>
      </c>
      <c r="CC18" s="56">
        <v>6.455</v>
      </c>
      <c r="CD18" s="56">
        <v>6.277</v>
      </c>
      <c r="CE18" s="56">
        <v>8.313</v>
      </c>
      <c r="CF18" s="56">
        <v>7.957</v>
      </c>
      <c r="CG18" s="56">
        <v>11.288</v>
      </c>
      <c r="CH18" s="56">
        <v>7.647</v>
      </c>
      <c r="CI18" s="56">
        <v>6.935</v>
      </c>
      <c r="CJ18" s="56">
        <v>5.648</v>
      </c>
      <c r="CK18" s="56">
        <v>6.788</v>
      </c>
      <c r="CL18" s="56">
        <v>6.81</v>
      </c>
      <c r="CM18" s="56">
        <v>6.211</v>
      </c>
      <c r="CN18" s="56">
        <v>6.151</v>
      </c>
      <c r="CO18" s="56">
        <v>5.889</v>
      </c>
      <c r="CP18" s="56">
        <v>6.773</v>
      </c>
      <c r="CQ18" s="56">
        <v>6.925</v>
      </c>
      <c r="CR18" s="56">
        <v>7.337</v>
      </c>
      <c r="CS18" s="56">
        <v>9.907</v>
      </c>
      <c r="CT18" s="56">
        <v>9.427</v>
      </c>
      <c r="CU18" s="56">
        <v>7.933</v>
      </c>
      <c r="CV18" s="56">
        <v>6.443</v>
      </c>
      <c r="CW18" s="56">
        <v>7.335</v>
      </c>
      <c r="CX18" s="56">
        <v>8.087</v>
      </c>
      <c r="CY18" s="56">
        <v>6.231</v>
      </c>
      <c r="CZ18" s="56">
        <v>7.086</v>
      </c>
      <c r="DA18" s="56">
        <v>6.586</v>
      </c>
      <c r="DB18" s="56">
        <v>6.783</v>
      </c>
      <c r="DC18" s="56">
        <v>7.363</v>
      </c>
      <c r="DD18" s="56">
        <v>9.501</v>
      </c>
      <c r="DE18" s="56">
        <v>9.272</v>
      </c>
      <c r="DF18" s="56">
        <v>8.253</v>
      </c>
      <c r="DG18" s="56">
        <v>6.649</v>
      </c>
      <c r="DH18" s="56">
        <v>6.294</v>
      </c>
      <c r="DI18" s="56">
        <v>6.701</v>
      </c>
      <c r="DJ18" s="56">
        <v>7.87</v>
      </c>
      <c r="DK18" s="56">
        <v>7.165</v>
      </c>
      <c r="DL18" s="56">
        <v>6.5</v>
      </c>
      <c r="DM18" s="56">
        <v>7.552</v>
      </c>
      <c r="DN18" s="56">
        <v>7.452</v>
      </c>
      <c r="DO18" s="56">
        <v>8.669</v>
      </c>
      <c r="DP18" s="56">
        <v>11.234</v>
      </c>
      <c r="DQ18" s="56">
        <v>10.026</v>
      </c>
      <c r="DR18" s="56">
        <v>9.259</v>
      </c>
      <c r="DS18" s="56">
        <v>7.971</v>
      </c>
      <c r="DT18" s="56">
        <v>8.031</v>
      </c>
      <c r="DU18" s="56">
        <v>7.834</v>
      </c>
      <c r="DV18" s="56">
        <v>10.129</v>
      </c>
      <c r="DW18" s="56">
        <v>8.794</v>
      </c>
      <c r="DX18" s="56">
        <v>9.365</v>
      </c>
      <c r="DY18" s="56">
        <v>9.234</v>
      </c>
      <c r="DZ18" s="56">
        <v>8.198</v>
      </c>
      <c r="EA18" s="56">
        <v>8.416</v>
      </c>
      <c r="EB18" s="56">
        <v>9.824</v>
      </c>
      <c r="EC18" s="56">
        <v>10.161</v>
      </c>
      <c r="ED18" s="56">
        <v>8.706</v>
      </c>
      <c r="EE18" s="56">
        <v>8.399</v>
      </c>
      <c r="EF18" s="56">
        <v>7.287</v>
      </c>
      <c r="EG18" s="56">
        <v>7.324</v>
      </c>
      <c r="EH18" s="56">
        <v>8.93</v>
      </c>
      <c r="EI18" s="56">
        <v>6.859</v>
      </c>
      <c r="EJ18" s="56">
        <v>7.18</v>
      </c>
      <c r="EK18" s="56">
        <v>7.278</v>
      </c>
      <c r="EL18" s="56">
        <v>8.342</v>
      </c>
      <c r="EM18" s="56">
        <v>8.386</v>
      </c>
      <c r="EN18" s="56">
        <v>9.872</v>
      </c>
      <c r="EO18" s="56">
        <v>10.498</v>
      </c>
      <c r="EP18" s="56">
        <v>9.945</v>
      </c>
      <c r="EQ18" s="56">
        <v>6.32</v>
      </c>
      <c r="ER18" s="56">
        <v>8.679</v>
      </c>
      <c r="ES18" s="56">
        <v>6.923</v>
      </c>
      <c r="ET18" s="56">
        <v>7.871</v>
      </c>
      <c r="EU18" s="56">
        <v>6.672</v>
      </c>
      <c r="EV18" s="56">
        <v>4.781</v>
      </c>
      <c r="EW18" s="56">
        <v>7.03</v>
      </c>
      <c r="EX18" s="56">
        <v>9.346</v>
      </c>
      <c r="EY18" s="56">
        <v>8.469</v>
      </c>
      <c r="EZ18" s="56">
        <v>10.149</v>
      </c>
      <c r="FA18" s="56">
        <v>12.793</v>
      </c>
      <c r="FB18" s="56">
        <v>8.961</v>
      </c>
      <c r="FC18" s="56">
        <v>8.872</v>
      </c>
      <c r="FD18" s="56">
        <v>8.239</v>
      </c>
      <c r="FE18" s="56">
        <v>7.336</v>
      </c>
      <c r="FF18" s="56">
        <v>7.169</v>
      </c>
      <c r="FG18" s="56">
        <v>7.343</v>
      </c>
      <c r="FH18" s="56">
        <v>7.664</v>
      </c>
      <c r="FI18" s="56">
        <v>7.853</v>
      </c>
      <c r="FJ18" s="56">
        <v>7.119</v>
      </c>
      <c r="FK18" s="56">
        <v>8.276</v>
      </c>
      <c r="FL18" s="56">
        <v>8.527</v>
      </c>
      <c r="FM18" s="56">
        <v>11.371</v>
      </c>
      <c r="FN18" s="56">
        <v>8.372</v>
      </c>
      <c r="FO18" s="56">
        <v>7.28</v>
      </c>
      <c r="FP18" s="56">
        <v>7.502</v>
      </c>
      <c r="FQ18" s="56">
        <v>7.063</v>
      </c>
      <c r="FR18" s="56">
        <v>9.959</v>
      </c>
      <c r="FS18" s="56">
        <v>6.511</v>
      </c>
      <c r="FT18" s="56">
        <v>6.836</v>
      </c>
      <c r="FU18" s="58">
        <v>7.351</v>
      </c>
      <c r="FV18" s="59">
        <v>8.726</v>
      </c>
      <c r="FW18" s="59">
        <v>7.847</v>
      </c>
      <c r="FX18" s="59">
        <v>8.434</v>
      </c>
      <c r="FY18" s="59">
        <v>9.408</v>
      </c>
      <c r="FZ18" s="59">
        <v>7.898</v>
      </c>
      <c r="GA18" s="59">
        <v>7.691</v>
      </c>
      <c r="GB18" s="59">
        <v>6.697</v>
      </c>
      <c r="GC18" s="59">
        <v>6.387</v>
      </c>
      <c r="GD18" s="60">
        <v>6.825</v>
      </c>
      <c r="GE18" s="59">
        <v>8.616</v>
      </c>
      <c r="GF18" s="59">
        <v>7.215</v>
      </c>
      <c r="GG18" s="59">
        <v>6.248</v>
      </c>
      <c r="GH18" s="59">
        <v>6.242</v>
      </c>
      <c r="GI18" s="59">
        <v>7.393</v>
      </c>
      <c r="GJ18" s="59">
        <v>7.85</v>
      </c>
      <c r="GK18" s="61">
        <v>11.098</v>
      </c>
      <c r="GL18" s="107">
        <v>8.543</v>
      </c>
      <c r="GM18" s="108">
        <v>7.171</v>
      </c>
      <c r="GN18" s="108">
        <v>6.752</v>
      </c>
      <c r="GO18" s="108">
        <v>7.55</v>
      </c>
      <c r="GP18" s="108">
        <v>6.397</v>
      </c>
      <c r="GQ18" s="108">
        <v>5.681</v>
      </c>
      <c r="GR18" s="108">
        <v>7.835</v>
      </c>
      <c r="GS18" s="108">
        <v>6.354</v>
      </c>
      <c r="GT18" s="108">
        <v>6.625</v>
      </c>
      <c r="GU18" s="108">
        <v>5.274</v>
      </c>
      <c r="GV18" s="108">
        <v>8.159</v>
      </c>
      <c r="GW18" s="60">
        <v>8.554</v>
      </c>
      <c r="GX18" s="60">
        <v>8.207</v>
      </c>
      <c r="GY18" s="60">
        <v>6.113</v>
      </c>
      <c r="GZ18" s="60">
        <v>6.925</v>
      </c>
      <c r="HA18" s="66">
        <v>6.43</v>
      </c>
      <c r="HB18" s="66">
        <v>8.633</v>
      </c>
      <c r="HC18" s="66">
        <v>6.973</v>
      </c>
      <c r="HD18" s="66">
        <v>8.316</v>
      </c>
      <c r="HE18" s="67">
        <v>5.906</v>
      </c>
      <c r="HF18" s="68">
        <v>7.01</v>
      </c>
      <c r="HG18" s="67">
        <v>6.988</v>
      </c>
      <c r="HH18" s="67">
        <v>7.185</v>
      </c>
      <c r="HI18" s="68">
        <v>9.227</v>
      </c>
      <c r="HJ18" s="68">
        <v>11.173</v>
      </c>
      <c r="HK18" s="68">
        <v>9.527</v>
      </c>
      <c r="HL18" s="68">
        <v>6.743</v>
      </c>
      <c r="HM18" s="68">
        <v>8.644</v>
      </c>
      <c r="HN18" s="68">
        <v>8.448</v>
      </c>
      <c r="HO18" s="68">
        <v>9.031</v>
      </c>
      <c r="HP18" s="68">
        <v>7.324</v>
      </c>
      <c r="HQ18" s="68">
        <v>6.589</v>
      </c>
      <c r="HR18" s="68">
        <v>8.876</v>
      </c>
      <c r="HS18" s="68">
        <v>8.824</v>
      </c>
      <c r="HT18" s="25"/>
      <c r="HU18" s="25"/>
      <c r="HV18" s="25"/>
      <c r="HW18" s="25"/>
      <c r="HX18" s="25"/>
      <c r="HY18" s="25"/>
    </row>
    <row r="19" ht="12.75" customHeight="1">
      <c r="A19" s="39">
        <f t="shared" si="3"/>
        <v>15</v>
      </c>
      <c r="B19" s="55" t="s">
        <v>239</v>
      </c>
      <c r="C19" s="56"/>
      <c r="D19" s="56">
        <v>2.114</v>
      </c>
      <c r="E19" s="56">
        <v>1.798</v>
      </c>
      <c r="F19" s="56">
        <v>2.066</v>
      </c>
      <c r="G19" s="56">
        <v>2.194</v>
      </c>
      <c r="H19" s="56">
        <v>1.988</v>
      </c>
      <c r="I19" s="56">
        <v>2.317</v>
      </c>
      <c r="J19" s="56">
        <v>2.088</v>
      </c>
      <c r="K19" s="56">
        <v>1.967</v>
      </c>
      <c r="L19" s="56">
        <v>2.502</v>
      </c>
      <c r="M19" s="56">
        <v>2.244</v>
      </c>
      <c r="N19" s="56">
        <v>2.458</v>
      </c>
      <c r="O19" s="56">
        <v>2.142</v>
      </c>
      <c r="P19" s="56">
        <v>2.496</v>
      </c>
      <c r="Q19" s="56">
        <v>2.489</v>
      </c>
      <c r="R19" s="56">
        <v>2.32</v>
      </c>
      <c r="S19" s="56">
        <v>2.858</v>
      </c>
      <c r="T19" s="56">
        <v>2.578</v>
      </c>
      <c r="U19" s="56">
        <v>2.115</v>
      </c>
      <c r="V19" s="56">
        <v>2.52</v>
      </c>
      <c r="W19" s="56">
        <v>3.473</v>
      </c>
      <c r="X19" s="56">
        <v>2.646</v>
      </c>
      <c r="Y19" s="56">
        <v>3.296</v>
      </c>
      <c r="Z19" s="56">
        <v>2.633</v>
      </c>
      <c r="AA19" s="56">
        <v>2.868</v>
      </c>
      <c r="AB19" s="56">
        <v>3.336</v>
      </c>
      <c r="AC19" s="56">
        <v>2.708</v>
      </c>
      <c r="AD19" s="56">
        <v>2.565</v>
      </c>
      <c r="AE19" s="56">
        <v>2.778</v>
      </c>
      <c r="AF19" s="56">
        <v>2.751</v>
      </c>
      <c r="AG19" s="56">
        <v>2.849</v>
      </c>
      <c r="AH19" s="56">
        <v>2.58</v>
      </c>
      <c r="AI19" s="56">
        <v>3.532</v>
      </c>
      <c r="AJ19" s="56">
        <v>3.883</v>
      </c>
      <c r="AK19" s="56">
        <v>3.512</v>
      </c>
      <c r="AL19" s="56">
        <v>3.701</v>
      </c>
      <c r="AM19" s="56">
        <v>2.399</v>
      </c>
      <c r="AN19" s="56">
        <v>2.017</v>
      </c>
      <c r="AO19" s="56">
        <v>2.045</v>
      </c>
      <c r="AP19" s="56">
        <v>2.131</v>
      </c>
      <c r="AQ19" s="56">
        <v>2.072</v>
      </c>
      <c r="AR19" s="56">
        <v>1.888</v>
      </c>
      <c r="AS19" s="56">
        <v>1.977</v>
      </c>
      <c r="AT19" s="56">
        <v>2.397</v>
      </c>
      <c r="AU19" s="56">
        <v>3.885</v>
      </c>
      <c r="AV19" s="56">
        <v>2.864</v>
      </c>
      <c r="AW19" s="56">
        <v>3.234</v>
      </c>
      <c r="AX19" s="56">
        <v>3.111</v>
      </c>
      <c r="AY19" s="56">
        <v>3.22</v>
      </c>
      <c r="AZ19" s="56">
        <v>3.196</v>
      </c>
      <c r="BA19" s="56">
        <v>2.604</v>
      </c>
      <c r="BB19" s="56">
        <v>3.997</v>
      </c>
      <c r="BC19" s="56">
        <v>2.983</v>
      </c>
      <c r="BD19" s="56">
        <v>3.815</v>
      </c>
      <c r="BE19" s="56">
        <v>3.523</v>
      </c>
      <c r="BF19" s="56">
        <v>3.562</v>
      </c>
      <c r="BG19" s="56">
        <v>4.105</v>
      </c>
      <c r="BH19" s="56">
        <v>3.964</v>
      </c>
      <c r="BI19" s="56">
        <v>3.836</v>
      </c>
      <c r="BJ19" s="56">
        <v>4.633</v>
      </c>
      <c r="BK19" s="56">
        <v>3.116</v>
      </c>
      <c r="BL19" s="56">
        <v>4.339</v>
      </c>
      <c r="BM19" s="56">
        <v>3.513</v>
      </c>
      <c r="BN19" s="56">
        <v>4.04</v>
      </c>
      <c r="BO19" s="56">
        <v>4.359</v>
      </c>
      <c r="BP19" s="56">
        <v>3.452</v>
      </c>
      <c r="BQ19" s="56">
        <v>3.675</v>
      </c>
      <c r="BR19" s="56">
        <v>3.808</v>
      </c>
      <c r="BS19" s="56">
        <v>5.055</v>
      </c>
      <c r="BT19" s="56">
        <v>4.141</v>
      </c>
      <c r="BU19" s="56">
        <v>5.033</v>
      </c>
      <c r="BV19" s="56">
        <v>4.274</v>
      </c>
      <c r="BW19" s="56">
        <v>3.558</v>
      </c>
      <c r="BX19" s="56">
        <v>4.028</v>
      </c>
      <c r="BY19" s="56">
        <v>4.328</v>
      </c>
      <c r="BZ19" s="56">
        <v>4.164</v>
      </c>
      <c r="CA19" s="56">
        <v>3.986</v>
      </c>
      <c r="CB19" s="56">
        <v>4.075</v>
      </c>
      <c r="CC19" s="56">
        <v>4.168</v>
      </c>
      <c r="CD19" s="56">
        <v>3.914</v>
      </c>
      <c r="CE19" s="56">
        <v>5.23</v>
      </c>
      <c r="CF19" s="56">
        <v>5.144</v>
      </c>
      <c r="CG19" s="56">
        <v>4.61</v>
      </c>
      <c r="CH19" s="56">
        <v>4.759</v>
      </c>
      <c r="CI19" s="56">
        <v>4.063</v>
      </c>
      <c r="CJ19" s="56">
        <v>3.917</v>
      </c>
      <c r="CK19" s="56">
        <v>4.695</v>
      </c>
      <c r="CL19" s="56">
        <v>4.201</v>
      </c>
      <c r="CM19" s="56">
        <v>5.231</v>
      </c>
      <c r="CN19" s="56">
        <v>5.367</v>
      </c>
      <c r="CO19" s="56">
        <v>4.466</v>
      </c>
      <c r="CP19" s="56">
        <v>5.397</v>
      </c>
      <c r="CQ19" s="56">
        <v>6.226</v>
      </c>
      <c r="CR19" s="56">
        <v>4.678</v>
      </c>
      <c r="CS19" s="56">
        <v>6.384</v>
      </c>
      <c r="CT19" s="56">
        <v>4.891</v>
      </c>
      <c r="CU19" s="56">
        <v>5.238</v>
      </c>
      <c r="CV19" s="56">
        <v>4.993</v>
      </c>
      <c r="CW19" s="56">
        <v>3.852</v>
      </c>
      <c r="CX19" s="56">
        <v>4.148</v>
      </c>
      <c r="CY19" s="56">
        <v>3.986</v>
      </c>
      <c r="CZ19" s="56">
        <v>4.722</v>
      </c>
      <c r="DA19" s="56">
        <v>4.682</v>
      </c>
      <c r="DB19" s="56">
        <v>5.325</v>
      </c>
      <c r="DC19" s="56">
        <v>5.274</v>
      </c>
      <c r="DD19" s="56">
        <v>4.869</v>
      </c>
      <c r="DE19" s="56">
        <v>5.139</v>
      </c>
      <c r="DF19" s="56">
        <v>5.396</v>
      </c>
      <c r="DG19" s="56">
        <v>4.267</v>
      </c>
      <c r="DH19" s="56">
        <v>5.276</v>
      </c>
      <c r="DI19" s="56">
        <v>4.66</v>
      </c>
      <c r="DJ19" s="56">
        <v>4.469</v>
      </c>
      <c r="DK19" s="56">
        <v>5.012</v>
      </c>
      <c r="DL19" s="56">
        <v>4.852</v>
      </c>
      <c r="DM19" s="56">
        <v>4.777</v>
      </c>
      <c r="DN19" s="56">
        <v>5.809</v>
      </c>
      <c r="DO19" s="56">
        <v>5.618</v>
      </c>
      <c r="DP19" s="56">
        <v>4.531</v>
      </c>
      <c r="DQ19" s="56">
        <v>5.099</v>
      </c>
      <c r="DR19" s="56">
        <v>3.676</v>
      </c>
      <c r="DS19" s="56">
        <v>3.142</v>
      </c>
      <c r="DT19" s="56">
        <v>3.952</v>
      </c>
      <c r="DU19" s="56">
        <v>2.839</v>
      </c>
      <c r="DV19" s="56">
        <v>3.788</v>
      </c>
      <c r="DW19" s="56">
        <v>4.809</v>
      </c>
      <c r="DX19" s="56">
        <v>4.562</v>
      </c>
      <c r="DY19" s="56">
        <v>4.612</v>
      </c>
      <c r="DZ19" s="56">
        <v>4.791</v>
      </c>
      <c r="EA19" s="56">
        <v>5.661</v>
      </c>
      <c r="EB19" s="56">
        <v>6.877</v>
      </c>
      <c r="EC19" s="56">
        <v>5.629</v>
      </c>
      <c r="ED19" s="56">
        <v>4.92</v>
      </c>
      <c r="EE19" s="56">
        <v>4.994</v>
      </c>
      <c r="EF19" s="56">
        <v>6.005</v>
      </c>
      <c r="EG19" s="56">
        <v>4.463</v>
      </c>
      <c r="EH19" s="56">
        <v>5.154</v>
      </c>
      <c r="EI19" s="56">
        <v>5.083</v>
      </c>
      <c r="EJ19" s="56">
        <v>4.781</v>
      </c>
      <c r="EK19" s="56">
        <v>3.37</v>
      </c>
      <c r="EL19" s="56">
        <v>4.498</v>
      </c>
      <c r="EM19" s="56">
        <v>4.963</v>
      </c>
      <c r="EN19" s="56">
        <v>5.773</v>
      </c>
      <c r="EO19" s="56">
        <v>6.08</v>
      </c>
      <c r="EP19" s="56">
        <v>4.708</v>
      </c>
      <c r="EQ19" s="56">
        <v>4.843</v>
      </c>
      <c r="ER19" s="56">
        <v>5.253</v>
      </c>
      <c r="ES19" s="56">
        <v>4.816</v>
      </c>
      <c r="ET19" s="56">
        <v>4.819</v>
      </c>
      <c r="EU19" s="56">
        <v>5.253</v>
      </c>
      <c r="EV19" s="56">
        <v>4.72</v>
      </c>
      <c r="EW19" s="56">
        <v>5.083</v>
      </c>
      <c r="EX19" s="56">
        <v>5.863</v>
      </c>
      <c r="EY19" s="56">
        <v>5.462</v>
      </c>
      <c r="EZ19" s="56">
        <v>6.178</v>
      </c>
      <c r="FA19" s="56">
        <v>5.017</v>
      </c>
      <c r="FB19" s="56">
        <v>4.931</v>
      </c>
      <c r="FC19" s="56">
        <v>4.425</v>
      </c>
      <c r="FD19" s="56">
        <v>5.586</v>
      </c>
      <c r="FE19" s="56">
        <v>4.954</v>
      </c>
      <c r="FF19" s="56">
        <v>4.72</v>
      </c>
      <c r="FG19" s="56">
        <v>5.46</v>
      </c>
      <c r="FH19" s="56">
        <v>4.819</v>
      </c>
      <c r="FI19" s="56">
        <v>6.287</v>
      </c>
      <c r="FJ19" s="56">
        <v>7.265</v>
      </c>
      <c r="FK19" s="56">
        <v>6.739</v>
      </c>
      <c r="FL19" s="56">
        <v>7.063</v>
      </c>
      <c r="FM19" s="56">
        <v>6.36</v>
      </c>
      <c r="FN19" s="56">
        <v>7.018</v>
      </c>
      <c r="FO19" s="56">
        <v>4.867</v>
      </c>
      <c r="FP19" s="56">
        <v>5.756</v>
      </c>
      <c r="FQ19" s="56">
        <v>6.061</v>
      </c>
      <c r="FR19" s="56">
        <v>5.97</v>
      </c>
      <c r="FS19" s="56">
        <v>5.412</v>
      </c>
      <c r="FT19" s="56">
        <v>5.268</v>
      </c>
      <c r="FU19" s="58">
        <v>3.551</v>
      </c>
      <c r="FV19" s="60">
        <v>4.503</v>
      </c>
      <c r="FW19" s="60">
        <v>5.59</v>
      </c>
      <c r="FX19" s="60">
        <v>6.102</v>
      </c>
      <c r="FY19" s="60">
        <v>6.238</v>
      </c>
      <c r="FZ19" s="60">
        <v>5.905</v>
      </c>
      <c r="GA19" s="60">
        <v>7.383</v>
      </c>
      <c r="GB19" s="60">
        <v>6.421</v>
      </c>
      <c r="GC19" s="60">
        <v>6.417</v>
      </c>
      <c r="GD19" s="60">
        <v>9.362</v>
      </c>
      <c r="GE19" s="60">
        <v>6.128</v>
      </c>
      <c r="GF19" s="60">
        <v>7.741</v>
      </c>
      <c r="GG19" s="60">
        <v>6.285</v>
      </c>
      <c r="GH19" s="60">
        <v>4.942</v>
      </c>
      <c r="GI19" s="60">
        <v>5.398</v>
      </c>
      <c r="GJ19" s="60">
        <v>6.764</v>
      </c>
      <c r="GK19" s="109">
        <v>7.747</v>
      </c>
      <c r="GL19" s="110">
        <v>5.439</v>
      </c>
      <c r="GM19" s="110">
        <v>5.638</v>
      </c>
      <c r="GN19" s="110">
        <v>5.861</v>
      </c>
      <c r="GO19" s="110">
        <v>5.514</v>
      </c>
      <c r="GP19" s="110">
        <v>5.105</v>
      </c>
      <c r="GQ19" s="110">
        <v>6.066</v>
      </c>
      <c r="GR19" s="110">
        <v>8.658</v>
      </c>
      <c r="GS19" s="110">
        <v>5.898</v>
      </c>
      <c r="GT19" s="110">
        <v>6.197</v>
      </c>
      <c r="GU19" s="110">
        <v>4.559</v>
      </c>
      <c r="GV19" s="110">
        <v>5.242</v>
      </c>
      <c r="GW19" s="60">
        <v>5.93</v>
      </c>
      <c r="GX19" s="60">
        <v>6.089</v>
      </c>
      <c r="GY19" s="60">
        <v>4.167</v>
      </c>
      <c r="GZ19" s="60">
        <v>5.529</v>
      </c>
      <c r="HA19" s="66">
        <v>3.661</v>
      </c>
      <c r="HB19" s="66">
        <v>6.167</v>
      </c>
      <c r="HC19" s="66">
        <v>5.407</v>
      </c>
      <c r="HD19" s="66">
        <v>6.633</v>
      </c>
      <c r="HE19" s="67">
        <v>5.553</v>
      </c>
      <c r="HF19" s="68">
        <v>5.46</v>
      </c>
      <c r="HG19" s="67">
        <v>6.993</v>
      </c>
      <c r="HH19" s="67">
        <v>5.727</v>
      </c>
      <c r="HI19" s="68">
        <v>6.999</v>
      </c>
      <c r="HJ19" s="68">
        <v>5.835</v>
      </c>
      <c r="HK19" s="68">
        <v>4.859</v>
      </c>
      <c r="HL19" s="68">
        <v>6.387</v>
      </c>
      <c r="HM19" s="68">
        <v>7.858</v>
      </c>
      <c r="HN19" s="68">
        <v>8.336</v>
      </c>
      <c r="HO19" s="68">
        <v>5.649</v>
      </c>
      <c r="HP19" s="68">
        <v>5.861</v>
      </c>
      <c r="HQ19" s="68">
        <v>6.262</v>
      </c>
      <c r="HR19" s="68">
        <v>7.35</v>
      </c>
      <c r="HS19" s="68">
        <v>6.664</v>
      </c>
      <c r="HT19" s="25"/>
      <c r="HU19" s="25"/>
      <c r="HV19" s="25"/>
      <c r="HW19" s="25"/>
      <c r="HX19" s="25"/>
      <c r="HY19" s="25"/>
    </row>
    <row r="20" ht="12.75" customHeight="1">
      <c r="A20" s="39">
        <f t="shared" si="3"/>
        <v>16</v>
      </c>
      <c r="B20" s="55" t="s">
        <v>240</v>
      </c>
      <c r="C20" s="56"/>
      <c r="D20" s="56">
        <v>2.076</v>
      </c>
      <c r="E20" s="56">
        <v>1.457</v>
      </c>
      <c r="F20" s="56">
        <v>2.172</v>
      </c>
      <c r="G20" s="56">
        <v>1.636</v>
      </c>
      <c r="H20" s="56">
        <v>1.752</v>
      </c>
      <c r="I20" s="56">
        <v>2.083</v>
      </c>
      <c r="J20" s="56">
        <v>2.496</v>
      </c>
      <c r="K20" s="56">
        <v>2.433</v>
      </c>
      <c r="L20" s="56">
        <v>1.825</v>
      </c>
      <c r="M20" s="56">
        <v>2.321</v>
      </c>
      <c r="N20" s="56">
        <v>1.839</v>
      </c>
      <c r="O20" s="56">
        <v>2.618</v>
      </c>
      <c r="P20" s="56">
        <v>1.898</v>
      </c>
      <c r="Q20" s="56">
        <v>1.62</v>
      </c>
      <c r="R20" s="56">
        <v>1.452</v>
      </c>
      <c r="S20" s="56">
        <v>1.91</v>
      </c>
      <c r="T20" s="56">
        <v>2.074</v>
      </c>
      <c r="U20" s="56">
        <v>1.968</v>
      </c>
      <c r="V20" s="56">
        <v>2.371</v>
      </c>
      <c r="W20" s="56">
        <v>1.694</v>
      </c>
      <c r="X20" s="56">
        <v>2.167</v>
      </c>
      <c r="Y20" s="56">
        <v>2.063</v>
      </c>
      <c r="Z20" s="56">
        <v>2.209</v>
      </c>
      <c r="AA20" s="56">
        <v>1.797</v>
      </c>
      <c r="AB20" s="56">
        <v>1.619</v>
      </c>
      <c r="AC20" s="56">
        <v>1.151</v>
      </c>
      <c r="AD20" s="56">
        <v>2.033</v>
      </c>
      <c r="AE20" s="56">
        <v>2.093</v>
      </c>
      <c r="AF20" s="56">
        <v>2.21</v>
      </c>
      <c r="AG20" s="56">
        <v>1.662</v>
      </c>
      <c r="AH20" s="56">
        <v>1.76</v>
      </c>
      <c r="AI20" s="56">
        <v>2.01</v>
      </c>
      <c r="AJ20" s="56">
        <v>2.223</v>
      </c>
      <c r="AK20" s="56">
        <v>2.428</v>
      </c>
      <c r="AL20" s="56">
        <v>1.888</v>
      </c>
      <c r="AM20" s="56">
        <v>1.922</v>
      </c>
      <c r="AN20" s="56">
        <v>1.576</v>
      </c>
      <c r="AO20" s="56">
        <v>1.646</v>
      </c>
      <c r="AP20" s="56">
        <v>1.933</v>
      </c>
      <c r="AQ20" s="56">
        <v>2.211</v>
      </c>
      <c r="AR20" s="56">
        <v>1.646</v>
      </c>
      <c r="AS20" s="56">
        <v>1.824</v>
      </c>
      <c r="AT20" s="56">
        <v>2.355</v>
      </c>
      <c r="AU20" s="56">
        <v>2.129</v>
      </c>
      <c r="AV20" s="56">
        <v>2.082</v>
      </c>
      <c r="AW20" s="56">
        <v>3.312</v>
      </c>
      <c r="AX20" s="56">
        <v>2.366</v>
      </c>
      <c r="AY20" s="56">
        <v>2.663</v>
      </c>
      <c r="AZ20" s="56">
        <v>2.325</v>
      </c>
      <c r="BA20" s="56">
        <v>3.071</v>
      </c>
      <c r="BB20" s="56">
        <v>3.092</v>
      </c>
      <c r="BC20" s="56">
        <v>3.973</v>
      </c>
      <c r="BD20" s="56">
        <v>2.841</v>
      </c>
      <c r="BE20" s="56">
        <v>3.846</v>
      </c>
      <c r="BF20" s="56">
        <v>3.639</v>
      </c>
      <c r="BG20" s="56">
        <v>3.585</v>
      </c>
      <c r="BH20" s="56">
        <v>2.479</v>
      </c>
      <c r="BI20" s="56">
        <v>2.991</v>
      </c>
      <c r="BJ20" s="56">
        <v>2.401</v>
      </c>
      <c r="BK20" s="56">
        <v>3.634</v>
      </c>
      <c r="BL20" s="56">
        <v>3.112</v>
      </c>
      <c r="BM20" s="56">
        <v>2.93</v>
      </c>
      <c r="BN20" s="56">
        <v>2.675</v>
      </c>
      <c r="BO20" s="56">
        <v>3.38</v>
      </c>
      <c r="BP20" s="56">
        <v>3.735</v>
      </c>
      <c r="BQ20" s="56">
        <v>2.317</v>
      </c>
      <c r="BR20" s="56">
        <v>3.574</v>
      </c>
      <c r="BS20" s="56">
        <v>2.683</v>
      </c>
      <c r="BT20" s="56">
        <v>3.133</v>
      </c>
      <c r="BU20" s="56">
        <v>3.066</v>
      </c>
      <c r="BV20" s="56">
        <v>3.532</v>
      </c>
      <c r="BW20" s="56">
        <v>2.339</v>
      </c>
      <c r="BX20" s="56">
        <v>2.667</v>
      </c>
      <c r="BY20" s="56">
        <v>2.949</v>
      </c>
      <c r="BZ20" s="56">
        <v>3.082</v>
      </c>
      <c r="CA20" s="56">
        <v>3.074</v>
      </c>
      <c r="CB20" s="56">
        <v>3.307</v>
      </c>
      <c r="CC20" s="56">
        <v>3.317</v>
      </c>
      <c r="CD20" s="56">
        <v>3.222</v>
      </c>
      <c r="CE20" s="56">
        <v>3.115</v>
      </c>
      <c r="CF20" s="56">
        <v>3.181</v>
      </c>
      <c r="CG20" s="56">
        <v>3.535</v>
      </c>
      <c r="CH20" s="56">
        <v>3.32</v>
      </c>
      <c r="CI20" s="56">
        <v>3.613</v>
      </c>
      <c r="CJ20" s="56">
        <v>3.164</v>
      </c>
      <c r="CK20" s="56">
        <v>3.063</v>
      </c>
      <c r="CL20" s="56">
        <v>3.979</v>
      </c>
      <c r="CM20" s="56">
        <v>4.091</v>
      </c>
      <c r="CN20" s="56">
        <v>3.844</v>
      </c>
      <c r="CO20" s="56">
        <v>4.279</v>
      </c>
      <c r="CP20" s="56">
        <v>4.106</v>
      </c>
      <c r="CQ20" s="56">
        <v>2.936</v>
      </c>
      <c r="CR20" s="56">
        <v>3.033</v>
      </c>
      <c r="CS20" s="56">
        <v>3.955</v>
      </c>
      <c r="CT20" s="56">
        <v>3.843</v>
      </c>
      <c r="CU20" s="56">
        <v>4.264</v>
      </c>
      <c r="CV20" s="56">
        <v>3.363</v>
      </c>
      <c r="CW20" s="56">
        <v>2.46</v>
      </c>
      <c r="CX20" s="56">
        <v>4.403</v>
      </c>
      <c r="CY20" s="56">
        <v>3.306</v>
      </c>
      <c r="CZ20" s="56">
        <v>4.647</v>
      </c>
      <c r="DA20" s="56">
        <v>3.244</v>
      </c>
      <c r="DB20" s="56">
        <v>3.714</v>
      </c>
      <c r="DC20" s="56">
        <v>6.033</v>
      </c>
      <c r="DD20" s="56">
        <v>4.859</v>
      </c>
      <c r="DE20" s="56">
        <v>4.435</v>
      </c>
      <c r="DF20" s="56">
        <v>4.089</v>
      </c>
      <c r="DG20" s="56">
        <v>4.618</v>
      </c>
      <c r="DH20" s="56">
        <v>4.284</v>
      </c>
      <c r="DI20" s="56">
        <v>3.672</v>
      </c>
      <c r="DJ20" s="56">
        <v>3.738</v>
      </c>
      <c r="DK20" s="56">
        <v>4.35</v>
      </c>
      <c r="DL20" s="56">
        <v>4.257</v>
      </c>
      <c r="DM20" s="56">
        <v>3.727</v>
      </c>
      <c r="DN20" s="56">
        <v>4.951</v>
      </c>
      <c r="DO20" s="56">
        <v>5.243</v>
      </c>
      <c r="DP20" s="56">
        <v>4.386</v>
      </c>
      <c r="DQ20" s="56">
        <v>4.941</v>
      </c>
      <c r="DR20" s="56">
        <v>4.505</v>
      </c>
      <c r="DS20" s="56">
        <v>4.782</v>
      </c>
      <c r="DT20" s="56">
        <v>4.267</v>
      </c>
      <c r="DU20" s="56">
        <v>3.845</v>
      </c>
      <c r="DV20" s="56">
        <v>3.969</v>
      </c>
      <c r="DW20" s="56">
        <v>5.658</v>
      </c>
      <c r="DX20" s="56">
        <v>3.711</v>
      </c>
      <c r="DY20" s="56">
        <v>4.364</v>
      </c>
      <c r="DZ20" s="56">
        <v>5.356</v>
      </c>
      <c r="EA20" s="56">
        <v>5.148</v>
      </c>
      <c r="EB20" s="56">
        <v>4.543</v>
      </c>
      <c r="EC20" s="56">
        <v>4.621</v>
      </c>
      <c r="ED20" s="56">
        <v>4.119</v>
      </c>
      <c r="EE20" s="56">
        <v>5.177</v>
      </c>
      <c r="EF20" s="56">
        <v>4.859</v>
      </c>
      <c r="EG20" s="56">
        <v>4.419</v>
      </c>
      <c r="EH20" s="56">
        <v>4.864</v>
      </c>
      <c r="EI20" s="56">
        <v>6.05</v>
      </c>
      <c r="EJ20" s="56">
        <v>4.646</v>
      </c>
      <c r="EK20" s="56">
        <v>5.338</v>
      </c>
      <c r="EL20" s="56">
        <v>5.631</v>
      </c>
      <c r="EM20" s="56">
        <v>4.403</v>
      </c>
      <c r="EN20" s="56">
        <v>5.783</v>
      </c>
      <c r="EO20" s="56">
        <v>6.419</v>
      </c>
      <c r="EP20" s="56">
        <v>5.87</v>
      </c>
      <c r="EQ20" s="56">
        <v>6.331</v>
      </c>
      <c r="ER20" s="56">
        <v>5.476</v>
      </c>
      <c r="ES20" s="56">
        <v>4.688</v>
      </c>
      <c r="ET20" s="56">
        <v>5.411</v>
      </c>
      <c r="EU20" s="56">
        <v>6.842</v>
      </c>
      <c r="EV20" s="56">
        <v>4.554</v>
      </c>
      <c r="EW20" s="56">
        <v>4.92</v>
      </c>
      <c r="EX20" s="56">
        <v>6.025</v>
      </c>
      <c r="EY20" s="56">
        <v>7.686</v>
      </c>
      <c r="EZ20" s="56">
        <v>7.61</v>
      </c>
      <c r="FA20" s="56">
        <v>6.83</v>
      </c>
      <c r="FB20" s="56">
        <v>7.487</v>
      </c>
      <c r="FC20" s="56">
        <v>6.703</v>
      </c>
      <c r="FD20" s="56">
        <v>5.443</v>
      </c>
      <c r="FE20" s="56">
        <v>6.1</v>
      </c>
      <c r="FF20" s="56">
        <v>8.358</v>
      </c>
      <c r="FG20" s="56">
        <v>6.25</v>
      </c>
      <c r="FH20" s="56">
        <v>8.055</v>
      </c>
      <c r="FI20" s="56">
        <v>6.573</v>
      </c>
      <c r="FJ20" s="56">
        <v>5.11</v>
      </c>
      <c r="FK20" s="56">
        <v>7.358</v>
      </c>
      <c r="FL20" s="56">
        <v>6.102</v>
      </c>
      <c r="FM20" s="56">
        <v>6.5</v>
      </c>
      <c r="FN20" s="56">
        <v>7.103</v>
      </c>
      <c r="FO20" s="56">
        <v>5.588</v>
      </c>
      <c r="FP20" s="56">
        <v>4.835</v>
      </c>
      <c r="FQ20" s="56">
        <v>5.485</v>
      </c>
      <c r="FR20" s="56">
        <v>6.285</v>
      </c>
      <c r="FS20" s="56">
        <v>4.556</v>
      </c>
      <c r="FT20" s="56">
        <v>5.699</v>
      </c>
      <c r="FU20" s="58">
        <v>5.219</v>
      </c>
      <c r="FV20" s="74">
        <v>6.529</v>
      </c>
      <c r="FW20" s="74">
        <v>6.876</v>
      </c>
      <c r="FX20" s="74">
        <v>5.896</v>
      </c>
      <c r="FY20" s="74">
        <v>8.31</v>
      </c>
      <c r="FZ20" s="74">
        <v>6.589</v>
      </c>
      <c r="GA20" s="74">
        <v>6.655</v>
      </c>
      <c r="GB20" s="74">
        <v>6.58</v>
      </c>
      <c r="GC20" s="74">
        <v>7.03</v>
      </c>
      <c r="GD20" s="74">
        <v>6.06</v>
      </c>
      <c r="GE20" s="74">
        <v>6.499</v>
      </c>
      <c r="GF20" s="74">
        <v>6.698</v>
      </c>
      <c r="GG20" s="74">
        <v>5.671</v>
      </c>
      <c r="GH20" s="74">
        <v>6.255</v>
      </c>
      <c r="GI20" s="74">
        <v>7.3</v>
      </c>
      <c r="GJ20" s="74">
        <v>5.37</v>
      </c>
      <c r="GK20" s="75">
        <v>6.05</v>
      </c>
      <c r="GL20" s="76">
        <v>6.208</v>
      </c>
      <c r="GM20" s="76">
        <v>6.239</v>
      </c>
      <c r="GN20" s="76">
        <v>5.658</v>
      </c>
      <c r="GO20" s="76">
        <v>5.093</v>
      </c>
      <c r="GP20" s="76">
        <v>6.144</v>
      </c>
      <c r="GQ20" s="76">
        <v>6.652</v>
      </c>
      <c r="GR20" s="76">
        <v>6.984</v>
      </c>
      <c r="GS20" s="76">
        <v>6.449</v>
      </c>
      <c r="GT20" s="76">
        <v>7.883</v>
      </c>
      <c r="GU20" s="76">
        <v>6.357</v>
      </c>
      <c r="GV20" s="76">
        <v>5.88</v>
      </c>
      <c r="GW20" s="60">
        <v>5.964</v>
      </c>
      <c r="GX20" s="60">
        <v>6.734</v>
      </c>
      <c r="GY20" s="60">
        <v>7.341</v>
      </c>
      <c r="GZ20" s="60">
        <v>5.144</v>
      </c>
      <c r="HA20" s="66">
        <v>6.354</v>
      </c>
      <c r="HB20" s="66">
        <v>7.019</v>
      </c>
      <c r="HC20" s="66">
        <v>7.293</v>
      </c>
      <c r="HD20" s="66">
        <v>7.151</v>
      </c>
      <c r="HE20" s="67">
        <v>7.632</v>
      </c>
      <c r="HF20" s="68">
        <v>7.04</v>
      </c>
      <c r="HG20" s="67">
        <v>7.537</v>
      </c>
      <c r="HH20" s="67">
        <v>7.089</v>
      </c>
      <c r="HI20" s="68">
        <v>6.132</v>
      </c>
      <c r="HJ20" s="68">
        <v>6.072</v>
      </c>
      <c r="HK20" s="68">
        <v>7.484</v>
      </c>
      <c r="HL20" s="68">
        <v>5.611</v>
      </c>
      <c r="HM20" s="68">
        <v>5.978</v>
      </c>
      <c r="HN20" s="68">
        <v>8.234</v>
      </c>
      <c r="HO20" s="68">
        <v>7.058</v>
      </c>
      <c r="HP20" s="68">
        <v>8.451</v>
      </c>
      <c r="HQ20" s="68">
        <v>7.425</v>
      </c>
      <c r="HR20" s="68">
        <v>9.353</v>
      </c>
      <c r="HS20" s="68">
        <v>9.616</v>
      </c>
      <c r="HT20" s="25"/>
      <c r="HU20" s="25"/>
      <c r="HV20" s="25"/>
      <c r="HW20" s="25"/>
      <c r="HX20" s="25"/>
      <c r="HY20" s="25"/>
    </row>
    <row r="21" ht="13.5" customHeight="1">
      <c r="A21" s="39">
        <f t="shared" si="3"/>
        <v>17</v>
      </c>
      <c r="B21" s="80" t="s">
        <v>242</v>
      </c>
      <c r="C21" s="52"/>
      <c r="D21" s="52">
        <v>2.031</v>
      </c>
      <c r="E21" s="52">
        <v>1.457</v>
      </c>
      <c r="F21" s="52">
        <v>2.134</v>
      </c>
      <c r="G21" s="52">
        <v>2.288</v>
      </c>
      <c r="H21" s="52">
        <v>1.804</v>
      </c>
      <c r="I21" s="52">
        <v>2.028</v>
      </c>
      <c r="J21" s="52">
        <v>2.648</v>
      </c>
      <c r="K21" s="52">
        <v>2.362</v>
      </c>
      <c r="L21" s="52">
        <v>1.684</v>
      </c>
      <c r="M21" s="52">
        <v>3.057</v>
      </c>
      <c r="N21" s="52">
        <v>3.332</v>
      </c>
      <c r="O21" s="52">
        <v>1.682</v>
      </c>
      <c r="P21" s="52">
        <v>1.329</v>
      </c>
      <c r="Q21" s="52">
        <v>1.587</v>
      </c>
      <c r="R21" s="52">
        <v>3.09</v>
      </c>
      <c r="S21" s="52">
        <v>3.35</v>
      </c>
      <c r="T21" s="52">
        <v>1.912</v>
      </c>
      <c r="U21" s="52">
        <v>1.164</v>
      </c>
      <c r="V21" s="52">
        <v>1.358</v>
      </c>
      <c r="W21" s="52">
        <v>2.564</v>
      </c>
      <c r="X21" s="52">
        <v>2.638</v>
      </c>
      <c r="Y21" s="52">
        <v>2.865</v>
      </c>
      <c r="Z21" s="52">
        <v>1.817</v>
      </c>
      <c r="AA21" s="52">
        <v>1.54</v>
      </c>
      <c r="AB21" s="52">
        <v>1.689</v>
      </c>
      <c r="AC21" s="52">
        <v>1.943</v>
      </c>
      <c r="AD21" s="52">
        <v>1.8</v>
      </c>
      <c r="AE21" s="52">
        <v>1.243</v>
      </c>
      <c r="AF21" s="52">
        <v>2.422</v>
      </c>
      <c r="AG21" s="52">
        <v>2.147</v>
      </c>
      <c r="AH21" s="52">
        <v>2.207</v>
      </c>
      <c r="AI21" s="52">
        <v>3.169</v>
      </c>
      <c r="AJ21" s="52">
        <v>1.778</v>
      </c>
      <c r="AK21" s="52">
        <v>2.233</v>
      </c>
      <c r="AL21" s="52">
        <v>1.735</v>
      </c>
      <c r="AM21" s="52">
        <v>0.988</v>
      </c>
      <c r="AN21" s="52">
        <v>0.483</v>
      </c>
      <c r="AO21" s="52">
        <v>0.724</v>
      </c>
      <c r="AP21" s="52">
        <v>0.697</v>
      </c>
      <c r="AQ21" s="52">
        <v>1.195</v>
      </c>
      <c r="AR21" s="52">
        <v>1.139</v>
      </c>
      <c r="AS21" s="52">
        <v>1.704</v>
      </c>
      <c r="AT21" s="52">
        <v>1.754</v>
      </c>
      <c r="AU21" s="52">
        <v>1.819</v>
      </c>
      <c r="AV21" s="52">
        <v>1.6</v>
      </c>
      <c r="AW21" s="52">
        <v>2.116</v>
      </c>
      <c r="AX21" s="52">
        <v>1.431</v>
      </c>
      <c r="AY21" s="52">
        <v>2.271</v>
      </c>
      <c r="AZ21" s="52">
        <v>1.094</v>
      </c>
      <c r="BA21" s="52">
        <v>0.992</v>
      </c>
      <c r="BB21" s="52">
        <v>2.7</v>
      </c>
      <c r="BC21" s="52">
        <v>2.675</v>
      </c>
      <c r="BD21" s="52">
        <v>1.479</v>
      </c>
      <c r="BE21" s="52">
        <v>2.087</v>
      </c>
      <c r="BF21" s="52">
        <v>2.279</v>
      </c>
      <c r="BG21" s="52">
        <v>3.222</v>
      </c>
      <c r="BH21" s="52">
        <v>2.372</v>
      </c>
      <c r="BI21" s="52">
        <v>4.584</v>
      </c>
      <c r="BJ21" s="52">
        <v>2.388</v>
      </c>
      <c r="BK21" s="52">
        <v>2.777</v>
      </c>
      <c r="BL21" s="52">
        <v>3.268</v>
      </c>
      <c r="BM21" s="52">
        <v>1.129</v>
      </c>
      <c r="BN21" s="52">
        <v>1.78</v>
      </c>
      <c r="BO21" s="52">
        <v>0.997</v>
      </c>
      <c r="BP21" s="52">
        <v>0.508</v>
      </c>
      <c r="BQ21" s="52">
        <v>1.426</v>
      </c>
      <c r="BR21" s="52">
        <v>1.408</v>
      </c>
      <c r="BS21" s="52">
        <v>2.791</v>
      </c>
      <c r="BT21" s="52">
        <v>1.996</v>
      </c>
      <c r="BU21" s="52">
        <v>2.03</v>
      </c>
      <c r="BV21" s="52">
        <v>1.229</v>
      </c>
      <c r="BW21" s="52">
        <v>1.258</v>
      </c>
      <c r="BX21" s="52">
        <v>0.656</v>
      </c>
      <c r="BY21" s="52">
        <v>0.918</v>
      </c>
      <c r="BZ21" s="52">
        <v>1.66</v>
      </c>
      <c r="CA21" s="52">
        <v>1.175</v>
      </c>
      <c r="CB21" s="52">
        <v>1.805</v>
      </c>
      <c r="CC21" s="52">
        <v>0.756</v>
      </c>
      <c r="CD21" s="52">
        <v>0.955</v>
      </c>
      <c r="CE21" s="52">
        <v>2.613</v>
      </c>
      <c r="CF21" s="52">
        <v>2.095</v>
      </c>
      <c r="CG21" s="52">
        <v>2.531</v>
      </c>
      <c r="CH21" s="52">
        <v>1.124</v>
      </c>
      <c r="CI21" s="52">
        <v>1.16</v>
      </c>
      <c r="CJ21" s="52">
        <v>0.731</v>
      </c>
      <c r="CK21" s="52">
        <v>1.663</v>
      </c>
      <c r="CL21" s="52">
        <v>1.539</v>
      </c>
      <c r="CM21" s="52">
        <v>1.23</v>
      </c>
      <c r="CN21" s="52">
        <v>1.579</v>
      </c>
      <c r="CO21" s="52">
        <v>2.037</v>
      </c>
      <c r="CP21" s="52">
        <v>1.753</v>
      </c>
      <c r="CQ21" s="52">
        <v>1.232</v>
      </c>
      <c r="CR21" s="52">
        <v>2.146</v>
      </c>
      <c r="CS21" s="52">
        <v>3.138</v>
      </c>
      <c r="CT21" s="52">
        <v>4.574</v>
      </c>
      <c r="CU21" s="52">
        <v>1.689</v>
      </c>
      <c r="CV21" s="52">
        <v>2.484</v>
      </c>
      <c r="CW21" s="52">
        <v>0.761</v>
      </c>
      <c r="CX21" s="52">
        <v>0.939</v>
      </c>
      <c r="CY21" s="52">
        <v>1.304</v>
      </c>
      <c r="CZ21" s="52">
        <v>1.434</v>
      </c>
      <c r="DA21" s="52">
        <v>0.717</v>
      </c>
      <c r="DB21" s="52">
        <v>1.268</v>
      </c>
      <c r="DC21" s="52">
        <v>1.087</v>
      </c>
      <c r="DD21" s="52">
        <v>1.478</v>
      </c>
      <c r="DE21" s="52">
        <v>1.07</v>
      </c>
      <c r="DF21" s="52">
        <v>0.803</v>
      </c>
      <c r="DG21" s="52">
        <v>0.556</v>
      </c>
      <c r="DH21" s="52">
        <v>1.268</v>
      </c>
      <c r="DI21" s="52">
        <v>0.334</v>
      </c>
      <c r="DJ21" s="52">
        <v>0.81</v>
      </c>
      <c r="DK21" s="52">
        <v>1.072</v>
      </c>
      <c r="DL21" s="52">
        <v>2.003</v>
      </c>
      <c r="DM21" s="52">
        <v>2.136</v>
      </c>
      <c r="DN21" s="52">
        <v>1.678</v>
      </c>
      <c r="DO21" s="52">
        <v>1.751</v>
      </c>
      <c r="DP21" s="52">
        <v>1.54</v>
      </c>
      <c r="DQ21" s="52">
        <v>1.364</v>
      </c>
      <c r="DR21" s="52">
        <v>0.602</v>
      </c>
      <c r="DS21" s="52">
        <v>0.821</v>
      </c>
      <c r="DT21" s="52">
        <v>0.924</v>
      </c>
      <c r="DU21" s="52">
        <v>0.978</v>
      </c>
      <c r="DV21" s="52">
        <v>1.173</v>
      </c>
      <c r="DW21" s="52">
        <v>0.78</v>
      </c>
      <c r="DX21" s="52">
        <v>1.768</v>
      </c>
      <c r="DY21" s="52">
        <v>1.3</v>
      </c>
      <c r="DZ21" s="52">
        <v>1.042</v>
      </c>
      <c r="EA21" s="52">
        <v>1.329</v>
      </c>
      <c r="EB21" s="52">
        <v>1.848</v>
      </c>
      <c r="EC21" s="52">
        <v>1.441</v>
      </c>
      <c r="ED21" s="52">
        <v>1.978</v>
      </c>
      <c r="EE21" s="52">
        <v>2.051</v>
      </c>
      <c r="EF21" s="52">
        <v>2.512</v>
      </c>
      <c r="EG21" s="52">
        <v>1.413</v>
      </c>
      <c r="EH21" s="52">
        <v>1.912</v>
      </c>
      <c r="EI21" s="52">
        <v>0.976</v>
      </c>
      <c r="EJ21" s="52">
        <v>0.693</v>
      </c>
      <c r="EK21" s="52">
        <v>2.001</v>
      </c>
      <c r="EL21" s="52">
        <v>1.732</v>
      </c>
      <c r="EM21" s="52">
        <v>1.564</v>
      </c>
      <c r="EN21" s="52">
        <v>1.377</v>
      </c>
      <c r="EO21" s="52">
        <v>2.083</v>
      </c>
      <c r="EP21" s="52">
        <v>1.834</v>
      </c>
      <c r="EQ21" s="52">
        <v>1.17</v>
      </c>
      <c r="ER21" s="52">
        <v>1.972</v>
      </c>
      <c r="ES21" s="52">
        <v>1.286</v>
      </c>
      <c r="ET21" s="52">
        <v>1.633</v>
      </c>
      <c r="EU21" s="52">
        <v>1.918</v>
      </c>
      <c r="EV21" s="52">
        <v>2.416</v>
      </c>
      <c r="EW21" s="52">
        <v>1.965</v>
      </c>
      <c r="EX21" s="52">
        <v>5.161</v>
      </c>
      <c r="EY21" s="52">
        <v>2.417</v>
      </c>
      <c r="EZ21" s="52">
        <v>2.26</v>
      </c>
      <c r="FA21" s="52">
        <v>2.966</v>
      </c>
      <c r="FB21" s="52">
        <v>1.283</v>
      </c>
      <c r="FC21" s="52">
        <v>1.298</v>
      </c>
      <c r="FD21" s="52">
        <v>1.498</v>
      </c>
      <c r="FE21" s="52">
        <v>1.851</v>
      </c>
      <c r="FF21" s="52">
        <v>1.959</v>
      </c>
      <c r="FG21" s="52">
        <v>2.962</v>
      </c>
      <c r="FH21" s="52">
        <v>2.751</v>
      </c>
      <c r="FI21" s="52">
        <v>2.027</v>
      </c>
      <c r="FJ21" s="52">
        <v>2.104</v>
      </c>
      <c r="FK21" s="52">
        <v>2.716</v>
      </c>
      <c r="FL21" s="52">
        <v>2.182</v>
      </c>
      <c r="FM21" s="52">
        <v>3.592</v>
      </c>
      <c r="FN21" s="52">
        <v>2.789</v>
      </c>
      <c r="FO21" s="52">
        <v>3.296</v>
      </c>
      <c r="FP21" s="52">
        <v>2.978</v>
      </c>
      <c r="FQ21" s="52">
        <v>4.304</v>
      </c>
      <c r="FR21" s="52">
        <v>5.877</v>
      </c>
      <c r="FS21" s="52">
        <v>2.447</v>
      </c>
      <c r="FT21" s="52">
        <v>2.69</v>
      </c>
      <c r="FU21" s="52">
        <v>2.66</v>
      </c>
      <c r="FV21" s="52">
        <v>3.098</v>
      </c>
      <c r="FW21" s="52">
        <v>5.999</v>
      </c>
      <c r="FX21" s="52">
        <v>3.73</v>
      </c>
      <c r="FY21" s="52">
        <v>3.814</v>
      </c>
      <c r="FZ21" s="52">
        <v>3.12</v>
      </c>
      <c r="GA21" s="52">
        <v>4.682</v>
      </c>
      <c r="GB21" s="52">
        <v>4.913</v>
      </c>
      <c r="GC21" s="52">
        <v>4.396</v>
      </c>
      <c r="GD21" s="52">
        <v>5.6</v>
      </c>
      <c r="GE21" s="52">
        <v>5.492</v>
      </c>
      <c r="GF21" s="52">
        <v>6.152</v>
      </c>
      <c r="GG21" s="52">
        <v>6.559</v>
      </c>
      <c r="GH21" s="52">
        <v>6.658</v>
      </c>
      <c r="GI21" s="52">
        <v>9.812</v>
      </c>
      <c r="GJ21" s="52">
        <v>6.33</v>
      </c>
      <c r="GK21" s="52">
        <v>7.371</v>
      </c>
      <c r="GL21" s="52">
        <v>5.18</v>
      </c>
      <c r="GM21" s="52">
        <v>5.902</v>
      </c>
      <c r="GN21" s="52">
        <v>5.898</v>
      </c>
      <c r="GO21" s="52">
        <v>6.686</v>
      </c>
      <c r="GP21" s="52">
        <v>6.98</v>
      </c>
      <c r="GQ21" s="52">
        <v>6.453</v>
      </c>
      <c r="GR21" s="52">
        <v>8.862</v>
      </c>
      <c r="GS21" s="52">
        <v>7.749</v>
      </c>
      <c r="GT21" s="52">
        <v>7.139</v>
      </c>
      <c r="GU21" s="52">
        <v>6.727</v>
      </c>
      <c r="GV21" s="111">
        <v>8.406</v>
      </c>
      <c r="GW21" s="53">
        <v>9.172</v>
      </c>
      <c r="GX21" s="53">
        <v>4.744</v>
      </c>
      <c r="GY21" s="53">
        <v>4.608</v>
      </c>
      <c r="GZ21" s="53">
        <v>3.124</v>
      </c>
      <c r="HA21" s="83">
        <v>4.079</v>
      </c>
      <c r="HB21" s="83">
        <v>7.27</v>
      </c>
      <c r="HC21" s="83">
        <v>4.539</v>
      </c>
      <c r="HD21" s="83">
        <v>7.473</v>
      </c>
      <c r="HE21" s="84">
        <v>6.488</v>
      </c>
      <c r="HF21" s="54">
        <v>10.532</v>
      </c>
      <c r="HG21" s="84">
        <v>10.867</v>
      </c>
      <c r="HH21" s="84">
        <v>8.696</v>
      </c>
      <c r="HI21" s="54">
        <v>11.981</v>
      </c>
      <c r="HJ21" s="54">
        <v>7.422</v>
      </c>
      <c r="HK21" s="54">
        <v>7.739</v>
      </c>
      <c r="HL21" s="54">
        <v>9.441</v>
      </c>
      <c r="HM21" s="54">
        <v>9.394</v>
      </c>
      <c r="HN21" s="54">
        <v>10.564</v>
      </c>
      <c r="HO21" s="54">
        <v>10.545</v>
      </c>
      <c r="HP21" s="54">
        <v>9.504</v>
      </c>
      <c r="HQ21" s="54">
        <v>10.332</v>
      </c>
      <c r="HR21" s="54">
        <v>12.328</v>
      </c>
      <c r="HS21" s="54">
        <v>15.375</v>
      </c>
      <c r="HT21" s="25"/>
      <c r="HU21" s="25"/>
      <c r="HV21" s="25"/>
      <c r="HW21" s="25"/>
      <c r="HX21" s="25"/>
      <c r="HY21" s="25"/>
    </row>
    <row r="22" ht="13.5" customHeight="1">
      <c r="A22" s="39">
        <f t="shared" si="3"/>
        <v>18</v>
      </c>
      <c r="B22" s="85" t="s">
        <v>243</v>
      </c>
      <c r="C22" s="86"/>
      <c r="D22" s="86">
        <v>7.434</v>
      </c>
      <c r="E22" s="86">
        <v>5.967</v>
      </c>
      <c r="F22" s="86">
        <v>4.886</v>
      </c>
      <c r="G22" s="86">
        <v>3.376</v>
      </c>
      <c r="H22" s="86">
        <v>5.999</v>
      </c>
      <c r="I22" s="86">
        <v>7.411</v>
      </c>
      <c r="J22" s="86">
        <v>9.573</v>
      </c>
      <c r="K22" s="86">
        <v>6.534</v>
      </c>
      <c r="L22" s="86">
        <v>6.49</v>
      </c>
      <c r="M22" s="86">
        <v>8.836</v>
      </c>
      <c r="N22" s="86">
        <v>8.121</v>
      </c>
      <c r="O22" s="86">
        <v>8.696</v>
      </c>
      <c r="P22" s="86">
        <v>4.907</v>
      </c>
      <c r="Q22" s="86">
        <v>4.762</v>
      </c>
      <c r="R22" s="86">
        <v>6.179</v>
      </c>
      <c r="S22" s="86">
        <v>5.507</v>
      </c>
      <c r="T22" s="86">
        <v>8.446</v>
      </c>
      <c r="U22" s="86">
        <v>7.429</v>
      </c>
      <c r="V22" s="86">
        <v>7.066</v>
      </c>
      <c r="W22" s="86">
        <v>7.532</v>
      </c>
      <c r="X22" s="86">
        <v>7.775</v>
      </c>
      <c r="Y22" s="86">
        <v>8.601</v>
      </c>
      <c r="Z22" s="86">
        <v>4.709</v>
      </c>
      <c r="AA22" s="86">
        <v>4.704</v>
      </c>
      <c r="AB22" s="86">
        <v>6.059</v>
      </c>
      <c r="AC22" s="86">
        <v>5.57</v>
      </c>
      <c r="AD22" s="86">
        <v>4.446</v>
      </c>
      <c r="AE22" s="86">
        <v>4.115</v>
      </c>
      <c r="AF22" s="86">
        <v>5.929</v>
      </c>
      <c r="AG22" s="86">
        <v>5.11</v>
      </c>
      <c r="AH22" s="86">
        <v>5.776</v>
      </c>
      <c r="AI22" s="86">
        <v>7.078</v>
      </c>
      <c r="AJ22" s="86">
        <v>6.954</v>
      </c>
      <c r="AK22" s="86">
        <v>5.643</v>
      </c>
      <c r="AL22" s="86">
        <v>6.167</v>
      </c>
      <c r="AM22" s="86">
        <v>4.041</v>
      </c>
      <c r="AN22" s="86">
        <v>1.736</v>
      </c>
      <c r="AO22" s="86">
        <v>3.224</v>
      </c>
      <c r="AP22" s="86">
        <v>7.173</v>
      </c>
      <c r="AQ22" s="86">
        <v>6.709</v>
      </c>
      <c r="AR22" s="86">
        <v>6.099</v>
      </c>
      <c r="AS22" s="86">
        <v>8.922</v>
      </c>
      <c r="AT22" s="86">
        <v>11.985</v>
      </c>
      <c r="AU22" s="86">
        <v>5.469</v>
      </c>
      <c r="AV22" s="86">
        <v>2.631</v>
      </c>
      <c r="AW22" s="86">
        <v>2.98</v>
      </c>
      <c r="AX22" s="86">
        <v>6.453</v>
      </c>
      <c r="AY22" s="86">
        <v>4.467</v>
      </c>
      <c r="AZ22" s="86">
        <v>2.022</v>
      </c>
      <c r="BA22" s="86">
        <v>3.358</v>
      </c>
      <c r="BB22" s="86">
        <v>5.781</v>
      </c>
      <c r="BC22" s="86">
        <v>4.677</v>
      </c>
      <c r="BD22" s="86">
        <v>5.874</v>
      </c>
      <c r="BE22" s="86">
        <v>5.681</v>
      </c>
      <c r="BF22" s="86">
        <v>5.311</v>
      </c>
      <c r="BG22" s="86">
        <v>5.947</v>
      </c>
      <c r="BH22" s="86">
        <v>8.048</v>
      </c>
      <c r="BI22" s="86">
        <v>7.909</v>
      </c>
      <c r="BJ22" s="86">
        <v>5.641</v>
      </c>
      <c r="BK22" s="86">
        <v>3.898</v>
      </c>
      <c r="BL22" s="86">
        <v>5.027</v>
      </c>
      <c r="BM22" s="86">
        <v>4.447</v>
      </c>
      <c r="BN22" s="86">
        <v>5.543</v>
      </c>
      <c r="BO22" s="86">
        <v>6.574</v>
      </c>
      <c r="BP22" s="86">
        <v>5.206</v>
      </c>
      <c r="BQ22" s="86">
        <v>4.904</v>
      </c>
      <c r="BR22" s="86">
        <v>6.043</v>
      </c>
      <c r="BS22" s="86">
        <v>10.42</v>
      </c>
      <c r="BT22" s="86">
        <v>8.591</v>
      </c>
      <c r="BU22" s="86">
        <v>4.118</v>
      </c>
      <c r="BV22" s="86">
        <v>3.036</v>
      </c>
      <c r="BW22" s="86">
        <v>3.316</v>
      </c>
      <c r="BX22" s="86">
        <v>7.174</v>
      </c>
      <c r="BY22" s="86">
        <v>4.374</v>
      </c>
      <c r="BZ22" s="86">
        <v>6.608</v>
      </c>
      <c r="CA22" s="86">
        <v>5.572</v>
      </c>
      <c r="CB22" s="86">
        <v>4.447</v>
      </c>
      <c r="CC22" s="86">
        <v>6.698</v>
      </c>
      <c r="CD22" s="86">
        <v>5.225</v>
      </c>
      <c r="CE22" s="86">
        <v>9.656</v>
      </c>
      <c r="CF22" s="86">
        <v>7.633</v>
      </c>
      <c r="CG22" s="86">
        <v>5.793</v>
      </c>
      <c r="CH22" s="86">
        <v>6.052</v>
      </c>
      <c r="CI22" s="86">
        <v>5.067</v>
      </c>
      <c r="CJ22" s="86">
        <v>3.521</v>
      </c>
      <c r="CK22" s="86">
        <v>6.034</v>
      </c>
      <c r="CL22" s="86">
        <v>5.994</v>
      </c>
      <c r="CM22" s="86">
        <v>7.705</v>
      </c>
      <c r="CN22" s="86">
        <v>7.048</v>
      </c>
      <c r="CO22" s="86">
        <v>4.604</v>
      </c>
      <c r="CP22" s="86">
        <v>6.608</v>
      </c>
      <c r="CQ22" s="86">
        <v>10.537</v>
      </c>
      <c r="CR22" s="86">
        <v>6.429</v>
      </c>
      <c r="CS22" s="86">
        <v>7.395</v>
      </c>
      <c r="CT22" s="86">
        <v>3.837</v>
      </c>
      <c r="CU22" s="86">
        <v>5.535</v>
      </c>
      <c r="CV22" s="86">
        <v>7.496</v>
      </c>
      <c r="CW22" s="86">
        <v>5.73</v>
      </c>
      <c r="CX22" s="86">
        <v>7.676</v>
      </c>
      <c r="CY22" s="86">
        <v>5.17</v>
      </c>
      <c r="CZ22" s="86">
        <v>5.313</v>
      </c>
      <c r="DA22" s="86">
        <v>5.454</v>
      </c>
      <c r="DB22" s="86">
        <v>6.372</v>
      </c>
      <c r="DC22" s="86">
        <v>8.755</v>
      </c>
      <c r="DD22" s="86">
        <v>6.321</v>
      </c>
      <c r="DE22" s="86">
        <v>9.805</v>
      </c>
      <c r="DF22" s="86">
        <v>6.129</v>
      </c>
      <c r="DG22" s="86">
        <v>4.434</v>
      </c>
      <c r="DH22" s="86">
        <v>4.409</v>
      </c>
      <c r="DI22" s="86">
        <v>5.181</v>
      </c>
      <c r="DJ22" s="86">
        <v>4.373</v>
      </c>
      <c r="DK22" s="86">
        <v>5.092</v>
      </c>
      <c r="DL22" s="86">
        <v>5.751</v>
      </c>
      <c r="DM22" s="86">
        <v>4.282</v>
      </c>
      <c r="DN22" s="86">
        <v>7.036</v>
      </c>
      <c r="DO22" s="86">
        <v>7.344</v>
      </c>
      <c r="DP22" s="86">
        <v>8.542</v>
      </c>
      <c r="DQ22" s="86">
        <v>8.249</v>
      </c>
      <c r="DR22" s="86">
        <v>5.563</v>
      </c>
      <c r="DS22" s="86">
        <v>4.546</v>
      </c>
      <c r="DT22" s="86">
        <v>4.478</v>
      </c>
      <c r="DU22" s="86">
        <v>5.916</v>
      </c>
      <c r="DV22" s="86">
        <v>7.36</v>
      </c>
      <c r="DW22" s="86">
        <v>5.849</v>
      </c>
      <c r="DX22" s="86">
        <v>5.559</v>
      </c>
      <c r="DY22" s="86">
        <v>7.504</v>
      </c>
      <c r="DZ22" s="86">
        <v>6.763</v>
      </c>
      <c r="EA22" s="86">
        <v>7.529</v>
      </c>
      <c r="EB22" s="86">
        <v>7.912</v>
      </c>
      <c r="EC22" s="86">
        <v>7.41</v>
      </c>
      <c r="ED22" s="86">
        <v>4.169</v>
      </c>
      <c r="EE22" s="86">
        <v>3.914</v>
      </c>
      <c r="EF22" s="86">
        <v>6.525</v>
      </c>
      <c r="EG22" s="86">
        <v>5.327</v>
      </c>
      <c r="EH22" s="86">
        <v>5.452</v>
      </c>
      <c r="EI22" s="86">
        <v>5.99</v>
      </c>
      <c r="EJ22" s="86">
        <v>5.12</v>
      </c>
      <c r="EK22" s="86">
        <v>4.165</v>
      </c>
      <c r="EL22" s="86">
        <v>6.614</v>
      </c>
      <c r="EM22" s="86">
        <v>5.693</v>
      </c>
      <c r="EN22" s="86">
        <v>4.517</v>
      </c>
      <c r="EO22" s="86">
        <v>6.897</v>
      </c>
      <c r="EP22" s="86">
        <v>5.359</v>
      </c>
      <c r="EQ22" s="86">
        <v>3.634</v>
      </c>
      <c r="ER22" s="86">
        <v>3.454</v>
      </c>
      <c r="ES22" s="86">
        <v>4.607</v>
      </c>
      <c r="ET22" s="86">
        <v>2.225</v>
      </c>
      <c r="EU22" s="86">
        <v>3.798</v>
      </c>
      <c r="EV22" s="86">
        <v>3.952</v>
      </c>
      <c r="EW22" s="86">
        <v>5.097</v>
      </c>
      <c r="EX22" s="86">
        <v>6.02</v>
      </c>
      <c r="EY22" s="86">
        <v>6.492</v>
      </c>
      <c r="EZ22" s="86">
        <v>6.901</v>
      </c>
      <c r="FA22" s="86">
        <v>8.375</v>
      </c>
      <c r="FB22" s="86">
        <v>4.15</v>
      </c>
      <c r="FC22" s="86">
        <v>4.411</v>
      </c>
      <c r="FD22" s="86">
        <v>6.505</v>
      </c>
      <c r="FE22" s="86">
        <v>3.551</v>
      </c>
      <c r="FF22" s="86">
        <v>4.309</v>
      </c>
      <c r="FG22" s="86">
        <v>3.279</v>
      </c>
      <c r="FH22" s="86">
        <v>2.72</v>
      </c>
      <c r="FI22" s="86">
        <v>4.228</v>
      </c>
      <c r="FJ22" s="86">
        <v>5.365</v>
      </c>
      <c r="FK22" s="86">
        <v>6.576</v>
      </c>
      <c r="FL22" s="86">
        <v>7.462</v>
      </c>
      <c r="FM22" s="86">
        <v>5.172</v>
      </c>
      <c r="FN22" s="86">
        <v>5.601</v>
      </c>
      <c r="FO22" s="86">
        <v>3.726</v>
      </c>
      <c r="FP22" s="86">
        <v>5.393</v>
      </c>
      <c r="FQ22" s="86">
        <v>4.221</v>
      </c>
      <c r="FR22" s="86">
        <v>5.542</v>
      </c>
      <c r="FS22" s="86">
        <v>5.119</v>
      </c>
      <c r="FT22" s="86">
        <v>4.281</v>
      </c>
      <c r="FU22" s="87">
        <v>4.64</v>
      </c>
      <c r="FV22" s="88">
        <v>7.426</v>
      </c>
      <c r="FW22" s="88">
        <v>4.905</v>
      </c>
      <c r="FX22" s="88">
        <v>5.514</v>
      </c>
      <c r="FY22" s="88">
        <v>5.215</v>
      </c>
      <c r="FZ22" s="88">
        <v>4.424</v>
      </c>
      <c r="GA22" s="88">
        <v>4.415</v>
      </c>
      <c r="GB22" s="88">
        <v>4.239</v>
      </c>
      <c r="GC22" s="88">
        <v>3.944</v>
      </c>
      <c r="GD22" s="88">
        <v>4.885</v>
      </c>
      <c r="GE22" s="88">
        <v>6.465</v>
      </c>
      <c r="GF22" s="88">
        <v>5.032</v>
      </c>
      <c r="GG22" s="88">
        <v>3.945</v>
      </c>
      <c r="GH22" s="88">
        <v>5.263</v>
      </c>
      <c r="GI22" s="88">
        <v>4.703</v>
      </c>
      <c r="GJ22" s="88">
        <v>3.309</v>
      </c>
      <c r="GK22" s="89">
        <v>6.81</v>
      </c>
      <c r="GL22" s="90">
        <v>4.055</v>
      </c>
      <c r="GM22" s="90">
        <v>4.849</v>
      </c>
      <c r="GN22" s="90">
        <v>4.044</v>
      </c>
      <c r="GO22" s="90">
        <v>3.051</v>
      </c>
      <c r="GP22" s="90">
        <v>5.215</v>
      </c>
      <c r="GQ22" s="90">
        <v>4.8500000000000005</v>
      </c>
      <c r="GR22" s="90">
        <v>6.098</v>
      </c>
      <c r="GS22" s="90">
        <v>3.803</v>
      </c>
      <c r="GT22" s="90">
        <v>6.248</v>
      </c>
      <c r="GU22" s="90">
        <v>4.979</v>
      </c>
      <c r="GV22" s="90">
        <v>6.802</v>
      </c>
      <c r="GW22" s="60">
        <v>5.652</v>
      </c>
      <c r="GX22" s="60">
        <v>3.881</v>
      </c>
      <c r="GY22" s="60">
        <v>3.653</v>
      </c>
      <c r="GZ22" s="60">
        <v>8.178</v>
      </c>
      <c r="HA22" s="66">
        <v>7.276</v>
      </c>
      <c r="HB22" s="66">
        <v>4.877</v>
      </c>
      <c r="HC22" s="66">
        <v>5.708</v>
      </c>
      <c r="HD22" s="66">
        <v>6.251</v>
      </c>
      <c r="HE22" s="67">
        <v>2.353</v>
      </c>
      <c r="HF22" s="68">
        <v>4.218</v>
      </c>
      <c r="HG22" s="67">
        <v>4.998</v>
      </c>
      <c r="HH22" s="67">
        <v>6.321</v>
      </c>
      <c r="HI22" s="68">
        <v>5.635</v>
      </c>
      <c r="HJ22" s="68">
        <v>4.835</v>
      </c>
      <c r="HK22" s="68">
        <v>4.908</v>
      </c>
      <c r="HL22" s="68">
        <v>7.204</v>
      </c>
      <c r="HM22" s="68">
        <v>5.961</v>
      </c>
      <c r="HN22" s="68">
        <v>7.849</v>
      </c>
      <c r="HO22" s="68">
        <v>4.586</v>
      </c>
      <c r="HP22" s="68">
        <v>3.294</v>
      </c>
      <c r="HQ22" s="68">
        <v>4.5</v>
      </c>
      <c r="HR22" s="68">
        <v>5.843</v>
      </c>
      <c r="HS22" s="68">
        <v>5.771</v>
      </c>
      <c r="HT22" s="25"/>
      <c r="HU22" s="25"/>
      <c r="HV22" s="25"/>
      <c r="HW22" s="25"/>
      <c r="HX22" s="25"/>
      <c r="HY22" s="25"/>
    </row>
    <row r="23" ht="13.5" customHeight="1">
      <c r="A23" s="39">
        <f t="shared" si="3"/>
        <v>19</v>
      </c>
      <c r="B23" s="96" t="s">
        <v>246</v>
      </c>
      <c r="C23" s="97"/>
      <c r="D23" s="97">
        <f t="shared" ref="D23:FS23" si="10">D17+D21+D22</f>
        <v>20.344</v>
      </c>
      <c r="E23" s="97">
        <f t="shared" si="10"/>
        <v>16.62</v>
      </c>
      <c r="F23" s="97">
        <f t="shared" si="10"/>
        <v>17.53</v>
      </c>
      <c r="G23" s="97">
        <f t="shared" si="10"/>
        <v>16.21</v>
      </c>
      <c r="H23" s="97">
        <f t="shared" si="10"/>
        <v>19.814</v>
      </c>
      <c r="I23" s="97">
        <f t="shared" si="10"/>
        <v>21.429</v>
      </c>
      <c r="J23" s="97">
        <f t="shared" si="10"/>
        <v>24.832</v>
      </c>
      <c r="K23" s="97">
        <f t="shared" si="10"/>
        <v>21.634</v>
      </c>
      <c r="L23" s="97">
        <f t="shared" si="10"/>
        <v>20.622</v>
      </c>
      <c r="M23" s="97">
        <f t="shared" si="10"/>
        <v>26.31</v>
      </c>
      <c r="N23" s="97">
        <f t="shared" si="10"/>
        <v>23.785</v>
      </c>
      <c r="O23" s="97">
        <f t="shared" si="10"/>
        <v>23.66</v>
      </c>
      <c r="P23" s="97">
        <f t="shared" si="10"/>
        <v>17.078</v>
      </c>
      <c r="Q23" s="97">
        <f t="shared" si="10"/>
        <v>17.455</v>
      </c>
      <c r="R23" s="97">
        <f t="shared" si="10"/>
        <v>20.255</v>
      </c>
      <c r="S23" s="97">
        <f t="shared" si="10"/>
        <v>21.16</v>
      </c>
      <c r="T23" s="97">
        <f t="shared" si="10"/>
        <v>22.823</v>
      </c>
      <c r="U23" s="97">
        <f t="shared" si="10"/>
        <v>20.855</v>
      </c>
      <c r="V23" s="97">
        <f t="shared" si="10"/>
        <v>19.956</v>
      </c>
      <c r="W23" s="97">
        <f t="shared" si="10"/>
        <v>23.597</v>
      </c>
      <c r="X23" s="97">
        <f t="shared" si="10"/>
        <v>23.917</v>
      </c>
      <c r="Y23" s="97">
        <f t="shared" si="10"/>
        <v>28.071</v>
      </c>
      <c r="Z23" s="97">
        <f t="shared" si="10"/>
        <v>20.117</v>
      </c>
      <c r="AA23" s="97">
        <f t="shared" si="10"/>
        <v>18.311</v>
      </c>
      <c r="AB23" s="97">
        <f t="shared" si="10"/>
        <v>19.466</v>
      </c>
      <c r="AC23" s="97">
        <f t="shared" si="10"/>
        <v>18.927</v>
      </c>
      <c r="AD23" s="97">
        <f t="shared" si="10"/>
        <v>18.208</v>
      </c>
      <c r="AE23" s="97">
        <f t="shared" si="10"/>
        <v>16.838</v>
      </c>
      <c r="AF23" s="97">
        <f t="shared" si="10"/>
        <v>20.553</v>
      </c>
      <c r="AG23" s="97">
        <f t="shared" si="10"/>
        <v>18.431</v>
      </c>
      <c r="AH23" s="97">
        <f t="shared" si="10"/>
        <v>18.878</v>
      </c>
      <c r="AI23" s="97">
        <f t="shared" si="10"/>
        <v>23.435</v>
      </c>
      <c r="AJ23" s="97">
        <f t="shared" si="10"/>
        <v>21.705</v>
      </c>
      <c r="AK23" s="97">
        <f t="shared" si="10"/>
        <v>23.865</v>
      </c>
      <c r="AL23" s="97">
        <f t="shared" si="10"/>
        <v>21.233</v>
      </c>
      <c r="AM23" s="97">
        <f t="shared" si="10"/>
        <v>14.273</v>
      </c>
      <c r="AN23" s="97">
        <f t="shared" si="10"/>
        <v>9.729</v>
      </c>
      <c r="AO23" s="97">
        <f t="shared" si="10"/>
        <v>14.658</v>
      </c>
      <c r="AP23" s="97">
        <f t="shared" si="10"/>
        <v>21.858</v>
      </c>
      <c r="AQ23" s="97">
        <f t="shared" si="10"/>
        <v>19.802</v>
      </c>
      <c r="AR23" s="97">
        <f t="shared" si="10"/>
        <v>19.632</v>
      </c>
      <c r="AS23" s="97">
        <f t="shared" si="10"/>
        <v>23.035</v>
      </c>
      <c r="AT23" s="97">
        <f t="shared" si="10"/>
        <v>25.274</v>
      </c>
      <c r="AU23" s="97">
        <f t="shared" si="10"/>
        <v>20.978</v>
      </c>
      <c r="AV23" s="97">
        <f t="shared" si="10"/>
        <v>16.691</v>
      </c>
      <c r="AW23" s="97">
        <f t="shared" si="10"/>
        <v>20.307</v>
      </c>
      <c r="AX23" s="97">
        <f t="shared" si="10"/>
        <v>21.575</v>
      </c>
      <c r="AY23" s="97">
        <f t="shared" si="10"/>
        <v>20.15</v>
      </c>
      <c r="AZ23" s="97">
        <f t="shared" si="10"/>
        <v>14.275</v>
      </c>
      <c r="BA23" s="97">
        <f t="shared" si="10"/>
        <v>15.867</v>
      </c>
      <c r="BB23" s="97">
        <f t="shared" si="10"/>
        <v>23.512</v>
      </c>
      <c r="BC23" s="97">
        <f t="shared" si="10"/>
        <v>21.022</v>
      </c>
      <c r="BD23" s="97">
        <f t="shared" si="10"/>
        <v>20.243</v>
      </c>
      <c r="BE23" s="97">
        <f t="shared" si="10"/>
        <v>22.666</v>
      </c>
      <c r="BF23" s="97">
        <f t="shared" si="10"/>
        <v>21.464</v>
      </c>
      <c r="BG23" s="97">
        <f t="shared" si="10"/>
        <v>24.351</v>
      </c>
      <c r="BH23" s="97">
        <f t="shared" si="10"/>
        <v>24.89</v>
      </c>
      <c r="BI23" s="97">
        <f t="shared" si="10"/>
        <v>29.042</v>
      </c>
      <c r="BJ23" s="97">
        <f t="shared" si="10"/>
        <v>23.786</v>
      </c>
      <c r="BK23" s="97">
        <f t="shared" si="10"/>
        <v>21.357</v>
      </c>
      <c r="BL23" s="97">
        <f t="shared" si="10"/>
        <v>22.301</v>
      </c>
      <c r="BM23" s="97">
        <f t="shared" si="10"/>
        <v>18.139</v>
      </c>
      <c r="BN23" s="97">
        <f t="shared" si="10"/>
        <v>21.419</v>
      </c>
      <c r="BO23" s="97">
        <f t="shared" si="10"/>
        <v>22.119</v>
      </c>
      <c r="BP23" s="97">
        <f t="shared" si="10"/>
        <v>19.592</v>
      </c>
      <c r="BQ23" s="97">
        <f t="shared" si="10"/>
        <v>19.586</v>
      </c>
      <c r="BR23" s="97">
        <f t="shared" si="10"/>
        <v>22.767</v>
      </c>
      <c r="BS23" s="97">
        <f t="shared" si="10"/>
        <v>29.255</v>
      </c>
      <c r="BT23" s="97">
        <f t="shared" si="10"/>
        <v>25.662</v>
      </c>
      <c r="BU23" s="97">
        <f t="shared" si="10"/>
        <v>23.414</v>
      </c>
      <c r="BV23" s="97">
        <f t="shared" si="10"/>
        <v>20.471</v>
      </c>
      <c r="BW23" s="97">
        <f t="shared" si="10"/>
        <v>17.469</v>
      </c>
      <c r="BX23" s="97">
        <f t="shared" si="10"/>
        <v>20.665</v>
      </c>
      <c r="BY23" s="97">
        <f t="shared" si="10"/>
        <v>19.628</v>
      </c>
      <c r="BZ23" s="97">
        <f t="shared" si="10"/>
        <v>23.231</v>
      </c>
      <c r="CA23" s="97">
        <f t="shared" si="10"/>
        <v>20.398</v>
      </c>
      <c r="CB23" s="97">
        <f t="shared" si="10"/>
        <v>20.971</v>
      </c>
      <c r="CC23" s="97">
        <f t="shared" si="10"/>
        <v>21.394</v>
      </c>
      <c r="CD23" s="97">
        <f t="shared" si="10"/>
        <v>19.593</v>
      </c>
      <c r="CE23" s="97">
        <f t="shared" si="10"/>
        <v>28.927</v>
      </c>
      <c r="CF23" s="97">
        <f t="shared" si="10"/>
        <v>26.01</v>
      </c>
      <c r="CG23" s="97">
        <f t="shared" si="10"/>
        <v>27.757</v>
      </c>
      <c r="CH23" s="97">
        <f t="shared" si="10"/>
        <v>22.902</v>
      </c>
      <c r="CI23" s="97">
        <f t="shared" si="10"/>
        <v>20.838</v>
      </c>
      <c r="CJ23" s="97">
        <f t="shared" si="10"/>
        <v>16.981</v>
      </c>
      <c r="CK23" s="97">
        <f t="shared" si="10"/>
        <v>22.243</v>
      </c>
      <c r="CL23" s="97">
        <f t="shared" si="10"/>
        <v>22.523</v>
      </c>
      <c r="CM23" s="97">
        <f t="shared" si="10"/>
        <v>24.468</v>
      </c>
      <c r="CN23" s="97">
        <f t="shared" si="10"/>
        <v>23.989</v>
      </c>
      <c r="CO23" s="97">
        <f t="shared" si="10"/>
        <v>21.275</v>
      </c>
      <c r="CP23" s="97">
        <f t="shared" si="10"/>
        <v>24.637</v>
      </c>
      <c r="CQ23" s="97">
        <f t="shared" si="10"/>
        <v>27.856</v>
      </c>
      <c r="CR23" s="97">
        <f t="shared" si="10"/>
        <v>23.623</v>
      </c>
      <c r="CS23" s="97">
        <f t="shared" si="10"/>
        <v>30.779</v>
      </c>
      <c r="CT23" s="97">
        <f t="shared" si="10"/>
        <v>26.572</v>
      </c>
      <c r="CU23" s="97">
        <f t="shared" si="10"/>
        <v>24.659</v>
      </c>
      <c r="CV23" s="97">
        <f t="shared" si="10"/>
        <v>24.779</v>
      </c>
      <c r="CW23" s="97">
        <f t="shared" si="10"/>
        <v>20.138</v>
      </c>
      <c r="CX23" s="97">
        <f t="shared" si="10"/>
        <v>25.253</v>
      </c>
      <c r="CY23" s="97">
        <f t="shared" si="10"/>
        <v>19.997</v>
      </c>
      <c r="CZ23" s="97">
        <f t="shared" si="10"/>
        <v>23.202</v>
      </c>
      <c r="DA23" s="97">
        <f t="shared" si="10"/>
        <v>20.683</v>
      </c>
      <c r="DB23" s="97">
        <f t="shared" si="10"/>
        <v>23.462</v>
      </c>
      <c r="DC23" s="97">
        <f t="shared" si="10"/>
        <v>28.512</v>
      </c>
      <c r="DD23" s="97">
        <f t="shared" si="10"/>
        <v>27.028</v>
      </c>
      <c r="DE23" s="97">
        <f t="shared" si="10"/>
        <v>29.721</v>
      </c>
      <c r="DF23" s="97">
        <f t="shared" si="10"/>
        <v>24.67</v>
      </c>
      <c r="DG23" s="97">
        <f t="shared" si="10"/>
        <v>20.524</v>
      </c>
      <c r="DH23" s="97">
        <f t="shared" si="10"/>
        <v>21.531</v>
      </c>
      <c r="DI23" s="97">
        <f t="shared" si="10"/>
        <v>20.548</v>
      </c>
      <c r="DJ23" s="97">
        <f t="shared" si="10"/>
        <v>21.26</v>
      </c>
      <c r="DK23" s="97">
        <f t="shared" si="10"/>
        <v>22.691</v>
      </c>
      <c r="DL23" s="97">
        <f t="shared" si="10"/>
        <v>23.363</v>
      </c>
      <c r="DM23" s="97">
        <f t="shared" si="10"/>
        <v>22.474</v>
      </c>
      <c r="DN23" s="97">
        <f t="shared" si="10"/>
        <v>26.926</v>
      </c>
      <c r="DO23" s="97">
        <f t="shared" si="10"/>
        <v>28.625</v>
      </c>
      <c r="DP23" s="97">
        <f t="shared" si="10"/>
        <v>30.233</v>
      </c>
      <c r="DQ23" s="97">
        <f t="shared" si="10"/>
        <v>29.679</v>
      </c>
      <c r="DR23" s="97">
        <f t="shared" si="10"/>
        <v>23.605</v>
      </c>
      <c r="DS23" s="97">
        <f t="shared" si="10"/>
        <v>21.262</v>
      </c>
      <c r="DT23" s="97">
        <f t="shared" si="10"/>
        <v>21.652</v>
      </c>
      <c r="DU23" s="97">
        <f t="shared" si="10"/>
        <v>21.412</v>
      </c>
      <c r="DV23" s="97">
        <f t="shared" si="10"/>
        <v>26.419</v>
      </c>
      <c r="DW23" s="97">
        <f t="shared" si="10"/>
        <v>25.89</v>
      </c>
      <c r="DX23" s="97">
        <f t="shared" si="10"/>
        <v>24.965</v>
      </c>
      <c r="DY23" s="97">
        <f t="shared" si="10"/>
        <v>27.014</v>
      </c>
      <c r="DZ23" s="97">
        <f t="shared" si="10"/>
        <v>26.15</v>
      </c>
      <c r="EA23" s="97">
        <f t="shared" si="10"/>
        <v>28.083</v>
      </c>
      <c r="EB23" s="97">
        <f t="shared" si="10"/>
        <v>31.004</v>
      </c>
      <c r="EC23" s="97">
        <f t="shared" si="10"/>
        <v>29.262</v>
      </c>
      <c r="ED23" s="97">
        <f t="shared" si="10"/>
        <v>23.892</v>
      </c>
      <c r="EE23" s="97">
        <f t="shared" si="10"/>
        <v>24.535</v>
      </c>
      <c r="EF23" s="97">
        <f t="shared" si="10"/>
        <v>27.188</v>
      </c>
      <c r="EG23" s="97">
        <f t="shared" si="10"/>
        <v>22.946</v>
      </c>
      <c r="EH23" s="97">
        <f t="shared" si="10"/>
        <v>26.312</v>
      </c>
      <c r="EI23" s="97">
        <f t="shared" si="10"/>
        <v>24.958</v>
      </c>
      <c r="EJ23" s="97">
        <f t="shared" si="10"/>
        <v>22.42</v>
      </c>
      <c r="EK23" s="97">
        <f t="shared" si="10"/>
        <v>22.152</v>
      </c>
      <c r="EL23" s="97">
        <f t="shared" si="10"/>
        <v>26.817</v>
      </c>
      <c r="EM23" s="97">
        <f t="shared" si="10"/>
        <v>25.009</v>
      </c>
      <c r="EN23" s="97">
        <f t="shared" si="10"/>
        <v>27.322</v>
      </c>
      <c r="EO23" s="97">
        <f t="shared" si="10"/>
        <v>31.977</v>
      </c>
      <c r="EP23" s="97">
        <f t="shared" si="10"/>
        <v>27.716</v>
      </c>
      <c r="EQ23" s="97">
        <f t="shared" si="10"/>
        <v>22.298</v>
      </c>
      <c r="ER23" s="97">
        <f t="shared" si="10"/>
        <v>24.834</v>
      </c>
      <c r="ES23" s="97">
        <f t="shared" si="10"/>
        <v>22.32</v>
      </c>
      <c r="ET23" s="97">
        <f t="shared" si="10"/>
        <v>21.959</v>
      </c>
      <c r="EU23" s="97">
        <f t="shared" si="10"/>
        <v>24.483</v>
      </c>
      <c r="EV23" s="97">
        <f t="shared" si="10"/>
        <v>20.423</v>
      </c>
      <c r="EW23" s="97">
        <f t="shared" si="10"/>
        <v>24.095</v>
      </c>
      <c r="EX23" s="97">
        <f t="shared" si="10"/>
        <v>32.415</v>
      </c>
      <c r="EY23" s="97">
        <f t="shared" si="10"/>
        <v>30.526</v>
      </c>
      <c r="EZ23" s="97">
        <f t="shared" si="10"/>
        <v>33.098</v>
      </c>
      <c r="FA23" s="97">
        <f t="shared" si="10"/>
        <v>35.981</v>
      </c>
      <c r="FB23" s="97">
        <f t="shared" si="10"/>
        <v>26.812</v>
      </c>
      <c r="FC23" s="97">
        <f t="shared" si="10"/>
        <v>25.709</v>
      </c>
      <c r="FD23" s="97">
        <f t="shared" si="10"/>
        <v>27.271</v>
      </c>
      <c r="FE23" s="97">
        <f t="shared" si="10"/>
        <v>23.792</v>
      </c>
      <c r="FF23" s="97">
        <f t="shared" si="10"/>
        <v>26.515</v>
      </c>
      <c r="FG23" s="97">
        <f t="shared" si="10"/>
        <v>25.294</v>
      </c>
      <c r="FH23" s="97">
        <f t="shared" si="10"/>
        <v>26.009</v>
      </c>
      <c r="FI23" s="97">
        <f t="shared" si="10"/>
        <v>26.968</v>
      </c>
      <c r="FJ23" s="97">
        <f t="shared" si="10"/>
        <v>26.963</v>
      </c>
      <c r="FK23" s="97">
        <f t="shared" si="10"/>
        <v>31.665</v>
      </c>
      <c r="FL23" s="97">
        <f t="shared" si="10"/>
        <v>31.336</v>
      </c>
      <c r="FM23" s="97">
        <f t="shared" si="10"/>
        <v>32.995</v>
      </c>
      <c r="FN23" s="97">
        <f t="shared" si="10"/>
        <v>30.883</v>
      </c>
      <c r="FO23" s="97">
        <f t="shared" si="10"/>
        <v>24.757</v>
      </c>
      <c r="FP23" s="97">
        <f t="shared" si="10"/>
        <v>26.464</v>
      </c>
      <c r="FQ23" s="97">
        <f t="shared" si="10"/>
        <v>27.134</v>
      </c>
      <c r="FR23" s="97">
        <f t="shared" si="10"/>
        <v>33.633</v>
      </c>
      <c r="FS23" s="97">
        <f t="shared" si="10"/>
        <v>24.045</v>
      </c>
      <c r="FT23" s="97">
        <v>24.773999999999997</v>
      </c>
      <c r="FU23" s="97">
        <f t="shared" ref="FU23:GC23" si="11">FU17+FU21+FU22</f>
        <v>23.421</v>
      </c>
      <c r="FV23" s="97">
        <f t="shared" si="11"/>
        <v>30.282</v>
      </c>
      <c r="FW23" s="97">
        <f t="shared" si="11"/>
        <v>31.217</v>
      </c>
      <c r="FX23" s="97">
        <f t="shared" si="11"/>
        <v>29.676</v>
      </c>
      <c r="FY23" s="97">
        <f t="shared" si="11"/>
        <v>32.985</v>
      </c>
      <c r="FZ23" s="97">
        <f t="shared" si="11"/>
        <v>27.936</v>
      </c>
      <c r="GA23" s="97">
        <f t="shared" si="11"/>
        <v>30.826</v>
      </c>
      <c r="GB23" s="97">
        <f t="shared" si="11"/>
        <v>28.85</v>
      </c>
      <c r="GC23" s="97">
        <f t="shared" si="11"/>
        <v>28.174</v>
      </c>
      <c r="GD23" s="97">
        <f t="shared" ref="GD23:HS23" si="12">GD22+GD21+GD17</f>
        <v>32.732</v>
      </c>
      <c r="GE23" s="97">
        <f t="shared" si="12"/>
        <v>33.2</v>
      </c>
      <c r="GF23" s="97">
        <f t="shared" si="12"/>
        <v>32.838</v>
      </c>
      <c r="GG23" s="97">
        <f t="shared" si="12"/>
        <v>28.708</v>
      </c>
      <c r="GH23" s="97">
        <f t="shared" si="12"/>
        <v>29.36</v>
      </c>
      <c r="GI23" s="97">
        <f t="shared" si="12"/>
        <v>34.606</v>
      </c>
      <c r="GJ23" s="97">
        <f t="shared" si="12"/>
        <v>29.623</v>
      </c>
      <c r="GK23" s="97">
        <f t="shared" si="12"/>
        <v>39.076</v>
      </c>
      <c r="GL23" s="97">
        <f t="shared" si="12"/>
        <v>29.425</v>
      </c>
      <c r="GM23" s="97">
        <f t="shared" si="12"/>
        <v>29.799</v>
      </c>
      <c r="GN23" s="97">
        <f t="shared" si="12"/>
        <v>28.213</v>
      </c>
      <c r="GO23" s="97">
        <f t="shared" si="12"/>
        <v>27.894</v>
      </c>
      <c r="GP23" s="97">
        <f t="shared" si="12"/>
        <v>29.841</v>
      </c>
      <c r="GQ23" s="97">
        <f t="shared" si="12"/>
        <v>29.702</v>
      </c>
      <c r="GR23" s="97">
        <f t="shared" si="12"/>
        <v>38.437</v>
      </c>
      <c r="GS23" s="97">
        <f t="shared" si="12"/>
        <v>30.253</v>
      </c>
      <c r="GT23" s="97">
        <f t="shared" si="12"/>
        <v>34.092</v>
      </c>
      <c r="GU23" s="97">
        <f t="shared" si="12"/>
        <v>27.896</v>
      </c>
      <c r="GV23" s="97">
        <f t="shared" si="12"/>
        <v>34.489</v>
      </c>
      <c r="GW23" s="98">
        <f t="shared" si="12"/>
        <v>35.272</v>
      </c>
      <c r="GX23" s="98">
        <f t="shared" si="12"/>
        <v>29.655</v>
      </c>
      <c r="GY23" s="98">
        <f t="shared" si="12"/>
        <v>25.882</v>
      </c>
      <c r="GZ23" s="98">
        <f t="shared" si="12"/>
        <v>28.9</v>
      </c>
      <c r="HA23" s="98">
        <f t="shared" si="12"/>
        <v>27.8</v>
      </c>
      <c r="HB23" s="98">
        <f t="shared" si="12"/>
        <v>33.966</v>
      </c>
      <c r="HC23" s="98">
        <f t="shared" si="12"/>
        <v>29.92</v>
      </c>
      <c r="HD23" s="98">
        <f t="shared" si="12"/>
        <v>35.824</v>
      </c>
      <c r="HE23" s="99">
        <f t="shared" si="12"/>
        <v>27.932</v>
      </c>
      <c r="HF23" s="99">
        <f t="shared" si="12"/>
        <v>34.26</v>
      </c>
      <c r="HG23" s="99">
        <f t="shared" si="12"/>
        <v>37.383</v>
      </c>
      <c r="HH23" s="99">
        <f t="shared" si="12"/>
        <v>35.018</v>
      </c>
      <c r="HI23" s="99">
        <f t="shared" si="12"/>
        <v>39.974</v>
      </c>
      <c r="HJ23" s="99">
        <f t="shared" si="12"/>
        <v>35.337</v>
      </c>
      <c r="HK23" s="99">
        <f t="shared" si="12"/>
        <v>34.517</v>
      </c>
      <c r="HL23" s="99">
        <f t="shared" si="12"/>
        <v>35.386</v>
      </c>
      <c r="HM23" s="99">
        <f t="shared" si="12"/>
        <v>37.835</v>
      </c>
      <c r="HN23" s="99">
        <f t="shared" si="12"/>
        <v>43.431</v>
      </c>
      <c r="HO23" s="99">
        <f t="shared" si="12"/>
        <v>36.869</v>
      </c>
      <c r="HP23" s="99">
        <f t="shared" si="12"/>
        <v>34.434</v>
      </c>
      <c r="HQ23" s="99">
        <f t="shared" si="12"/>
        <v>35.108</v>
      </c>
      <c r="HR23" s="99">
        <f t="shared" si="12"/>
        <v>43.75</v>
      </c>
      <c r="HS23" s="99">
        <f t="shared" si="12"/>
        <v>46.25</v>
      </c>
      <c r="HT23" s="25"/>
      <c r="HU23" s="25"/>
      <c r="HV23" s="25"/>
      <c r="HW23" s="25"/>
      <c r="HX23" s="25"/>
      <c r="HY23" s="25"/>
    </row>
    <row r="24" ht="4.5" customHeight="1">
      <c r="A24" s="39">
        <f t="shared" si="3"/>
        <v>20</v>
      </c>
      <c r="B24" s="112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25"/>
      <c r="HU24" s="25"/>
      <c r="HV24" s="25"/>
      <c r="HW24" s="25"/>
      <c r="HX24" s="25"/>
      <c r="HY24" s="25"/>
    </row>
    <row r="25" ht="13.5" customHeight="1">
      <c r="A25" s="39">
        <f t="shared" si="3"/>
        <v>21</v>
      </c>
      <c r="B25" s="104" t="s">
        <v>247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6"/>
      <c r="HF25" s="116"/>
      <c r="HG25" s="116"/>
      <c r="HH25" s="11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25"/>
      <c r="HU25" s="25"/>
      <c r="HV25" s="25"/>
      <c r="HW25" s="25"/>
      <c r="HX25" s="25"/>
      <c r="HY25" s="25"/>
    </row>
    <row r="26" ht="13.5" customHeight="1">
      <c r="A26" s="39">
        <f t="shared" si="3"/>
        <v>22</v>
      </c>
      <c r="B26" s="80" t="s">
        <v>248</v>
      </c>
      <c r="C26" s="52"/>
      <c r="D26" s="52">
        <f t="shared" ref="D26:FS26" si="13">SUM(D7,D17)</f>
        <v>28.778</v>
      </c>
      <c r="E26" s="52">
        <f t="shared" si="13"/>
        <v>27.544</v>
      </c>
      <c r="F26" s="52">
        <f t="shared" si="13"/>
        <v>31.903</v>
      </c>
      <c r="G26" s="52">
        <f t="shared" si="13"/>
        <v>30.589</v>
      </c>
      <c r="H26" s="52">
        <f t="shared" si="13"/>
        <v>35.135</v>
      </c>
      <c r="I26" s="52">
        <f t="shared" si="13"/>
        <v>33.678</v>
      </c>
      <c r="J26" s="52">
        <f t="shared" si="13"/>
        <v>35.556</v>
      </c>
      <c r="K26" s="52">
        <f t="shared" si="13"/>
        <v>40.869</v>
      </c>
      <c r="L26" s="52">
        <f t="shared" si="13"/>
        <v>36.086</v>
      </c>
      <c r="M26" s="52">
        <f t="shared" si="13"/>
        <v>37.578</v>
      </c>
      <c r="N26" s="52">
        <f t="shared" si="13"/>
        <v>34.168</v>
      </c>
      <c r="O26" s="52">
        <f t="shared" si="13"/>
        <v>37.266</v>
      </c>
      <c r="P26" s="52">
        <f t="shared" si="13"/>
        <v>32.885</v>
      </c>
      <c r="Q26" s="52">
        <f t="shared" si="13"/>
        <v>30.441</v>
      </c>
      <c r="R26" s="52">
        <f t="shared" si="13"/>
        <v>34.636</v>
      </c>
      <c r="S26" s="52">
        <f t="shared" si="13"/>
        <v>35.579</v>
      </c>
      <c r="T26" s="52">
        <f t="shared" si="13"/>
        <v>39.132</v>
      </c>
      <c r="U26" s="52">
        <f t="shared" si="13"/>
        <v>36.4</v>
      </c>
      <c r="V26" s="52">
        <f t="shared" si="13"/>
        <v>40.626</v>
      </c>
      <c r="W26" s="52">
        <f t="shared" si="13"/>
        <v>39.565</v>
      </c>
      <c r="X26" s="52">
        <f t="shared" si="13"/>
        <v>36.253</v>
      </c>
      <c r="Y26" s="52">
        <f t="shared" si="13"/>
        <v>45.165</v>
      </c>
      <c r="Z26" s="52">
        <f t="shared" si="13"/>
        <v>39.267</v>
      </c>
      <c r="AA26" s="52">
        <f t="shared" si="13"/>
        <v>37.781</v>
      </c>
      <c r="AB26" s="52">
        <f t="shared" si="13"/>
        <v>33.625</v>
      </c>
      <c r="AC26" s="52">
        <f t="shared" si="13"/>
        <v>34.879</v>
      </c>
      <c r="AD26" s="52">
        <f t="shared" si="13"/>
        <v>36.683</v>
      </c>
      <c r="AE26" s="52">
        <f t="shared" si="13"/>
        <v>34.103</v>
      </c>
      <c r="AF26" s="52">
        <f t="shared" si="13"/>
        <v>36.335</v>
      </c>
      <c r="AG26" s="52">
        <f t="shared" si="13"/>
        <v>38.874</v>
      </c>
      <c r="AH26" s="52">
        <f t="shared" si="13"/>
        <v>36.205</v>
      </c>
      <c r="AI26" s="52">
        <f t="shared" si="13"/>
        <v>41.362</v>
      </c>
      <c r="AJ26" s="52">
        <f t="shared" si="13"/>
        <v>42.241</v>
      </c>
      <c r="AK26" s="52">
        <f t="shared" si="13"/>
        <v>47.428</v>
      </c>
      <c r="AL26" s="52">
        <f t="shared" si="13"/>
        <v>39.676</v>
      </c>
      <c r="AM26" s="52">
        <f t="shared" si="13"/>
        <v>35.514</v>
      </c>
      <c r="AN26" s="52">
        <f t="shared" si="13"/>
        <v>28.532</v>
      </c>
      <c r="AO26" s="52">
        <f t="shared" si="13"/>
        <v>31.138</v>
      </c>
      <c r="AP26" s="52">
        <f t="shared" si="13"/>
        <v>38.133</v>
      </c>
      <c r="AQ26" s="52">
        <f t="shared" si="13"/>
        <v>35.711</v>
      </c>
      <c r="AR26" s="52">
        <f t="shared" si="13"/>
        <v>37.91</v>
      </c>
      <c r="AS26" s="52">
        <f t="shared" si="13"/>
        <v>41.195</v>
      </c>
      <c r="AT26" s="52">
        <f t="shared" si="13"/>
        <v>39.604</v>
      </c>
      <c r="AU26" s="52">
        <f t="shared" si="13"/>
        <v>41.525</v>
      </c>
      <c r="AV26" s="52">
        <f t="shared" si="13"/>
        <v>38.587</v>
      </c>
      <c r="AW26" s="52">
        <f t="shared" si="13"/>
        <v>44.674</v>
      </c>
      <c r="AX26" s="52">
        <f t="shared" si="13"/>
        <v>36.478</v>
      </c>
      <c r="AY26" s="52">
        <f t="shared" si="13"/>
        <v>38.507</v>
      </c>
      <c r="AZ26" s="52">
        <f t="shared" si="13"/>
        <v>32.701</v>
      </c>
      <c r="BA26" s="52">
        <f t="shared" si="13"/>
        <v>31.218</v>
      </c>
      <c r="BB26" s="52">
        <f t="shared" si="13"/>
        <v>40.104</v>
      </c>
      <c r="BC26" s="52">
        <f t="shared" si="13"/>
        <v>35.273</v>
      </c>
      <c r="BD26" s="52">
        <f t="shared" si="13"/>
        <v>37.189</v>
      </c>
      <c r="BE26" s="52">
        <f t="shared" si="13"/>
        <v>42.294</v>
      </c>
      <c r="BF26" s="52">
        <f t="shared" si="13"/>
        <v>40.283</v>
      </c>
      <c r="BG26" s="52">
        <f t="shared" si="13"/>
        <v>44.246</v>
      </c>
      <c r="BH26" s="52">
        <f t="shared" si="13"/>
        <v>41.894</v>
      </c>
      <c r="BI26" s="52">
        <f t="shared" si="13"/>
        <v>42.902</v>
      </c>
      <c r="BJ26" s="52">
        <f t="shared" si="13"/>
        <v>43.674</v>
      </c>
      <c r="BK26" s="52">
        <f t="shared" si="13"/>
        <v>40.038</v>
      </c>
      <c r="BL26" s="52">
        <f t="shared" si="13"/>
        <v>35.783</v>
      </c>
      <c r="BM26" s="52">
        <f t="shared" si="13"/>
        <v>35.678</v>
      </c>
      <c r="BN26" s="52">
        <f t="shared" si="13"/>
        <v>39.246</v>
      </c>
      <c r="BO26" s="52">
        <f t="shared" si="13"/>
        <v>41.055</v>
      </c>
      <c r="BP26" s="52">
        <f t="shared" si="13"/>
        <v>41.204</v>
      </c>
      <c r="BQ26" s="52">
        <f t="shared" si="13"/>
        <v>41.146</v>
      </c>
      <c r="BR26" s="52">
        <f t="shared" si="13"/>
        <v>47.98</v>
      </c>
      <c r="BS26" s="52">
        <f t="shared" si="13"/>
        <v>43.159</v>
      </c>
      <c r="BT26" s="52">
        <f t="shared" si="13"/>
        <v>46.809</v>
      </c>
      <c r="BU26" s="52">
        <f t="shared" si="13"/>
        <v>47.588</v>
      </c>
      <c r="BV26" s="52">
        <f t="shared" si="13"/>
        <v>40.87</v>
      </c>
      <c r="BW26" s="52">
        <f t="shared" si="13"/>
        <v>41.181</v>
      </c>
      <c r="BX26" s="52">
        <f t="shared" si="13"/>
        <v>38.058</v>
      </c>
      <c r="BY26" s="52">
        <f t="shared" si="13"/>
        <v>40.141</v>
      </c>
      <c r="BZ26" s="52">
        <f t="shared" si="13"/>
        <v>40.997</v>
      </c>
      <c r="CA26" s="52">
        <f t="shared" si="13"/>
        <v>38.708</v>
      </c>
      <c r="CB26" s="52">
        <f t="shared" si="13"/>
        <v>40.351</v>
      </c>
      <c r="CC26" s="52">
        <f t="shared" si="13"/>
        <v>41.289</v>
      </c>
      <c r="CD26" s="52">
        <f t="shared" si="13"/>
        <v>43.045</v>
      </c>
      <c r="CE26" s="52">
        <f t="shared" si="13"/>
        <v>48.021</v>
      </c>
      <c r="CF26" s="52">
        <f t="shared" si="13"/>
        <v>44.049</v>
      </c>
      <c r="CG26" s="52">
        <f t="shared" si="13"/>
        <v>53.454</v>
      </c>
      <c r="CH26" s="52">
        <f t="shared" si="13"/>
        <v>41.548</v>
      </c>
      <c r="CI26" s="52">
        <f t="shared" si="13"/>
        <v>40.508</v>
      </c>
      <c r="CJ26" s="52">
        <f t="shared" si="13"/>
        <v>35.469</v>
      </c>
      <c r="CK26" s="52">
        <f t="shared" si="13"/>
        <v>38.598</v>
      </c>
      <c r="CL26" s="52">
        <f t="shared" si="13"/>
        <v>41.464</v>
      </c>
      <c r="CM26" s="52">
        <f t="shared" si="13"/>
        <v>42.063</v>
      </c>
      <c r="CN26" s="52">
        <f t="shared" si="13"/>
        <v>45.881</v>
      </c>
      <c r="CO26" s="52">
        <f t="shared" si="13"/>
        <v>44.322</v>
      </c>
      <c r="CP26" s="52">
        <f t="shared" si="13"/>
        <v>44.342</v>
      </c>
      <c r="CQ26" s="52">
        <f t="shared" si="13"/>
        <v>47.085</v>
      </c>
      <c r="CR26" s="52">
        <f t="shared" si="13"/>
        <v>45.842</v>
      </c>
      <c r="CS26" s="52">
        <f t="shared" si="13"/>
        <v>54.353</v>
      </c>
      <c r="CT26" s="52">
        <f t="shared" si="13"/>
        <v>46.417</v>
      </c>
      <c r="CU26" s="52">
        <f t="shared" si="13"/>
        <v>49.069</v>
      </c>
      <c r="CV26" s="52">
        <f t="shared" si="13"/>
        <v>39.441</v>
      </c>
      <c r="CW26" s="52">
        <f t="shared" si="13"/>
        <v>37.517</v>
      </c>
      <c r="CX26" s="52">
        <f t="shared" si="13"/>
        <v>42.586</v>
      </c>
      <c r="CY26" s="52">
        <f t="shared" si="13"/>
        <v>41.255</v>
      </c>
      <c r="CZ26" s="52">
        <f t="shared" si="13"/>
        <v>41.761</v>
      </c>
      <c r="DA26" s="52">
        <f t="shared" si="13"/>
        <v>38.824</v>
      </c>
      <c r="DB26" s="52">
        <f t="shared" si="13"/>
        <v>45.171</v>
      </c>
      <c r="DC26" s="52">
        <f t="shared" si="13"/>
        <v>45.698</v>
      </c>
      <c r="DD26" s="52">
        <f t="shared" si="13"/>
        <v>53.922</v>
      </c>
      <c r="DE26" s="52">
        <f t="shared" si="13"/>
        <v>51.079</v>
      </c>
      <c r="DF26" s="52">
        <f t="shared" si="13"/>
        <v>43.477</v>
      </c>
      <c r="DG26" s="52">
        <f t="shared" si="13"/>
        <v>43.723</v>
      </c>
      <c r="DH26" s="52">
        <f t="shared" si="13"/>
        <v>38.47</v>
      </c>
      <c r="DI26" s="52">
        <f t="shared" si="13"/>
        <v>37.541</v>
      </c>
      <c r="DJ26" s="52">
        <f t="shared" si="13"/>
        <v>44.663</v>
      </c>
      <c r="DK26" s="52">
        <f t="shared" si="13"/>
        <v>42.493</v>
      </c>
      <c r="DL26" s="52">
        <f t="shared" si="13"/>
        <v>43.075</v>
      </c>
      <c r="DM26" s="52">
        <f t="shared" si="13"/>
        <v>45.818</v>
      </c>
      <c r="DN26" s="52">
        <f t="shared" si="13"/>
        <v>45.187</v>
      </c>
      <c r="DO26" s="52">
        <f t="shared" si="13"/>
        <v>54.211</v>
      </c>
      <c r="DP26" s="52">
        <f t="shared" si="13"/>
        <v>50.13</v>
      </c>
      <c r="DQ26" s="52">
        <f t="shared" si="13"/>
        <v>52.302</v>
      </c>
      <c r="DR26" s="52">
        <f t="shared" si="13"/>
        <v>45.034</v>
      </c>
      <c r="DS26" s="52">
        <f t="shared" si="13"/>
        <v>45.577</v>
      </c>
      <c r="DT26" s="52">
        <f t="shared" si="13"/>
        <v>42.784</v>
      </c>
      <c r="DU26" s="52">
        <f t="shared" si="13"/>
        <v>39.286</v>
      </c>
      <c r="DV26" s="52">
        <f t="shared" si="13"/>
        <v>47.069</v>
      </c>
      <c r="DW26" s="52">
        <f t="shared" si="13"/>
        <v>48.756</v>
      </c>
      <c r="DX26" s="52">
        <f t="shared" si="13"/>
        <v>46.488</v>
      </c>
      <c r="DY26" s="52">
        <f t="shared" si="13"/>
        <v>48.024</v>
      </c>
      <c r="DZ26" s="52">
        <f t="shared" si="13"/>
        <v>47.958</v>
      </c>
      <c r="EA26" s="52">
        <f t="shared" si="13"/>
        <v>53.329</v>
      </c>
      <c r="EB26" s="52">
        <f t="shared" si="13"/>
        <v>50.213</v>
      </c>
      <c r="EC26" s="52">
        <f t="shared" si="13"/>
        <v>48.385</v>
      </c>
      <c r="ED26" s="52">
        <f t="shared" si="13"/>
        <v>44.409</v>
      </c>
      <c r="EE26" s="52">
        <f t="shared" si="13"/>
        <v>49.343</v>
      </c>
      <c r="EF26" s="52">
        <f t="shared" si="13"/>
        <v>45.046</v>
      </c>
      <c r="EG26" s="52">
        <f t="shared" si="13"/>
        <v>41.183</v>
      </c>
      <c r="EH26" s="52">
        <f t="shared" si="13"/>
        <v>48.668</v>
      </c>
      <c r="EI26" s="52">
        <f t="shared" si="13"/>
        <v>45.011</v>
      </c>
      <c r="EJ26" s="52">
        <f t="shared" si="13"/>
        <v>47.237</v>
      </c>
      <c r="EK26" s="52">
        <f t="shared" si="13"/>
        <v>45.756</v>
      </c>
      <c r="EL26" s="52">
        <f t="shared" si="13"/>
        <v>51.117</v>
      </c>
      <c r="EM26" s="52">
        <f t="shared" si="13"/>
        <v>50.358</v>
      </c>
      <c r="EN26" s="52">
        <f t="shared" si="13"/>
        <v>52.619</v>
      </c>
      <c r="EO26" s="52">
        <f t="shared" si="13"/>
        <v>55.259</v>
      </c>
      <c r="EP26" s="52">
        <f t="shared" si="13"/>
        <v>51.251</v>
      </c>
      <c r="EQ26" s="52">
        <f t="shared" si="13"/>
        <v>46.297</v>
      </c>
      <c r="ER26" s="52">
        <f t="shared" si="13"/>
        <v>50.338</v>
      </c>
      <c r="ES26" s="52">
        <f t="shared" si="13"/>
        <v>42.753</v>
      </c>
      <c r="ET26" s="52">
        <f t="shared" si="13"/>
        <v>48.276</v>
      </c>
      <c r="EU26" s="52">
        <f t="shared" si="13"/>
        <v>45.207</v>
      </c>
      <c r="EV26" s="52">
        <f t="shared" si="13"/>
        <v>39.21</v>
      </c>
      <c r="EW26" s="52">
        <f t="shared" si="13"/>
        <v>43.279</v>
      </c>
      <c r="EX26" s="52">
        <f t="shared" si="13"/>
        <v>55.578</v>
      </c>
      <c r="EY26" s="52">
        <f t="shared" si="13"/>
        <v>56.04</v>
      </c>
      <c r="EZ26" s="52">
        <f t="shared" si="13"/>
        <v>52.231</v>
      </c>
      <c r="FA26" s="52">
        <f t="shared" si="13"/>
        <v>58.89</v>
      </c>
      <c r="FB26" s="52">
        <f t="shared" si="13"/>
        <v>51.665</v>
      </c>
      <c r="FC26" s="52">
        <f t="shared" si="13"/>
        <v>51.814</v>
      </c>
      <c r="FD26" s="52">
        <f t="shared" si="13"/>
        <v>48.077</v>
      </c>
      <c r="FE26" s="52">
        <f t="shared" si="13"/>
        <v>47.39</v>
      </c>
      <c r="FF26" s="52">
        <f t="shared" si="13"/>
        <v>51.086</v>
      </c>
      <c r="FG26" s="52">
        <f t="shared" si="13"/>
        <v>48.361</v>
      </c>
      <c r="FH26" s="52">
        <f t="shared" si="13"/>
        <v>49.453</v>
      </c>
      <c r="FI26" s="52">
        <f t="shared" si="13"/>
        <v>50.689</v>
      </c>
      <c r="FJ26" s="52">
        <f t="shared" si="13"/>
        <v>50.517</v>
      </c>
      <c r="FK26" s="52">
        <f t="shared" si="13"/>
        <v>56.127</v>
      </c>
      <c r="FL26" s="52">
        <f t="shared" si="13"/>
        <v>53.667</v>
      </c>
      <c r="FM26" s="52">
        <f t="shared" si="13"/>
        <v>57.047</v>
      </c>
      <c r="FN26" s="52">
        <f t="shared" si="13"/>
        <v>51.582</v>
      </c>
      <c r="FO26" s="52">
        <f t="shared" si="13"/>
        <v>47.084</v>
      </c>
      <c r="FP26" s="52">
        <f t="shared" si="13"/>
        <v>45.635</v>
      </c>
      <c r="FQ26" s="52">
        <f t="shared" si="13"/>
        <v>46.276</v>
      </c>
      <c r="FR26" s="52">
        <f t="shared" si="13"/>
        <v>51.426</v>
      </c>
      <c r="FS26" s="52">
        <f t="shared" si="13"/>
        <v>41.563</v>
      </c>
      <c r="FT26" s="52">
        <v>46.15</v>
      </c>
      <c r="FU26" s="52">
        <f t="shared" ref="FU26:HS26" si="14">SUM(FU7,FU17)</f>
        <v>43.484</v>
      </c>
      <c r="FV26" s="52">
        <f t="shared" si="14"/>
        <v>51.84</v>
      </c>
      <c r="FW26" s="52">
        <f t="shared" si="14"/>
        <v>50.026</v>
      </c>
      <c r="FX26" s="52">
        <f t="shared" si="14"/>
        <v>51.21</v>
      </c>
      <c r="FY26" s="52">
        <f t="shared" si="14"/>
        <v>51.943</v>
      </c>
      <c r="FZ26" s="52">
        <f t="shared" si="14"/>
        <v>51.065</v>
      </c>
      <c r="GA26" s="52">
        <f t="shared" si="14"/>
        <v>51.16</v>
      </c>
      <c r="GB26" s="52">
        <f t="shared" si="14"/>
        <v>50.526</v>
      </c>
      <c r="GC26" s="52">
        <f t="shared" si="14"/>
        <v>45.199</v>
      </c>
      <c r="GD26" s="52">
        <f t="shared" si="14"/>
        <v>54.315</v>
      </c>
      <c r="GE26" s="52">
        <f t="shared" si="14"/>
        <v>51.477</v>
      </c>
      <c r="GF26" s="52">
        <f t="shared" si="14"/>
        <v>51.566</v>
      </c>
      <c r="GG26" s="52">
        <f t="shared" si="14"/>
        <v>44.965</v>
      </c>
      <c r="GH26" s="52">
        <f t="shared" si="14"/>
        <v>44.186</v>
      </c>
      <c r="GI26" s="52">
        <f t="shared" si="14"/>
        <v>48.457</v>
      </c>
      <c r="GJ26" s="52">
        <f t="shared" si="14"/>
        <v>44.068</v>
      </c>
      <c r="GK26" s="52">
        <f t="shared" si="14"/>
        <v>52.365</v>
      </c>
      <c r="GL26" s="52">
        <f t="shared" si="14"/>
        <v>45.23</v>
      </c>
      <c r="GM26" s="52">
        <f t="shared" si="14"/>
        <v>45.252</v>
      </c>
      <c r="GN26" s="52">
        <f t="shared" si="14"/>
        <v>39.971</v>
      </c>
      <c r="GO26" s="52">
        <f t="shared" si="14"/>
        <v>40.743</v>
      </c>
      <c r="GP26" s="52">
        <f t="shared" si="14"/>
        <v>43.753</v>
      </c>
      <c r="GQ26" s="52">
        <f t="shared" si="14"/>
        <v>39.806</v>
      </c>
      <c r="GR26" s="52">
        <f t="shared" si="14"/>
        <v>46.979</v>
      </c>
      <c r="GS26" s="52">
        <f t="shared" si="14"/>
        <v>40.792</v>
      </c>
      <c r="GT26" s="52">
        <f t="shared" si="14"/>
        <v>38.423</v>
      </c>
      <c r="GU26" s="52">
        <f t="shared" si="14"/>
        <v>41.271</v>
      </c>
      <c r="GV26" s="52">
        <f t="shared" si="14"/>
        <v>42.808</v>
      </c>
      <c r="GW26" s="52">
        <f t="shared" si="14"/>
        <v>42.602</v>
      </c>
      <c r="GX26" s="52">
        <f t="shared" si="14"/>
        <v>45.66</v>
      </c>
      <c r="GY26" s="52">
        <f t="shared" si="14"/>
        <v>43.697</v>
      </c>
      <c r="GZ26" s="52">
        <f t="shared" si="14"/>
        <v>40.786</v>
      </c>
      <c r="HA26" s="52">
        <f t="shared" si="14"/>
        <v>36.055</v>
      </c>
      <c r="HB26" s="52">
        <f t="shared" si="14"/>
        <v>48.81</v>
      </c>
      <c r="HC26" s="52">
        <f t="shared" si="14"/>
        <v>43.975</v>
      </c>
      <c r="HD26" s="52">
        <f t="shared" si="14"/>
        <v>49.942</v>
      </c>
      <c r="HE26" s="53">
        <f t="shared" si="14"/>
        <v>45.485</v>
      </c>
      <c r="HF26" s="53">
        <f t="shared" si="14"/>
        <v>46.894</v>
      </c>
      <c r="HG26" s="53">
        <f t="shared" si="14"/>
        <v>52.314</v>
      </c>
      <c r="HH26" s="53">
        <f t="shared" si="14"/>
        <v>46.668</v>
      </c>
      <c r="HI26" s="53">
        <f t="shared" si="14"/>
        <v>50.41</v>
      </c>
      <c r="HJ26" s="53">
        <f t="shared" si="14"/>
        <v>53.637</v>
      </c>
      <c r="HK26" s="53">
        <f t="shared" si="14"/>
        <v>50.6</v>
      </c>
      <c r="HL26" s="53">
        <f t="shared" si="14"/>
        <v>49.591</v>
      </c>
      <c r="HM26" s="53">
        <f t="shared" si="14"/>
        <v>48.959</v>
      </c>
      <c r="HN26" s="53">
        <f t="shared" si="14"/>
        <v>54.107</v>
      </c>
      <c r="HO26" s="53">
        <f t="shared" si="14"/>
        <v>53.254</v>
      </c>
      <c r="HP26" s="53">
        <f t="shared" si="14"/>
        <v>45.025</v>
      </c>
      <c r="HQ26" s="53">
        <f t="shared" si="14"/>
        <v>50.345</v>
      </c>
      <c r="HR26" s="53">
        <f t="shared" si="14"/>
        <v>52.489</v>
      </c>
      <c r="HS26" s="53">
        <f t="shared" si="14"/>
        <v>52.984</v>
      </c>
      <c r="HT26" s="25"/>
      <c r="HU26" s="25"/>
      <c r="HV26" s="25"/>
      <c r="HW26" s="25"/>
      <c r="HX26" s="25"/>
      <c r="HY26" s="25"/>
    </row>
    <row r="27" ht="13.5" customHeight="1">
      <c r="A27" s="39">
        <f t="shared" si="3"/>
        <v>23</v>
      </c>
      <c r="B27" s="55" t="s">
        <v>249</v>
      </c>
      <c r="C27" s="60"/>
      <c r="D27" s="60">
        <f t="shared" ref="D27:FS27" si="15">SUM(D8,D18)</f>
        <v>19.68</v>
      </c>
      <c r="E27" s="60">
        <f t="shared" si="15"/>
        <v>19.872</v>
      </c>
      <c r="F27" s="60">
        <f t="shared" si="15"/>
        <v>22.914</v>
      </c>
      <c r="G27" s="60">
        <f t="shared" si="15"/>
        <v>21.684</v>
      </c>
      <c r="H27" s="60">
        <f t="shared" si="15"/>
        <v>26.483</v>
      </c>
      <c r="I27" s="60">
        <f t="shared" si="15"/>
        <v>24.68</v>
      </c>
      <c r="J27" s="60">
        <f t="shared" si="15"/>
        <v>26.643</v>
      </c>
      <c r="K27" s="60">
        <f t="shared" si="15"/>
        <v>30.101</v>
      </c>
      <c r="L27" s="60">
        <f t="shared" si="15"/>
        <v>26.671</v>
      </c>
      <c r="M27" s="60">
        <f t="shared" si="15"/>
        <v>27.786</v>
      </c>
      <c r="N27" s="60">
        <f t="shared" si="15"/>
        <v>24.866</v>
      </c>
      <c r="O27" s="60">
        <f t="shared" si="15"/>
        <v>27.838</v>
      </c>
      <c r="P27" s="60">
        <f t="shared" si="15"/>
        <v>23.089</v>
      </c>
      <c r="Q27" s="60">
        <f t="shared" si="15"/>
        <v>21.89</v>
      </c>
      <c r="R27" s="60">
        <f t="shared" si="15"/>
        <v>25.414</v>
      </c>
      <c r="S27" s="60">
        <f t="shared" si="15"/>
        <v>25.341</v>
      </c>
      <c r="T27" s="60">
        <f t="shared" si="15"/>
        <v>28.918</v>
      </c>
      <c r="U27" s="60">
        <f t="shared" si="15"/>
        <v>26.581</v>
      </c>
      <c r="V27" s="60">
        <f t="shared" si="15"/>
        <v>29.919</v>
      </c>
      <c r="W27" s="60">
        <f t="shared" si="15"/>
        <v>27.84</v>
      </c>
      <c r="X27" s="60">
        <f t="shared" si="15"/>
        <v>24.775</v>
      </c>
      <c r="Y27" s="60">
        <f t="shared" si="15"/>
        <v>32.152</v>
      </c>
      <c r="Z27" s="60">
        <f t="shared" si="15"/>
        <v>26.072</v>
      </c>
      <c r="AA27" s="60">
        <f t="shared" si="15"/>
        <v>25.676</v>
      </c>
      <c r="AB27" s="60">
        <f t="shared" si="15"/>
        <v>22.201</v>
      </c>
      <c r="AC27" s="60">
        <f t="shared" si="15"/>
        <v>22.908</v>
      </c>
      <c r="AD27" s="60">
        <f t="shared" si="15"/>
        <v>24.46</v>
      </c>
      <c r="AE27" s="60">
        <f t="shared" si="15"/>
        <v>21.653</v>
      </c>
      <c r="AF27" s="60">
        <f t="shared" si="15"/>
        <v>24.704</v>
      </c>
      <c r="AG27" s="60">
        <f t="shared" si="15"/>
        <v>26.652</v>
      </c>
      <c r="AH27" s="60">
        <f t="shared" si="15"/>
        <v>24.175</v>
      </c>
      <c r="AI27" s="60">
        <f t="shared" si="15"/>
        <v>27.974</v>
      </c>
      <c r="AJ27" s="60">
        <f t="shared" si="15"/>
        <v>26.955</v>
      </c>
      <c r="AK27" s="60">
        <f t="shared" si="15"/>
        <v>30.564</v>
      </c>
      <c r="AL27" s="60">
        <f t="shared" si="15"/>
        <v>26.04</v>
      </c>
      <c r="AM27" s="60">
        <f t="shared" si="15"/>
        <v>23.285</v>
      </c>
      <c r="AN27" s="60">
        <f t="shared" si="15"/>
        <v>18.302</v>
      </c>
      <c r="AO27" s="60">
        <f t="shared" si="15"/>
        <v>21.379</v>
      </c>
      <c r="AP27" s="60">
        <f t="shared" si="15"/>
        <v>28.469</v>
      </c>
      <c r="AQ27" s="60">
        <f t="shared" si="15"/>
        <v>25.816</v>
      </c>
      <c r="AR27" s="60">
        <f t="shared" si="15"/>
        <v>29.325</v>
      </c>
      <c r="AS27" s="60">
        <f t="shared" si="15"/>
        <v>31.729</v>
      </c>
      <c r="AT27" s="60">
        <f t="shared" si="15"/>
        <v>28.739</v>
      </c>
      <c r="AU27" s="60">
        <f t="shared" si="15"/>
        <v>29.229</v>
      </c>
      <c r="AV27" s="60">
        <f t="shared" si="15"/>
        <v>27.2</v>
      </c>
      <c r="AW27" s="60">
        <f t="shared" si="15"/>
        <v>31.545</v>
      </c>
      <c r="AX27" s="60">
        <f t="shared" si="15"/>
        <v>23.891</v>
      </c>
      <c r="AY27" s="60">
        <f t="shared" si="15"/>
        <v>25.731</v>
      </c>
      <c r="AZ27" s="60">
        <f t="shared" si="15"/>
        <v>20.289</v>
      </c>
      <c r="BA27" s="60">
        <f t="shared" si="15"/>
        <v>19.11</v>
      </c>
      <c r="BB27" s="60">
        <f t="shared" si="15"/>
        <v>24.784</v>
      </c>
      <c r="BC27" s="60">
        <f t="shared" si="15"/>
        <v>21.431</v>
      </c>
      <c r="BD27" s="60">
        <f t="shared" si="15"/>
        <v>22.627</v>
      </c>
      <c r="BE27" s="60">
        <f t="shared" si="15"/>
        <v>26.668</v>
      </c>
      <c r="BF27" s="60">
        <f t="shared" si="15"/>
        <v>24.804</v>
      </c>
      <c r="BG27" s="60">
        <f t="shared" si="15"/>
        <v>27.797</v>
      </c>
      <c r="BH27" s="60">
        <f t="shared" si="15"/>
        <v>25.175</v>
      </c>
      <c r="BI27" s="60">
        <f t="shared" si="15"/>
        <v>26.684</v>
      </c>
      <c r="BJ27" s="60">
        <f t="shared" si="15"/>
        <v>26.394</v>
      </c>
      <c r="BK27" s="60">
        <f t="shared" si="15"/>
        <v>24.883</v>
      </c>
      <c r="BL27" s="60">
        <f t="shared" si="15"/>
        <v>20.318</v>
      </c>
      <c r="BM27" s="60">
        <f t="shared" si="15"/>
        <v>20.993</v>
      </c>
      <c r="BN27" s="60">
        <f t="shared" si="15"/>
        <v>23.476</v>
      </c>
      <c r="BO27" s="60">
        <f t="shared" si="15"/>
        <v>24.182</v>
      </c>
      <c r="BP27" s="60">
        <f t="shared" si="15"/>
        <v>24.302</v>
      </c>
      <c r="BQ27" s="60">
        <f t="shared" si="15"/>
        <v>25.341</v>
      </c>
      <c r="BR27" s="60">
        <f t="shared" si="15"/>
        <v>29.864</v>
      </c>
      <c r="BS27" s="60">
        <f t="shared" si="15"/>
        <v>26.497</v>
      </c>
      <c r="BT27" s="60">
        <f t="shared" si="15"/>
        <v>28.917</v>
      </c>
      <c r="BU27" s="60">
        <f t="shared" si="15"/>
        <v>30.218</v>
      </c>
      <c r="BV27" s="60">
        <f t="shared" si="15"/>
        <v>25.047</v>
      </c>
      <c r="BW27" s="60">
        <f t="shared" si="15"/>
        <v>24.791</v>
      </c>
      <c r="BX27" s="60">
        <f t="shared" si="15"/>
        <v>21.934</v>
      </c>
      <c r="BY27" s="60">
        <f t="shared" si="15"/>
        <v>24.144</v>
      </c>
      <c r="BZ27" s="60">
        <f t="shared" si="15"/>
        <v>25.336</v>
      </c>
      <c r="CA27" s="60">
        <f t="shared" si="15"/>
        <v>23.037</v>
      </c>
      <c r="CB27" s="60">
        <f t="shared" si="15"/>
        <v>24.237</v>
      </c>
      <c r="CC27" s="60">
        <f t="shared" si="15"/>
        <v>24.03</v>
      </c>
      <c r="CD27" s="60">
        <f t="shared" si="15"/>
        <v>26.044</v>
      </c>
      <c r="CE27" s="60">
        <f t="shared" si="15"/>
        <v>28.792</v>
      </c>
      <c r="CF27" s="60">
        <f t="shared" si="15"/>
        <v>26.3</v>
      </c>
      <c r="CG27" s="60">
        <f t="shared" si="15"/>
        <v>33.717</v>
      </c>
      <c r="CH27" s="60">
        <f t="shared" si="15"/>
        <v>23.978</v>
      </c>
      <c r="CI27" s="60">
        <f t="shared" si="15"/>
        <v>23.364</v>
      </c>
      <c r="CJ27" s="60">
        <f t="shared" si="15"/>
        <v>18.618</v>
      </c>
      <c r="CK27" s="60">
        <f t="shared" si="15"/>
        <v>21.988</v>
      </c>
      <c r="CL27" s="60">
        <f t="shared" si="15"/>
        <v>23.13</v>
      </c>
      <c r="CM27" s="60">
        <f t="shared" si="15"/>
        <v>21.945</v>
      </c>
      <c r="CN27" s="60">
        <f t="shared" si="15"/>
        <v>25.371</v>
      </c>
      <c r="CO27" s="60">
        <f t="shared" si="15"/>
        <v>24.58</v>
      </c>
      <c r="CP27" s="60">
        <f t="shared" si="15"/>
        <v>24.115</v>
      </c>
      <c r="CQ27" s="60">
        <f t="shared" si="15"/>
        <v>26.667</v>
      </c>
      <c r="CR27" s="60">
        <f t="shared" si="15"/>
        <v>27.43</v>
      </c>
      <c r="CS27" s="60">
        <f t="shared" si="15"/>
        <v>31.928</v>
      </c>
      <c r="CT27" s="60">
        <f t="shared" si="15"/>
        <v>26.895</v>
      </c>
      <c r="CU27" s="60">
        <f t="shared" si="15"/>
        <v>28.162</v>
      </c>
      <c r="CV27" s="60">
        <f t="shared" si="15"/>
        <v>20.195</v>
      </c>
      <c r="CW27" s="60">
        <f t="shared" si="15"/>
        <v>22.354</v>
      </c>
      <c r="CX27" s="60">
        <f t="shared" si="15"/>
        <v>22.771</v>
      </c>
      <c r="CY27" s="60">
        <f t="shared" si="15"/>
        <v>22.283</v>
      </c>
      <c r="CZ27" s="60">
        <f t="shared" si="15"/>
        <v>21.462</v>
      </c>
      <c r="DA27" s="60">
        <f t="shared" si="15"/>
        <v>21.022</v>
      </c>
      <c r="DB27" s="60">
        <f t="shared" si="15"/>
        <v>25.14</v>
      </c>
      <c r="DC27" s="60">
        <f t="shared" si="15"/>
        <v>24.565</v>
      </c>
      <c r="DD27" s="60">
        <f t="shared" si="15"/>
        <v>31.578</v>
      </c>
      <c r="DE27" s="60">
        <f t="shared" si="15"/>
        <v>29.864</v>
      </c>
      <c r="DF27" s="60">
        <f t="shared" si="15"/>
        <v>24.009</v>
      </c>
      <c r="DG27" s="60">
        <f t="shared" si="15"/>
        <v>23.562</v>
      </c>
      <c r="DH27" s="60">
        <f t="shared" si="15"/>
        <v>18.177</v>
      </c>
      <c r="DI27" s="60">
        <f t="shared" si="15"/>
        <v>19.601</v>
      </c>
      <c r="DJ27" s="60">
        <f t="shared" si="15"/>
        <v>25.148</v>
      </c>
      <c r="DK27" s="60">
        <f t="shared" si="15"/>
        <v>22.846</v>
      </c>
      <c r="DL27" s="60">
        <f t="shared" si="15"/>
        <v>24.693</v>
      </c>
      <c r="DM27" s="60">
        <f t="shared" si="15"/>
        <v>27.243</v>
      </c>
      <c r="DN27" s="60">
        <f t="shared" si="15"/>
        <v>24.64</v>
      </c>
      <c r="DO27" s="60">
        <f t="shared" si="15"/>
        <v>32.412</v>
      </c>
      <c r="DP27" s="60">
        <f t="shared" si="15"/>
        <v>31.808</v>
      </c>
      <c r="DQ27" s="60">
        <f t="shared" si="15"/>
        <v>32.498</v>
      </c>
      <c r="DR27" s="60">
        <f t="shared" si="15"/>
        <v>28.563</v>
      </c>
      <c r="DS27" s="60">
        <f t="shared" si="15"/>
        <v>28.906</v>
      </c>
      <c r="DT27" s="60">
        <f t="shared" si="15"/>
        <v>25.591</v>
      </c>
      <c r="DU27" s="60">
        <f t="shared" si="15"/>
        <v>24.501</v>
      </c>
      <c r="DV27" s="60">
        <f t="shared" si="15"/>
        <v>30.454</v>
      </c>
      <c r="DW27" s="60">
        <f t="shared" si="15"/>
        <v>29.132</v>
      </c>
      <c r="DX27" s="60">
        <f t="shared" si="15"/>
        <v>29.435</v>
      </c>
      <c r="DY27" s="60">
        <f t="shared" si="15"/>
        <v>30.013</v>
      </c>
      <c r="DZ27" s="60">
        <f t="shared" si="15"/>
        <v>28.506</v>
      </c>
      <c r="EA27" s="60">
        <f t="shared" si="15"/>
        <v>30.832</v>
      </c>
      <c r="EB27" s="60">
        <f t="shared" si="15"/>
        <v>29.14</v>
      </c>
      <c r="EC27" s="60">
        <f t="shared" si="15"/>
        <v>28.606</v>
      </c>
      <c r="ED27" s="60">
        <f t="shared" si="15"/>
        <v>25.858</v>
      </c>
      <c r="EE27" s="60">
        <f t="shared" si="15"/>
        <v>29.561</v>
      </c>
      <c r="EF27" s="60">
        <f t="shared" si="15"/>
        <v>24.08</v>
      </c>
      <c r="EG27" s="60">
        <f t="shared" si="15"/>
        <v>23.846</v>
      </c>
      <c r="EH27" s="60">
        <f t="shared" si="15"/>
        <v>28.291</v>
      </c>
      <c r="EI27" s="60">
        <f t="shared" si="15"/>
        <v>23.865</v>
      </c>
      <c r="EJ27" s="60">
        <f t="shared" si="15"/>
        <v>26.947</v>
      </c>
      <c r="EK27" s="60">
        <f t="shared" si="15"/>
        <v>26.967</v>
      </c>
      <c r="EL27" s="60">
        <f t="shared" si="15"/>
        <v>30.235</v>
      </c>
      <c r="EM27" s="60">
        <f t="shared" si="15"/>
        <v>29.055</v>
      </c>
      <c r="EN27" s="60">
        <f t="shared" si="15"/>
        <v>29.919</v>
      </c>
      <c r="EO27" s="60">
        <f t="shared" si="15"/>
        <v>30.744</v>
      </c>
      <c r="EP27" s="60">
        <f t="shared" si="15"/>
        <v>30.425</v>
      </c>
      <c r="EQ27" s="60">
        <f t="shared" si="15"/>
        <v>25.747</v>
      </c>
      <c r="ER27" s="60">
        <f t="shared" si="15"/>
        <v>28.273</v>
      </c>
      <c r="ES27" s="60">
        <f t="shared" si="15"/>
        <v>24.351</v>
      </c>
      <c r="ET27" s="60">
        <f t="shared" si="15"/>
        <v>25.673</v>
      </c>
      <c r="EU27" s="60">
        <f t="shared" si="15"/>
        <v>23.216</v>
      </c>
      <c r="EV27" s="60">
        <f t="shared" si="15"/>
        <v>20.524</v>
      </c>
      <c r="EW27" s="60">
        <f t="shared" si="15"/>
        <v>23.318</v>
      </c>
      <c r="EX27" s="60">
        <f t="shared" si="15"/>
        <v>31.289</v>
      </c>
      <c r="EY27" s="60">
        <f t="shared" si="15"/>
        <v>29.852</v>
      </c>
      <c r="EZ27" s="60">
        <f t="shared" si="15"/>
        <v>28.275</v>
      </c>
      <c r="FA27" s="60">
        <f t="shared" si="15"/>
        <v>35.454</v>
      </c>
      <c r="FB27" s="60">
        <f t="shared" si="15"/>
        <v>28.803</v>
      </c>
      <c r="FC27" s="60">
        <f t="shared" si="15"/>
        <v>31.482</v>
      </c>
      <c r="FD27" s="60">
        <f t="shared" si="15"/>
        <v>26.62</v>
      </c>
      <c r="FE27" s="60">
        <f t="shared" si="15"/>
        <v>26.841</v>
      </c>
      <c r="FF27" s="60">
        <f t="shared" si="15"/>
        <v>27.36</v>
      </c>
      <c r="FG27" s="60">
        <f t="shared" si="15"/>
        <v>25.735</v>
      </c>
      <c r="FH27" s="60">
        <f t="shared" si="15"/>
        <v>25.811</v>
      </c>
      <c r="FI27" s="60">
        <f t="shared" si="15"/>
        <v>26.423</v>
      </c>
      <c r="FJ27" s="60">
        <f t="shared" si="15"/>
        <v>27.946</v>
      </c>
      <c r="FK27" s="60">
        <f t="shared" si="15"/>
        <v>29.838</v>
      </c>
      <c r="FL27" s="60">
        <f t="shared" si="15"/>
        <v>30.248</v>
      </c>
      <c r="FM27" s="60">
        <f t="shared" si="15"/>
        <v>31.88</v>
      </c>
      <c r="FN27" s="60">
        <f t="shared" si="15"/>
        <v>26.013</v>
      </c>
      <c r="FO27" s="60">
        <f t="shared" si="15"/>
        <v>27.456</v>
      </c>
      <c r="FP27" s="60">
        <f t="shared" si="15"/>
        <v>23.903</v>
      </c>
      <c r="FQ27" s="60">
        <f t="shared" si="15"/>
        <v>25.328</v>
      </c>
      <c r="FR27" s="60">
        <f t="shared" si="15"/>
        <v>28.688</v>
      </c>
      <c r="FS27" s="60">
        <f t="shared" si="15"/>
        <v>22.778</v>
      </c>
      <c r="FT27" s="60">
        <v>25.472</v>
      </c>
      <c r="FU27" s="60">
        <f t="shared" ref="FU27:HS27" si="16">SUM(FU8,FU18)</f>
        <v>26.648</v>
      </c>
      <c r="FV27" s="60">
        <f t="shared" si="16"/>
        <v>30.846</v>
      </c>
      <c r="FW27" s="60">
        <f t="shared" si="16"/>
        <v>28.691</v>
      </c>
      <c r="FX27" s="60">
        <f t="shared" si="16"/>
        <v>28.978</v>
      </c>
      <c r="FY27" s="60">
        <f t="shared" si="16"/>
        <v>28.448</v>
      </c>
      <c r="FZ27" s="60">
        <f t="shared" si="16"/>
        <v>27.918</v>
      </c>
      <c r="GA27" s="60">
        <f t="shared" si="16"/>
        <v>28.223</v>
      </c>
      <c r="GB27" s="60">
        <f t="shared" si="16"/>
        <v>26.222</v>
      </c>
      <c r="GC27" s="60">
        <f t="shared" si="16"/>
        <v>22.149</v>
      </c>
      <c r="GD27" s="60">
        <f t="shared" si="16"/>
        <v>26.757</v>
      </c>
      <c r="GE27" s="60">
        <f t="shared" si="16"/>
        <v>28.18</v>
      </c>
      <c r="GF27" s="60">
        <f t="shared" si="16"/>
        <v>26.864</v>
      </c>
      <c r="GG27" s="60">
        <f t="shared" si="16"/>
        <v>23.218</v>
      </c>
      <c r="GH27" s="60">
        <f t="shared" si="16"/>
        <v>24.246</v>
      </c>
      <c r="GI27" s="60">
        <f t="shared" si="16"/>
        <v>25.58</v>
      </c>
      <c r="GJ27" s="60">
        <f t="shared" si="16"/>
        <v>23.561</v>
      </c>
      <c r="GK27" s="60">
        <f t="shared" si="16"/>
        <v>29.329</v>
      </c>
      <c r="GL27" s="60">
        <f t="shared" si="16"/>
        <v>25.079</v>
      </c>
      <c r="GM27" s="60">
        <f t="shared" si="16"/>
        <v>24.984</v>
      </c>
      <c r="GN27" s="60">
        <f t="shared" si="16"/>
        <v>20.193</v>
      </c>
      <c r="GO27" s="60">
        <f t="shared" si="16"/>
        <v>21.713</v>
      </c>
      <c r="GP27" s="60">
        <f t="shared" si="16"/>
        <v>23.636</v>
      </c>
      <c r="GQ27" s="60">
        <f t="shared" si="16"/>
        <v>18.667</v>
      </c>
      <c r="GR27" s="60">
        <f t="shared" si="16"/>
        <v>21.393</v>
      </c>
      <c r="GS27" s="60">
        <f t="shared" si="16"/>
        <v>20.455</v>
      </c>
      <c r="GT27" s="60">
        <f t="shared" si="16"/>
        <v>17.079</v>
      </c>
      <c r="GU27" s="60">
        <f t="shared" si="16"/>
        <v>22.054</v>
      </c>
      <c r="GV27" s="60">
        <f t="shared" si="16"/>
        <v>22.265</v>
      </c>
      <c r="GW27" s="60">
        <f t="shared" si="16"/>
        <v>22.35</v>
      </c>
      <c r="GX27" s="60">
        <f t="shared" si="16"/>
        <v>22.448</v>
      </c>
      <c r="GY27" s="60">
        <f t="shared" si="16"/>
        <v>22.2</v>
      </c>
      <c r="GZ27" s="60">
        <f t="shared" si="16"/>
        <v>20.775</v>
      </c>
      <c r="HA27" s="60">
        <f t="shared" si="16"/>
        <v>18.932</v>
      </c>
      <c r="HB27" s="60">
        <f t="shared" si="16"/>
        <v>26.943</v>
      </c>
      <c r="HC27" s="60">
        <f t="shared" si="16"/>
        <v>21.939</v>
      </c>
      <c r="HD27" s="60">
        <f t="shared" si="16"/>
        <v>26.911</v>
      </c>
      <c r="HE27" s="68">
        <f t="shared" si="16"/>
        <v>23.868</v>
      </c>
      <c r="HF27" s="68">
        <f t="shared" si="16"/>
        <v>26.128</v>
      </c>
      <c r="HG27" s="68">
        <f t="shared" si="16"/>
        <v>27.465</v>
      </c>
      <c r="HH27" s="68">
        <f t="shared" si="16"/>
        <v>24.741</v>
      </c>
      <c r="HI27" s="68">
        <f t="shared" si="16"/>
        <v>27.709</v>
      </c>
      <c r="HJ27" s="68">
        <f t="shared" si="16"/>
        <v>31.717</v>
      </c>
      <c r="HK27" s="68">
        <f t="shared" si="16"/>
        <v>28.883</v>
      </c>
      <c r="HL27" s="68">
        <f t="shared" si="16"/>
        <v>28.067</v>
      </c>
      <c r="HM27" s="68">
        <f t="shared" si="16"/>
        <v>26.229</v>
      </c>
      <c r="HN27" s="68">
        <f t="shared" si="16"/>
        <v>28.099</v>
      </c>
      <c r="HO27" s="68">
        <f t="shared" si="16"/>
        <v>29.828</v>
      </c>
      <c r="HP27" s="68">
        <f t="shared" si="16"/>
        <v>21.612</v>
      </c>
      <c r="HQ27" s="68">
        <f t="shared" si="16"/>
        <v>24.735</v>
      </c>
      <c r="HR27" s="68">
        <f t="shared" si="16"/>
        <v>26.805</v>
      </c>
      <c r="HS27" s="68">
        <f t="shared" si="16"/>
        <v>26.651</v>
      </c>
      <c r="HT27" s="25"/>
      <c r="HU27" s="25"/>
      <c r="HV27" s="25"/>
      <c r="HW27" s="25"/>
      <c r="HX27" s="25"/>
      <c r="HY27" s="25"/>
    </row>
    <row r="28" ht="13.5" customHeight="1">
      <c r="A28" s="39">
        <f t="shared" si="3"/>
        <v>24</v>
      </c>
      <c r="B28" s="55" t="s">
        <v>250</v>
      </c>
      <c r="C28" s="56"/>
      <c r="D28" s="56">
        <f t="shared" ref="D28:FS28" si="17">SUM(D9,D19)</f>
        <v>5.455</v>
      </c>
      <c r="E28" s="56">
        <f t="shared" si="17"/>
        <v>4.846</v>
      </c>
      <c r="F28" s="56">
        <f t="shared" si="17"/>
        <v>5.226</v>
      </c>
      <c r="G28" s="56">
        <f t="shared" si="17"/>
        <v>5.281</v>
      </c>
      <c r="H28" s="56">
        <f t="shared" si="17"/>
        <v>5.092</v>
      </c>
      <c r="I28" s="56">
        <f t="shared" si="17"/>
        <v>5.072</v>
      </c>
      <c r="J28" s="56">
        <f t="shared" si="17"/>
        <v>4.404</v>
      </c>
      <c r="K28" s="56">
        <f t="shared" si="17"/>
        <v>6.301</v>
      </c>
      <c r="L28" s="56">
        <f t="shared" si="17"/>
        <v>5.834</v>
      </c>
      <c r="M28" s="56">
        <f t="shared" si="17"/>
        <v>5.635</v>
      </c>
      <c r="N28" s="56">
        <f t="shared" si="17"/>
        <v>5.659</v>
      </c>
      <c r="O28" s="56">
        <f t="shared" si="17"/>
        <v>5.206</v>
      </c>
      <c r="P28" s="56">
        <f t="shared" si="17"/>
        <v>6.193</v>
      </c>
      <c r="Q28" s="56">
        <f t="shared" si="17"/>
        <v>5.477</v>
      </c>
      <c r="R28" s="56">
        <f t="shared" si="17"/>
        <v>5.998</v>
      </c>
      <c r="S28" s="56">
        <f t="shared" si="17"/>
        <v>6.135</v>
      </c>
      <c r="T28" s="56">
        <f t="shared" si="17"/>
        <v>6.131</v>
      </c>
      <c r="U28" s="56">
        <f t="shared" si="17"/>
        <v>5.745</v>
      </c>
      <c r="V28" s="56">
        <f t="shared" si="17"/>
        <v>6.731</v>
      </c>
      <c r="W28" s="56">
        <f t="shared" si="17"/>
        <v>7.848</v>
      </c>
      <c r="X28" s="56">
        <f t="shared" si="17"/>
        <v>6.531</v>
      </c>
      <c r="Y28" s="56">
        <f t="shared" si="17"/>
        <v>8.094</v>
      </c>
      <c r="Z28" s="56">
        <f t="shared" si="17"/>
        <v>7.828</v>
      </c>
      <c r="AA28" s="56">
        <f t="shared" si="17"/>
        <v>7.864</v>
      </c>
      <c r="AB28" s="56">
        <f t="shared" si="17"/>
        <v>7.696</v>
      </c>
      <c r="AC28" s="56">
        <f t="shared" si="17"/>
        <v>8.593</v>
      </c>
      <c r="AD28" s="56">
        <f t="shared" si="17"/>
        <v>7.811</v>
      </c>
      <c r="AE28" s="56">
        <f t="shared" si="17"/>
        <v>7.335</v>
      </c>
      <c r="AF28" s="56">
        <f t="shared" si="17"/>
        <v>7.086</v>
      </c>
      <c r="AG28" s="56">
        <f t="shared" si="17"/>
        <v>7.683</v>
      </c>
      <c r="AH28" s="56">
        <f t="shared" si="17"/>
        <v>7.005</v>
      </c>
      <c r="AI28" s="56">
        <f t="shared" si="17"/>
        <v>9.157</v>
      </c>
      <c r="AJ28" s="56">
        <f t="shared" si="17"/>
        <v>9.48</v>
      </c>
      <c r="AK28" s="56">
        <f t="shared" si="17"/>
        <v>10.832</v>
      </c>
      <c r="AL28" s="56">
        <f t="shared" si="17"/>
        <v>9.597</v>
      </c>
      <c r="AM28" s="56">
        <f t="shared" si="17"/>
        <v>7.534</v>
      </c>
      <c r="AN28" s="56">
        <f t="shared" si="17"/>
        <v>6.971</v>
      </c>
      <c r="AO28" s="56">
        <f t="shared" si="17"/>
        <v>5.877</v>
      </c>
      <c r="AP28" s="56">
        <f t="shared" si="17"/>
        <v>5.505</v>
      </c>
      <c r="AQ28" s="56">
        <f t="shared" si="17"/>
        <v>4.871</v>
      </c>
      <c r="AR28" s="56">
        <f t="shared" si="17"/>
        <v>4.7</v>
      </c>
      <c r="AS28" s="56">
        <f t="shared" si="17"/>
        <v>5.147</v>
      </c>
      <c r="AT28" s="56">
        <f t="shared" si="17"/>
        <v>5.872</v>
      </c>
      <c r="AU28" s="56">
        <f t="shared" si="17"/>
        <v>7.609</v>
      </c>
      <c r="AV28" s="56">
        <f t="shared" si="17"/>
        <v>7.023</v>
      </c>
      <c r="AW28" s="56">
        <f t="shared" si="17"/>
        <v>7.946</v>
      </c>
      <c r="AX28" s="56">
        <f t="shared" si="17"/>
        <v>7.374</v>
      </c>
      <c r="AY28" s="56">
        <f t="shared" si="17"/>
        <v>8.004</v>
      </c>
      <c r="AZ28" s="56">
        <f t="shared" si="17"/>
        <v>8.282</v>
      </c>
      <c r="BA28" s="56">
        <f t="shared" si="17"/>
        <v>7.086</v>
      </c>
      <c r="BB28" s="56">
        <f t="shared" si="17"/>
        <v>9.471</v>
      </c>
      <c r="BC28" s="56">
        <f t="shared" si="17"/>
        <v>7.601</v>
      </c>
      <c r="BD28" s="56">
        <f t="shared" si="17"/>
        <v>9.533</v>
      </c>
      <c r="BE28" s="56">
        <f t="shared" si="17"/>
        <v>9.416</v>
      </c>
      <c r="BF28" s="56">
        <f t="shared" si="17"/>
        <v>9.867</v>
      </c>
      <c r="BG28" s="56">
        <f t="shared" si="17"/>
        <v>10.328</v>
      </c>
      <c r="BH28" s="56">
        <f t="shared" si="17"/>
        <v>11.457</v>
      </c>
      <c r="BI28" s="56">
        <f t="shared" si="17"/>
        <v>10.841</v>
      </c>
      <c r="BJ28" s="56">
        <f t="shared" si="17"/>
        <v>12.104</v>
      </c>
      <c r="BK28" s="56">
        <f t="shared" si="17"/>
        <v>8.607</v>
      </c>
      <c r="BL28" s="56">
        <f t="shared" si="17"/>
        <v>10.363</v>
      </c>
      <c r="BM28" s="56">
        <f t="shared" si="17"/>
        <v>9.067</v>
      </c>
      <c r="BN28" s="56">
        <f t="shared" si="17"/>
        <v>9.834</v>
      </c>
      <c r="BO28" s="56">
        <f t="shared" si="17"/>
        <v>10.389</v>
      </c>
      <c r="BP28" s="56">
        <f t="shared" si="17"/>
        <v>9.328</v>
      </c>
      <c r="BQ28" s="56">
        <f t="shared" si="17"/>
        <v>10.164</v>
      </c>
      <c r="BR28" s="56">
        <f t="shared" si="17"/>
        <v>11.454</v>
      </c>
      <c r="BS28" s="56">
        <f t="shared" si="17"/>
        <v>11.302</v>
      </c>
      <c r="BT28" s="56">
        <f t="shared" si="17"/>
        <v>11.747</v>
      </c>
      <c r="BU28" s="56">
        <f t="shared" si="17"/>
        <v>11.505</v>
      </c>
      <c r="BV28" s="56">
        <f t="shared" si="17"/>
        <v>9.818</v>
      </c>
      <c r="BW28" s="56">
        <f t="shared" si="17"/>
        <v>10.742</v>
      </c>
      <c r="BX28" s="56">
        <f t="shared" si="17"/>
        <v>11.272</v>
      </c>
      <c r="BY28" s="56">
        <f t="shared" si="17"/>
        <v>11.339</v>
      </c>
      <c r="BZ28" s="56">
        <f t="shared" si="17"/>
        <v>9.891</v>
      </c>
      <c r="CA28" s="56">
        <f t="shared" si="17"/>
        <v>10.121</v>
      </c>
      <c r="CB28" s="56">
        <f t="shared" si="17"/>
        <v>9.904</v>
      </c>
      <c r="CC28" s="56">
        <f t="shared" si="17"/>
        <v>10.9</v>
      </c>
      <c r="CD28" s="56">
        <f t="shared" si="17"/>
        <v>10.885</v>
      </c>
      <c r="CE28" s="56">
        <f t="shared" si="17"/>
        <v>12.772</v>
      </c>
      <c r="CF28" s="56">
        <f t="shared" si="17"/>
        <v>11.831</v>
      </c>
      <c r="CG28" s="56">
        <f t="shared" si="17"/>
        <v>12.318</v>
      </c>
      <c r="CH28" s="56">
        <f t="shared" si="17"/>
        <v>11.605</v>
      </c>
      <c r="CI28" s="56">
        <f t="shared" si="17"/>
        <v>10.816</v>
      </c>
      <c r="CJ28" s="56">
        <f t="shared" si="17"/>
        <v>11.665</v>
      </c>
      <c r="CK28" s="56">
        <f t="shared" si="17"/>
        <v>11.25</v>
      </c>
      <c r="CL28" s="56">
        <f t="shared" si="17"/>
        <v>10.899</v>
      </c>
      <c r="CM28" s="56">
        <f t="shared" si="17"/>
        <v>12.397</v>
      </c>
      <c r="CN28" s="56">
        <f t="shared" si="17"/>
        <v>13.565</v>
      </c>
      <c r="CO28" s="56">
        <f t="shared" si="17"/>
        <v>12.162</v>
      </c>
      <c r="CP28" s="56">
        <f t="shared" si="17"/>
        <v>13.115</v>
      </c>
      <c r="CQ28" s="56">
        <f t="shared" si="17"/>
        <v>14.777</v>
      </c>
      <c r="CR28" s="56">
        <f t="shared" si="17"/>
        <v>12.55</v>
      </c>
      <c r="CS28" s="56">
        <f t="shared" si="17"/>
        <v>15.05</v>
      </c>
      <c r="CT28" s="56">
        <f t="shared" si="17"/>
        <v>12.319</v>
      </c>
      <c r="CU28" s="56">
        <f t="shared" si="17"/>
        <v>13.499</v>
      </c>
      <c r="CV28" s="56">
        <f t="shared" si="17"/>
        <v>13.266</v>
      </c>
      <c r="CW28" s="56">
        <f t="shared" si="17"/>
        <v>10.064</v>
      </c>
      <c r="CX28" s="56">
        <f t="shared" si="17"/>
        <v>12.275</v>
      </c>
      <c r="CY28" s="56">
        <f t="shared" si="17"/>
        <v>12.138</v>
      </c>
      <c r="CZ28" s="56">
        <f t="shared" si="17"/>
        <v>11.718</v>
      </c>
      <c r="DA28" s="56">
        <f t="shared" si="17"/>
        <v>12.081</v>
      </c>
      <c r="DB28" s="56">
        <f t="shared" si="17"/>
        <v>13.607</v>
      </c>
      <c r="DC28" s="56">
        <f t="shared" si="17"/>
        <v>12.168</v>
      </c>
      <c r="DD28" s="56">
        <f t="shared" si="17"/>
        <v>13.881</v>
      </c>
      <c r="DE28" s="56">
        <f t="shared" si="17"/>
        <v>13.155</v>
      </c>
      <c r="DF28" s="56">
        <f t="shared" si="17"/>
        <v>12.082</v>
      </c>
      <c r="DG28" s="56">
        <f t="shared" si="17"/>
        <v>12.443</v>
      </c>
      <c r="DH28" s="56">
        <f t="shared" si="17"/>
        <v>13.041</v>
      </c>
      <c r="DI28" s="56">
        <f t="shared" si="17"/>
        <v>11.441</v>
      </c>
      <c r="DJ28" s="56">
        <f t="shared" si="17"/>
        <v>12.224</v>
      </c>
      <c r="DK28" s="56">
        <f t="shared" si="17"/>
        <v>11.468</v>
      </c>
      <c r="DL28" s="56">
        <f t="shared" si="17"/>
        <v>10.865</v>
      </c>
      <c r="DM28" s="56">
        <f t="shared" si="17"/>
        <v>11.121</v>
      </c>
      <c r="DN28" s="56">
        <f t="shared" si="17"/>
        <v>12.054</v>
      </c>
      <c r="DO28" s="56">
        <f t="shared" si="17"/>
        <v>12.594</v>
      </c>
      <c r="DP28" s="56">
        <f t="shared" si="17"/>
        <v>10.548</v>
      </c>
      <c r="DQ28" s="56">
        <f t="shared" si="17"/>
        <v>11.027</v>
      </c>
      <c r="DR28" s="56">
        <f t="shared" si="17"/>
        <v>8.327</v>
      </c>
      <c r="DS28" s="56">
        <f t="shared" si="17"/>
        <v>8.083</v>
      </c>
      <c r="DT28" s="56">
        <f t="shared" si="17"/>
        <v>9.937</v>
      </c>
      <c r="DU28" s="56">
        <f t="shared" si="17"/>
        <v>6.997</v>
      </c>
      <c r="DV28" s="56">
        <f t="shared" si="17"/>
        <v>9.042</v>
      </c>
      <c r="DW28" s="56">
        <f t="shared" si="17"/>
        <v>10.089</v>
      </c>
      <c r="DX28" s="56">
        <f t="shared" si="17"/>
        <v>9.045</v>
      </c>
      <c r="DY28" s="56">
        <f t="shared" si="17"/>
        <v>9.858</v>
      </c>
      <c r="DZ28" s="56">
        <f t="shared" si="17"/>
        <v>9.763</v>
      </c>
      <c r="EA28" s="56">
        <f t="shared" si="17"/>
        <v>12.649</v>
      </c>
      <c r="EB28" s="56">
        <f t="shared" si="17"/>
        <v>12.592</v>
      </c>
      <c r="EC28" s="56">
        <f t="shared" si="17"/>
        <v>11.674</v>
      </c>
      <c r="ED28" s="56">
        <f t="shared" si="17"/>
        <v>10.458</v>
      </c>
      <c r="EE28" s="56">
        <f t="shared" si="17"/>
        <v>11.093</v>
      </c>
      <c r="EF28" s="56">
        <f t="shared" si="17"/>
        <v>11.671</v>
      </c>
      <c r="EG28" s="56">
        <f t="shared" si="17"/>
        <v>9.428</v>
      </c>
      <c r="EH28" s="56">
        <f t="shared" si="17"/>
        <v>11.323</v>
      </c>
      <c r="EI28" s="56">
        <f t="shared" si="17"/>
        <v>11.178</v>
      </c>
      <c r="EJ28" s="56">
        <f t="shared" si="17"/>
        <v>10.664</v>
      </c>
      <c r="EK28" s="56">
        <f t="shared" si="17"/>
        <v>9.041</v>
      </c>
      <c r="EL28" s="56">
        <f t="shared" si="17"/>
        <v>10.23</v>
      </c>
      <c r="EM28" s="56">
        <f t="shared" si="17"/>
        <v>12.231</v>
      </c>
      <c r="EN28" s="56">
        <f t="shared" si="17"/>
        <v>12.881</v>
      </c>
      <c r="EO28" s="56">
        <f t="shared" si="17"/>
        <v>12.858</v>
      </c>
      <c r="EP28" s="56">
        <f t="shared" si="17"/>
        <v>10.736</v>
      </c>
      <c r="EQ28" s="56">
        <f t="shared" si="17"/>
        <v>10.222</v>
      </c>
      <c r="ER28" s="56">
        <f t="shared" si="17"/>
        <v>13.185</v>
      </c>
      <c r="ES28" s="56">
        <f t="shared" si="17"/>
        <v>10.913</v>
      </c>
      <c r="ET28" s="56">
        <f t="shared" si="17"/>
        <v>11.794</v>
      </c>
      <c r="EU28" s="56">
        <f t="shared" si="17"/>
        <v>11.071</v>
      </c>
      <c r="EV28" s="56">
        <f t="shared" si="17"/>
        <v>11.005</v>
      </c>
      <c r="EW28" s="56">
        <f t="shared" si="17"/>
        <v>11.135</v>
      </c>
      <c r="EX28" s="56">
        <f t="shared" si="17"/>
        <v>13.149</v>
      </c>
      <c r="EY28" s="56">
        <f t="shared" si="17"/>
        <v>13.626</v>
      </c>
      <c r="EZ28" s="56">
        <f t="shared" si="17"/>
        <v>12.309</v>
      </c>
      <c r="FA28" s="56">
        <f t="shared" si="17"/>
        <v>11.898</v>
      </c>
      <c r="FB28" s="56">
        <f t="shared" si="17"/>
        <v>11.554</v>
      </c>
      <c r="FC28" s="56">
        <f t="shared" si="17"/>
        <v>10.061</v>
      </c>
      <c r="FD28" s="56">
        <f t="shared" si="17"/>
        <v>12.05</v>
      </c>
      <c r="FE28" s="56">
        <f t="shared" si="17"/>
        <v>10.556</v>
      </c>
      <c r="FF28" s="56">
        <f t="shared" si="17"/>
        <v>11.339</v>
      </c>
      <c r="FG28" s="56">
        <f t="shared" si="17"/>
        <v>11.628</v>
      </c>
      <c r="FH28" s="56">
        <f t="shared" si="17"/>
        <v>11.015</v>
      </c>
      <c r="FI28" s="56">
        <f t="shared" si="17"/>
        <v>13.305</v>
      </c>
      <c r="FJ28" s="56">
        <f t="shared" si="17"/>
        <v>13.886</v>
      </c>
      <c r="FK28" s="56">
        <f t="shared" si="17"/>
        <v>14.312</v>
      </c>
      <c r="FL28" s="56">
        <f t="shared" si="17"/>
        <v>13.097</v>
      </c>
      <c r="FM28" s="56">
        <f t="shared" si="17"/>
        <v>13.737</v>
      </c>
      <c r="FN28" s="56">
        <f t="shared" si="17"/>
        <v>13.509</v>
      </c>
      <c r="FO28" s="56">
        <f t="shared" si="17"/>
        <v>10.868</v>
      </c>
      <c r="FP28" s="56">
        <f t="shared" si="17"/>
        <v>13.242</v>
      </c>
      <c r="FQ28" s="56">
        <f t="shared" si="17"/>
        <v>11.917</v>
      </c>
      <c r="FR28" s="56">
        <f t="shared" si="17"/>
        <v>12.201</v>
      </c>
      <c r="FS28" s="56">
        <f t="shared" si="17"/>
        <v>10.784</v>
      </c>
      <c r="FT28" s="56">
        <v>10.533</v>
      </c>
      <c r="FU28" s="56">
        <f t="shared" ref="FU28:HS28" si="18">SUM(FU9,FU19)</f>
        <v>7.068</v>
      </c>
      <c r="FV28" s="56">
        <f t="shared" si="18"/>
        <v>9.337</v>
      </c>
      <c r="FW28" s="56">
        <f t="shared" si="18"/>
        <v>9.603</v>
      </c>
      <c r="FX28" s="56">
        <f t="shared" si="18"/>
        <v>11.675</v>
      </c>
      <c r="FY28" s="56">
        <f t="shared" si="18"/>
        <v>11.838</v>
      </c>
      <c r="FZ28" s="56">
        <f t="shared" si="18"/>
        <v>13.352</v>
      </c>
      <c r="GA28" s="56">
        <f t="shared" si="18"/>
        <v>13.808</v>
      </c>
      <c r="GB28" s="56">
        <f t="shared" si="18"/>
        <v>14.652</v>
      </c>
      <c r="GC28" s="56">
        <f t="shared" si="18"/>
        <v>12.818</v>
      </c>
      <c r="GD28" s="56">
        <f t="shared" si="18"/>
        <v>17.19</v>
      </c>
      <c r="GE28" s="56">
        <f t="shared" si="18"/>
        <v>12.469</v>
      </c>
      <c r="GF28" s="56">
        <f t="shared" si="18"/>
        <v>13.624</v>
      </c>
      <c r="GG28" s="56">
        <f t="shared" si="18"/>
        <v>12.736</v>
      </c>
      <c r="GH28" s="56">
        <f t="shared" si="18"/>
        <v>10.09</v>
      </c>
      <c r="GI28" s="56">
        <f t="shared" si="18"/>
        <v>10.591</v>
      </c>
      <c r="GJ28" s="56">
        <f t="shared" si="18"/>
        <v>11.785</v>
      </c>
      <c r="GK28" s="56">
        <f t="shared" si="18"/>
        <v>13.517</v>
      </c>
      <c r="GL28" s="56">
        <f t="shared" si="18"/>
        <v>10.402</v>
      </c>
      <c r="GM28" s="56">
        <f t="shared" si="18"/>
        <v>10.513</v>
      </c>
      <c r="GN28" s="56">
        <f t="shared" si="18"/>
        <v>11.241</v>
      </c>
      <c r="GO28" s="56">
        <f t="shared" si="18"/>
        <v>9.818</v>
      </c>
      <c r="GP28" s="56">
        <f t="shared" si="18"/>
        <v>9.899</v>
      </c>
      <c r="GQ28" s="56">
        <f t="shared" si="18"/>
        <v>9.725</v>
      </c>
      <c r="GR28" s="56">
        <f t="shared" si="18"/>
        <v>13.541</v>
      </c>
      <c r="GS28" s="56">
        <f t="shared" si="18"/>
        <v>10.383</v>
      </c>
      <c r="GT28" s="56">
        <f t="shared" si="18"/>
        <v>10.09</v>
      </c>
      <c r="GU28" s="56">
        <f t="shared" si="18"/>
        <v>9.664</v>
      </c>
      <c r="GV28" s="56">
        <f t="shared" si="18"/>
        <v>10.742</v>
      </c>
      <c r="GW28" s="56">
        <f t="shared" si="18"/>
        <v>10.582</v>
      </c>
      <c r="GX28" s="56">
        <f t="shared" si="18"/>
        <v>13.113</v>
      </c>
      <c r="GY28" s="56">
        <f t="shared" si="18"/>
        <v>10.533</v>
      </c>
      <c r="GZ28" s="56">
        <f t="shared" si="18"/>
        <v>11.11</v>
      </c>
      <c r="HA28" s="56">
        <f t="shared" si="18"/>
        <v>7.755</v>
      </c>
      <c r="HB28" s="56">
        <f t="shared" si="18"/>
        <v>11.37</v>
      </c>
      <c r="HC28" s="56">
        <f t="shared" si="18"/>
        <v>10.269</v>
      </c>
      <c r="HD28" s="56">
        <f t="shared" si="18"/>
        <v>11.801</v>
      </c>
      <c r="HE28" s="60">
        <f t="shared" si="18"/>
        <v>10.059</v>
      </c>
      <c r="HF28" s="60">
        <f t="shared" si="18"/>
        <v>10.819</v>
      </c>
      <c r="HG28" s="60">
        <f t="shared" si="18"/>
        <v>12.34</v>
      </c>
      <c r="HH28" s="60">
        <f t="shared" si="18"/>
        <v>10.653</v>
      </c>
      <c r="HI28" s="60">
        <f t="shared" si="18"/>
        <v>12.811</v>
      </c>
      <c r="HJ28" s="60">
        <f t="shared" si="18"/>
        <v>12.228</v>
      </c>
      <c r="HK28" s="60">
        <f t="shared" si="18"/>
        <v>10.003</v>
      </c>
      <c r="HL28" s="60">
        <f t="shared" si="18"/>
        <v>12.907</v>
      </c>
      <c r="HM28" s="60">
        <f t="shared" si="18"/>
        <v>13.267</v>
      </c>
      <c r="HN28" s="60">
        <f t="shared" si="18"/>
        <v>13.657</v>
      </c>
      <c r="HO28" s="60">
        <f t="shared" si="18"/>
        <v>11.9</v>
      </c>
      <c r="HP28" s="60">
        <f t="shared" si="18"/>
        <v>10.636</v>
      </c>
      <c r="HQ28" s="60">
        <f t="shared" si="18"/>
        <v>13.234</v>
      </c>
      <c r="HR28" s="60">
        <f t="shared" si="18"/>
        <v>12.465</v>
      </c>
      <c r="HS28" s="60">
        <f t="shared" si="18"/>
        <v>12.314</v>
      </c>
      <c r="HT28" s="25"/>
      <c r="HU28" s="25"/>
      <c r="HV28" s="25"/>
      <c r="HW28" s="25"/>
      <c r="HX28" s="25"/>
      <c r="HY28" s="25"/>
    </row>
    <row r="29" ht="13.5" customHeight="1">
      <c r="A29" s="39">
        <f t="shared" si="3"/>
        <v>25</v>
      </c>
      <c r="B29" s="55" t="s">
        <v>251</v>
      </c>
      <c r="C29" s="56"/>
      <c r="D29" s="56">
        <f t="shared" ref="D29:FS29" si="19">SUM(D10,D20)</f>
        <v>3.643</v>
      </c>
      <c r="E29" s="56">
        <f t="shared" si="19"/>
        <v>2.826</v>
      </c>
      <c r="F29" s="56">
        <f t="shared" si="19"/>
        <v>3.763</v>
      </c>
      <c r="G29" s="56">
        <f t="shared" si="19"/>
        <v>3.624</v>
      </c>
      <c r="H29" s="56">
        <f t="shared" si="19"/>
        <v>3.56</v>
      </c>
      <c r="I29" s="56">
        <f t="shared" si="19"/>
        <v>3.926</v>
      </c>
      <c r="J29" s="56">
        <f t="shared" si="19"/>
        <v>4.509</v>
      </c>
      <c r="K29" s="56">
        <f t="shared" si="19"/>
        <v>4.467</v>
      </c>
      <c r="L29" s="56">
        <f t="shared" si="19"/>
        <v>3.581</v>
      </c>
      <c r="M29" s="56">
        <f t="shared" si="19"/>
        <v>4.157</v>
      </c>
      <c r="N29" s="56">
        <f t="shared" si="19"/>
        <v>3.643</v>
      </c>
      <c r="O29" s="56">
        <f t="shared" si="19"/>
        <v>4.222</v>
      </c>
      <c r="P29" s="56">
        <f t="shared" si="19"/>
        <v>3.603</v>
      </c>
      <c r="Q29" s="56">
        <f t="shared" si="19"/>
        <v>3.074</v>
      </c>
      <c r="R29" s="56">
        <f t="shared" si="19"/>
        <v>3.224</v>
      </c>
      <c r="S29" s="56">
        <f t="shared" si="19"/>
        <v>4.103</v>
      </c>
      <c r="T29" s="56">
        <f t="shared" si="19"/>
        <v>4.083</v>
      </c>
      <c r="U29" s="56">
        <f t="shared" si="19"/>
        <v>4.074</v>
      </c>
      <c r="V29" s="56">
        <f t="shared" si="19"/>
        <v>3.976</v>
      </c>
      <c r="W29" s="56">
        <f t="shared" si="19"/>
        <v>3.877</v>
      </c>
      <c r="X29" s="56">
        <f t="shared" si="19"/>
        <v>4.947</v>
      </c>
      <c r="Y29" s="56">
        <f t="shared" si="19"/>
        <v>4.919</v>
      </c>
      <c r="Z29" s="56">
        <f t="shared" si="19"/>
        <v>5.367</v>
      </c>
      <c r="AA29" s="56">
        <f t="shared" si="19"/>
        <v>4.241</v>
      </c>
      <c r="AB29" s="56">
        <f t="shared" si="19"/>
        <v>3.728</v>
      </c>
      <c r="AC29" s="56">
        <f t="shared" si="19"/>
        <v>3.378</v>
      </c>
      <c r="AD29" s="56">
        <f t="shared" si="19"/>
        <v>4.412</v>
      </c>
      <c r="AE29" s="56">
        <f t="shared" si="19"/>
        <v>5.115</v>
      </c>
      <c r="AF29" s="56">
        <f t="shared" si="19"/>
        <v>4.545</v>
      </c>
      <c r="AG29" s="56">
        <f t="shared" si="19"/>
        <v>4.539</v>
      </c>
      <c r="AH29" s="56">
        <f t="shared" si="19"/>
        <v>5.025</v>
      </c>
      <c r="AI29" s="56">
        <f t="shared" si="19"/>
        <v>4.231</v>
      </c>
      <c r="AJ29" s="56">
        <f t="shared" si="19"/>
        <v>5.806</v>
      </c>
      <c r="AK29" s="56">
        <f t="shared" si="19"/>
        <v>6.032</v>
      </c>
      <c r="AL29" s="56">
        <f t="shared" si="19"/>
        <v>4.039</v>
      </c>
      <c r="AM29" s="56">
        <f t="shared" si="19"/>
        <v>4.695</v>
      </c>
      <c r="AN29" s="56">
        <f t="shared" si="19"/>
        <v>3.259</v>
      </c>
      <c r="AO29" s="56">
        <f t="shared" si="19"/>
        <v>3.882</v>
      </c>
      <c r="AP29" s="56">
        <f t="shared" si="19"/>
        <v>4.159</v>
      </c>
      <c r="AQ29" s="56">
        <f t="shared" si="19"/>
        <v>5.024</v>
      </c>
      <c r="AR29" s="56">
        <f t="shared" si="19"/>
        <v>3.885</v>
      </c>
      <c r="AS29" s="56">
        <f t="shared" si="19"/>
        <v>4.319</v>
      </c>
      <c r="AT29" s="56">
        <f t="shared" si="19"/>
        <v>4.993</v>
      </c>
      <c r="AU29" s="56">
        <f t="shared" si="19"/>
        <v>4.687</v>
      </c>
      <c r="AV29" s="56">
        <f t="shared" si="19"/>
        <v>4.364</v>
      </c>
      <c r="AW29" s="56">
        <f t="shared" si="19"/>
        <v>5.183</v>
      </c>
      <c r="AX29" s="56">
        <f t="shared" si="19"/>
        <v>5.213</v>
      </c>
      <c r="AY29" s="56">
        <f t="shared" si="19"/>
        <v>4.772</v>
      </c>
      <c r="AZ29" s="56">
        <f t="shared" si="19"/>
        <v>4.13</v>
      </c>
      <c r="BA29" s="56">
        <f t="shared" si="19"/>
        <v>5.022</v>
      </c>
      <c r="BB29" s="56">
        <f t="shared" si="19"/>
        <v>5.849</v>
      </c>
      <c r="BC29" s="56">
        <f t="shared" si="19"/>
        <v>6.241</v>
      </c>
      <c r="BD29" s="56">
        <f t="shared" si="19"/>
        <v>5.029</v>
      </c>
      <c r="BE29" s="56">
        <f t="shared" si="19"/>
        <v>6.21</v>
      </c>
      <c r="BF29" s="56">
        <f t="shared" si="19"/>
        <v>5.612</v>
      </c>
      <c r="BG29" s="56">
        <f t="shared" si="19"/>
        <v>6.121</v>
      </c>
      <c r="BH29" s="56">
        <f t="shared" si="19"/>
        <v>5.262</v>
      </c>
      <c r="BI29" s="56">
        <f t="shared" si="19"/>
        <v>5.377</v>
      </c>
      <c r="BJ29" s="56">
        <f t="shared" si="19"/>
        <v>5.176</v>
      </c>
      <c r="BK29" s="56">
        <f t="shared" si="19"/>
        <v>6.548</v>
      </c>
      <c r="BL29" s="56">
        <f t="shared" si="19"/>
        <v>5.102</v>
      </c>
      <c r="BM29" s="56">
        <f t="shared" si="19"/>
        <v>5.618</v>
      </c>
      <c r="BN29" s="56">
        <f t="shared" si="19"/>
        <v>5.936</v>
      </c>
      <c r="BO29" s="56">
        <f t="shared" si="19"/>
        <v>6.484</v>
      </c>
      <c r="BP29" s="56">
        <f t="shared" si="19"/>
        <v>7.574</v>
      </c>
      <c r="BQ29" s="56">
        <f t="shared" si="19"/>
        <v>5.641</v>
      </c>
      <c r="BR29" s="56">
        <f t="shared" si="19"/>
        <v>6.662</v>
      </c>
      <c r="BS29" s="56">
        <f t="shared" si="19"/>
        <v>5.36</v>
      </c>
      <c r="BT29" s="56">
        <f t="shared" si="19"/>
        <v>6.145</v>
      </c>
      <c r="BU29" s="56">
        <f t="shared" si="19"/>
        <v>5.865</v>
      </c>
      <c r="BV29" s="56">
        <f t="shared" si="19"/>
        <v>6.005</v>
      </c>
      <c r="BW29" s="56">
        <f t="shared" si="19"/>
        <v>5.648</v>
      </c>
      <c r="BX29" s="56">
        <f t="shared" si="19"/>
        <v>4.852</v>
      </c>
      <c r="BY29" s="56">
        <f t="shared" si="19"/>
        <v>4.658</v>
      </c>
      <c r="BZ29" s="56">
        <f t="shared" si="19"/>
        <v>5.77</v>
      </c>
      <c r="CA29" s="56">
        <f t="shared" si="19"/>
        <v>5.55</v>
      </c>
      <c r="CB29" s="56">
        <f t="shared" si="19"/>
        <v>6.21</v>
      </c>
      <c r="CC29" s="56">
        <f t="shared" si="19"/>
        <v>6.359</v>
      </c>
      <c r="CD29" s="56">
        <f t="shared" si="19"/>
        <v>6.116</v>
      </c>
      <c r="CE29" s="56">
        <f t="shared" si="19"/>
        <v>6.457</v>
      </c>
      <c r="CF29" s="56">
        <f t="shared" si="19"/>
        <v>5.918</v>
      </c>
      <c r="CG29" s="56">
        <f t="shared" si="19"/>
        <v>7.419</v>
      </c>
      <c r="CH29" s="56">
        <f t="shared" si="19"/>
        <v>5.965</v>
      </c>
      <c r="CI29" s="56">
        <f t="shared" si="19"/>
        <v>6.328</v>
      </c>
      <c r="CJ29" s="56">
        <f t="shared" si="19"/>
        <v>5.186</v>
      </c>
      <c r="CK29" s="56">
        <f t="shared" si="19"/>
        <v>5.36</v>
      </c>
      <c r="CL29" s="56">
        <f t="shared" si="19"/>
        <v>7.435</v>
      </c>
      <c r="CM29" s="56">
        <f t="shared" si="19"/>
        <v>7.721</v>
      </c>
      <c r="CN29" s="56">
        <f t="shared" si="19"/>
        <v>6.945</v>
      </c>
      <c r="CO29" s="56">
        <f t="shared" si="19"/>
        <v>7.58</v>
      </c>
      <c r="CP29" s="56">
        <f t="shared" si="19"/>
        <v>7.112</v>
      </c>
      <c r="CQ29" s="56">
        <f t="shared" si="19"/>
        <v>5.641</v>
      </c>
      <c r="CR29" s="56">
        <f t="shared" si="19"/>
        <v>5.862</v>
      </c>
      <c r="CS29" s="56">
        <f t="shared" si="19"/>
        <v>7.375</v>
      </c>
      <c r="CT29" s="56">
        <f t="shared" si="19"/>
        <v>7.203</v>
      </c>
      <c r="CU29" s="56">
        <f t="shared" si="19"/>
        <v>7.408</v>
      </c>
      <c r="CV29" s="56">
        <f t="shared" si="19"/>
        <v>5.98</v>
      </c>
      <c r="CW29" s="56">
        <f t="shared" si="19"/>
        <v>5.099</v>
      </c>
      <c r="CX29" s="56">
        <f t="shared" si="19"/>
        <v>7.54</v>
      </c>
      <c r="CY29" s="56">
        <f t="shared" si="19"/>
        <v>6.834</v>
      </c>
      <c r="CZ29" s="56">
        <f t="shared" si="19"/>
        <v>8.581</v>
      </c>
      <c r="DA29" s="56">
        <f t="shared" si="19"/>
        <v>5.721</v>
      </c>
      <c r="DB29" s="56">
        <f t="shared" si="19"/>
        <v>6.424</v>
      </c>
      <c r="DC29" s="56">
        <f t="shared" si="19"/>
        <v>8.965</v>
      </c>
      <c r="DD29" s="56">
        <f t="shared" si="19"/>
        <v>8.463</v>
      </c>
      <c r="DE29" s="56">
        <f t="shared" si="19"/>
        <v>8.06</v>
      </c>
      <c r="DF29" s="56">
        <f t="shared" si="19"/>
        <v>7.386</v>
      </c>
      <c r="DG29" s="56">
        <f t="shared" si="19"/>
        <v>7.718</v>
      </c>
      <c r="DH29" s="56">
        <f t="shared" si="19"/>
        <v>7.252</v>
      </c>
      <c r="DI29" s="56">
        <f t="shared" si="19"/>
        <v>6.499</v>
      </c>
      <c r="DJ29" s="56">
        <f t="shared" si="19"/>
        <v>7.291</v>
      </c>
      <c r="DK29" s="56">
        <f t="shared" si="19"/>
        <v>8.179</v>
      </c>
      <c r="DL29" s="56">
        <f t="shared" si="19"/>
        <v>7.517</v>
      </c>
      <c r="DM29" s="56">
        <f t="shared" si="19"/>
        <v>7.454</v>
      </c>
      <c r="DN29" s="56">
        <f t="shared" si="19"/>
        <v>8.493</v>
      </c>
      <c r="DO29" s="56">
        <f t="shared" si="19"/>
        <v>9.205</v>
      </c>
      <c r="DP29" s="56">
        <f t="shared" si="19"/>
        <v>7.774</v>
      </c>
      <c r="DQ29" s="56">
        <f t="shared" si="19"/>
        <v>8.777</v>
      </c>
      <c r="DR29" s="56">
        <f t="shared" si="19"/>
        <v>8.144</v>
      </c>
      <c r="DS29" s="56">
        <f t="shared" si="19"/>
        <v>8.588</v>
      </c>
      <c r="DT29" s="56">
        <f t="shared" si="19"/>
        <v>7.256</v>
      </c>
      <c r="DU29" s="56">
        <f t="shared" si="19"/>
        <v>7.788</v>
      </c>
      <c r="DV29" s="56">
        <f t="shared" si="19"/>
        <v>7.573</v>
      </c>
      <c r="DW29" s="56">
        <f t="shared" si="19"/>
        <v>9.535</v>
      </c>
      <c r="DX29" s="56">
        <f t="shared" si="19"/>
        <v>8.008</v>
      </c>
      <c r="DY29" s="56">
        <f t="shared" si="19"/>
        <v>8.153</v>
      </c>
      <c r="DZ29" s="56">
        <f t="shared" si="19"/>
        <v>9.689</v>
      </c>
      <c r="EA29" s="56">
        <f t="shared" si="19"/>
        <v>9.848</v>
      </c>
      <c r="EB29" s="56">
        <f t="shared" si="19"/>
        <v>8.481</v>
      </c>
      <c r="EC29" s="56">
        <f t="shared" si="19"/>
        <v>8.105</v>
      </c>
      <c r="ED29" s="56">
        <f t="shared" si="19"/>
        <v>8.093</v>
      </c>
      <c r="EE29" s="56">
        <f t="shared" si="19"/>
        <v>8.689</v>
      </c>
      <c r="EF29" s="56">
        <f t="shared" si="19"/>
        <v>9.295</v>
      </c>
      <c r="EG29" s="56">
        <f t="shared" si="19"/>
        <v>7.909</v>
      </c>
      <c r="EH29" s="56">
        <f t="shared" si="19"/>
        <v>9.054</v>
      </c>
      <c r="EI29" s="56">
        <f t="shared" si="19"/>
        <v>9.968</v>
      </c>
      <c r="EJ29" s="56">
        <f t="shared" si="19"/>
        <v>9.626</v>
      </c>
      <c r="EK29" s="56">
        <f t="shared" si="19"/>
        <v>9.748</v>
      </c>
      <c r="EL29" s="56">
        <f t="shared" si="19"/>
        <v>10.652</v>
      </c>
      <c r="EM29" s="56">
        <f t="shared" si="19"/>
        <v>9.072</v>
      </c>
      <c r="EN29" s="56">
        <f t="shared" si="19"/>
        <v>9.819</v>
      </c>
      <c r="EO29" s="56">
        <f t="shared" si="19"/>
        <v>11.657</v>
      </c>
      <c r="EP29" s="56">
        <f t="shared" si="19"/>
        <v>10.09</v>
      </c>
      <c r="EQ29" s="56">
        <f t="shared" si="19"/>
        <v>10.328</v>
      </c>
      <c r="ER29" s="56">
        <f t="shared" si="19"/>
        <v>8.88</v>
      </c>
      <c r="ES29" s="56">
        <f t="shared" si="19"/>
        <v>7.489</v>
      </c>
      <c r="ET29" s="56">
        <f t="shared" si="19"/>
        <v>10.809</v>
      </c>
      <c r="EU29" s="56">
        <f t="shared" si="19"/>
        <v>10.92</v>
      </c>
      <c r="EV29" s="56">
        <f t="shared" si="19"/>
        <v>7.681</v>
      </c>
      <c r="EW29" s="56">
        <f t="shared" si="19"/>
        <v>8.826</v>
      </c>
      <c r="EX29" s="56">
        <f t="shared" si="19"/>
        <v>11.14</v>
      </c>
      <c r="EY29" s="56">
        <f t="shared" si="19"/>
        <v>12.562</v>
      </c>
      <c r="EZ29" s="56">
        <f t="shared" si="19"/>
        <v>11.647</v>
      </c>
      <c r="FA29" s="56">
        <f t="shared" si="19"/>
        <v>11.538</v>
      </c>
      <c r="FB29" s="56">
        <f t="shared" si="19"/>
        <v>11.308</v>
      </c>
      <c r="FC29" s="56">
        <f t="shared" si="19"/>
        <v>10.271</v>
      </c>
      <c r="FD29" s="56">
        <f t="shared" si="19"/>
        <v>9.407</v>
      </c>
      <c r="FE29" s="56">
        <f t="shared" si="19"/>
        <v>9.993</v>
      </c>
      <c r="FF29" s="56">
        <f t="shared" si="19"/>
        <v>12.387</v>
      </c>
      <c r="FG29" s="56">
        <f t="shared" si="19"/>
        <v>10.998</v>
      </c>
      <c r="FH29" s="56">
        <f t="shared" si="19"/>
        <v>12.627</v>
      </c>
      <c r="FI29" s="56">
        <f t="shared" si="19"/>
        <v>10.961</v>
      </c>
      <c r="FJ29" s="56">
        <f t="shared" si="19"/>
        <v>8.685</v>
      </c>
      <c r="FK29" s="56">
        <f t="shared" si="19"/>
        <v>11.977</v>
      </c>
      <c r="FL29" s="56">
        <f t="shared" si="19"/>
        <v>10.322</v>
      </c>
      <c r="FM29" s="56">
        <f t="shared" si="19"/>
        <v>11.43</v>
      </c>
      <c r="FN29" s="56">
        <f t="shared" si="19"/>
        <v>12.06</v>
      </c>
      <c r="FO29" s="56">
        <f t="shared" si="19"/>
        <v>8.76</v>
      </c>
      <c r="FP29" s="56">
        <f t="shared" si="19"/>
        <v>8.49</v>
      </c>
      <c r="FQ29" s="56">
        <f t="shared" si="19"/>
        <v>9.031</v>
      </c>
      <c r="FR29" s="56">
        <f t="shared" si="19"/>
        <v>10.537</v>
      </c>
      <c r="FS29" s="56">
        <f t="shared" si="19"/>
        <v>8.001</v>
      </c>
      <c r="FT29" s="56">
        <v>10.145</v>
      </c>
      <c r="FU29" s="56">
        <f t="shared" ref="FU29:HS29" si="20">SUM(FU10,FU20)</f>
        <v>9.768</v>
      </c>
      <c r="FV29" s="56">
        <f t="shared" si="20"/>
        <v>11.657</v>
      </c>
      <c r="FW29" s="56">
        <f t="shared" si="20"/>
        <v>11.732</v>
      </c>
      <c r="FX29" s="56">
        <f t="shared" si="20"/>
        <v>10.557</v>
      </c>
      <c r="FY29" s="56">
        <f t="shared" si="20"/>
        <v>11.657</v>
      </c>
      <c r="FZ29" s="56">
        <f t="shared" si="20"/>
        <v>9.795</v>
      </c>
      <c r="GA29" s="56">
        <f t="shared" si="20"/>
        <v>9.129</v>
      </c>
      <c r="GB29" s="56">
        <f t="shared" si="20"/>
        <v>9.652</v>
      </c>
      <c r="GC29" s="56">
        <f t="shared" si="20"/>
        <v>10.232</v>
      </c>
      <c r="GD29" s="56">
        <f t="shared" si="20"/>
        <v>10.368</v>
      </c>
      <c r="GE29" s="56">
        <f t="shared" si="20"/>
        <v>10.828</v>
      </c>
      <c r="GF29" s="56">
        <f t="shared" si="20"/>
        <v>11.078</v>
      </c>
      <c r="GG29" s="56">
        <f t="shared" si="20"/>
        <v>9.011</v>
      </c>
      <c r="GH29" s="56">
        <f t="shared" si="20"/>
        <v>9.85</v>
      </c>
      <c r="GI29" s="56">
        <f t="shared" si="20"/>
        <v>12.286</v>
      </c>
      <c r="GJ29" s="56">
        <f t="shared" si="20"/>
        <v>8.722</v>
      </c>
      <c r="GK29" s="56">
        <f t="shared" si="20"/>
        <v>9.519</v>
      </c>
      <c r="GL29" s="56">
        <f t="shared" si="20"/>
        <v>9.749</v>
      </c>
      <c r="GM29" s="56">
        <f t="shared" si="20"/>
        <v>9.755</v>
      </c>
      <c r="GN29" s="56">
        <f t="shared" si="20"/>
        <v>8.537</v>
      </c>
      <c r="GO29" s="56">
        <f t="shared" si="20"/>
        <v>9.212</v>
      </c>
      <c r="GP29" s="56">
        <f t="shared" si="20"/>
        <v>10.218</v>
      </c>
      <c r="GQ29" s="56">
        <f t="shared" si="20"/>
        <v>11.414</v>
      </c>
      <c r="GR29" s="56">
        <f t="shared" si="20"/>
        <v>12.045</v>
      </c>
      <c r="GS29" s="56">
        <f t="shared" si="20"/>
        <v>9.954</v>
      </c>
      <c r="GT29" s="56">
        <f t="shared" si="20"/>
        <v>11.254</v>
      </c>
      <c r="GU29" s="56">
        <f t="shared" si="20"/>
        <v>9.553</v>
      </c>
      <c r="GV29" s="56">
        <f t="shared" si="20"/>
        <v>9.801</v>
      </c>
      <c r="GW29" s="56">
        <f t="shared" si="20"/>
        <v>9.67</v>
      </c>
      <c r="GX29" s="56">
        <f t="shared" si="20"/>
        <v>10.099</v>
      </c>
      <c r="GY29" s="56">
        <f t="shared" si="20"/>
        <v>10.964</v>
      </c>
      <c r="GZ29" s="56">
        <f t="shared" si="20"/>
        <v>8.901</v>
      </c>
      <c r="HA29" s="56">
        <f t="shared" si="20"/>
        <v>9.368</v>
      </c>
      <c r="HB29" s="56">
        <f t="shared" si="20"/>
        <v>10.497</v>
      </c>
      <c r="HC29" s="56">
        <f t="shared" si="20"/>
        <v>11.767</v>
      </c>
      <c r="HD29" s="56">
        <f t="shared" si="20"/>
        <v>11.23</v>
      </c>
      <c r="HE29" s="60">
        <f t="shared" si="20"/>
        <v>11.558</v>
      </c>
      <c r="HF29" s="60">
        <f t="shared" si="20"/>
        <v>9.947</v>
      </c>
      <c r="HG29" s="60">
        <f t="shared" si="20"/>
        <v>12.509</v>
      </c>
      <c r="HH29" s="60">
        <f t="shared" si="20"/>
        <v>11.274</v>
      </c>
      <c r="HI29" s="60">
        <f t="shared" si="20"/>
        <v>9.89</v>
      </c>
      <c r="HJ29" s="60">
        <f t="shared" si="20"/>
        <v>9.692</v>
      </c>
      <c r="HK29" s="60">
        <f t="shared" si="20"/>
        <v>11.714</v>
      </c>
      <c r="HL29" s="60">
        <f t="shared" si="20"/>
        <v>8.617</v>
      </c>
      <c r="HM29" s="60">
        <f t="shared" si="20"/>
        <v>9.463</v>
      </c>
      <c r="HN29" s="60">
        <f t="shared" si="20"/>
        <v>12.351</v>
      </c>
      <c r="HO29" s="60">
        <f t="shared" si="20"/>
        <v>11.526</v>
      </c>
      <c r="HP29" s="60">
        <f t="shared" si="20"/>
        <v>12.777</v>
      </c>
      <c r="HQ29" s="60">
        <f t="shared" si="20"/>
        <v>12.376</v>
      </c>
      <c r="HR29" s="60">
        <f t="shared" si="20"/>
        <v>13.219</v>
      </c>
      <c r="HS29" s="60">
        <f t="shared" si="20"/>
        <v>14.019</v>
      </c>
      <c r="HT29" s="25"/>
      <c r="HU29" s="25"/>
      <c r="HV29" s="25"/>
      <c r="HW29" s="25"/>
      <c r="HX29" s="25"/>
      <c r="HY29" s="25"/>
    </row>
    <row r="30" ht="13.5" customHeight="1">
      <c r="A30" s="39">
        <f t="shared" si="3"/>
        <v>26</v>
      </c>
      <c r="B30" s="117" t="s">
        <v>241</v>
      </c>
      <c r="C30" s="118"/>
      <c r="D30" s="118">
        <f t="shared" ref="D30:HS30" si="21">D11</f>
        <v>0.846</v>
      </c>
      <c r="E30" s="118">
        <f t="shared" si="21"/>
        <v>1.023</v>
      </c>
      <c r="F30" s="118">
        <f t="shared" si="21"/>
        <v>0.936</v>
      </c>
      <c r="G30" s="118">
        <f t="shared" si="21"/>
        <v>0.806</v>
      </c>
      <c r="H30" s="118">
        <f t="shared" si="21"/>
        <v>1.081</v>
      </c>
      <c r="I30" s="118">
        <f t="shared" si="21"/>
        <v>0.739</v>
      </c>
      <c r="J30" s="118">
        <f t="shared" si="21"/>
        <v>0.979</v>
      </c>
      <c r="K30" s="118">
        <f t="shared" si="21"/>
        <v>0.819</v>
      </c>
      <c r="L30" s="118">
        <f t="shared" si="21"/>
        <v>0.918</v>
      </c>
      <c r="M30" s="118">
        <f t="shared" si="21"/>
        <v>0.917</v>
      </c>
      <c r="N30" s="118">
        <f t="shared" si="21"/>
        <v>0.704</v>
      </c>
      <c r="O30" s="118">
        <f t="shared" si="21"/>
        <v>0.889</v>
      </c>
      <c r="P30" s="118">
        <f t="shared" si="21"/>
        <v>0.982</v>
      </c>
      <c r="Q30" s="118">
        <f t="shared" si="21"/>
        <v>0.711</v>
      </c>
      <c r="R30" s="118">
        <f t="shared" si="21"/>
        <v>1.013</v>
      </c>
      <c r="S30" s="118">
        <f t="shared" si="21"/>
        <v>0.608</v>
      </c>
      <c r="T30" s="118">
        <f t="shared" si="21"/>
        <v>0.732</v>
      </c>
      <c r="U30" s="118">
        <f t="shared" si="21"/>
        <v>0.698</v>
      </c>
      <c r="V30" s="118">
        <f t="shared" si="21"/>
        <v>0.733</v>
      </c>
      <c r="W30" s="118">
        <f t="shared" si="21"/>
        <v>0.583</v>
      </c>
      <c r="X30" s="118">
        <f t="shared" si="21"/>
        <v>0.649</v>
      </c>
      <c r="Y30" s="118">
        <f t="shared" si="21"/>
        <v>0.621</v>
      </c>
      <c r="Z30" s="118">
        <f t="shared" si="21"/>
        <v>0.531</v>
      </c>
      <c r="AA30" s="118">
        <f t="shared" si="21"/>
        <v>0.422</v>
      </c>
      <c r="AB30" s="118">
        <f t="shared" si="21"/>
        <v>0.265</v>
      </c>
      <c r="AC30" s="118">
        <f t="shared" si="21"/>
        <v>0.443</v>
      </c>
      <c r="AD30" s="118">
        <f t="shared" si="21"/>
        <v>0.458</v>
      </c>
      <c r="AE30" s="118">
        <f t="shared" si="21"/>
        <v>0.484</v>
      </c>
      <c r="AF30" s="118">
        <f t="shared" si="21"/>
        <v>0.479</v>
      </c>
      <c r="AG30" s="118">
        <f t="shared" si="21"/>
        <v>0.387</v>
      </c>
      <c r="AH30" s="118">
        <f t="shared" si="21"/>
        <v>0.707</v>
      </c>
      <c r="AI30" s="118">
        <f t="shared" si="21"/>
        <v>0.414</v>
      </c>
      <c r="AJ30" s="118">
        <f t="shared" si="21"/>
        <v>0.381</v>
      </c>
      <c r="AK30" s="118">
        <f t="shared" si="21"/>
        <v>0.497</v>
      </c>
      <c r="AL30" s="118">
        <f t="shared" si="21"/>
        <v>0.527</v>
      </c>
      <c r="AM30" s="118">
        <f t="shared" si="21"/>
        <v>0.51</v>
      </c>
      <c r="AN30" s="118">
        <f t="shared" si="21"/>
        <v>0.644</v>
      </c>
      <c r="AO30" s="118">
        <f t="shared" si="21"/>
        <v>0</v>
      </c>
      <c r="AP30" s="118">
        <f t="shared" si="21"/>
        <v>0</v>
      </c>
      <c r="AQ30" s="118">
        <f t="shared" si="21"/>
        <v>0</v>
      </c>
      <c r="AR30" s="118">
        <f t="shared" si="21"/>
        <v>0</v>
      </c>
      <c r="AS30" s="118">
        <f t="shared" si="21"/>
        <v>0</v>
      </c>
      <c r="AT30" s="118">
        <f t="shared" si="21"/>
        <v>0</v>
      </c>
      <c r="AU30" s="118">
        <f t="shared" si="21"/>
        <v>0</v>
      </c>
      <c r="AV30" s="118">
        <f t="shared" si="21"/>
        <v>0</v>
      </c>
      <c r="AW30" s="118">
        <f t="shared" si="21"/>
        <v>0</v>
      </c>
      <c r="AX30" s="118">
        <f t="shared" si="21"/>
        <v>0</v>
      </c>
      <c r="AY30" s="118">
        <f t="shared" si="21"/>
        <v>0</v>
      </c>
      <c r="AZ30" s="118">
        <f t="shared" si="21"/>
        <v>0</v>
      </c>
      <c r="BA30" s="118">
        <f t="shared" si="21"/>
        <v>0</v>
      </c>
      <c r="BB30" s="118">
        <f t="shared" si="21"/>
        <v>0</v>
      </c>
      <c r="BC30" s="118">
        <f t="shared" si="21"/>
        <v>0</v>
      </c>
      <c r="BD30" s="118">
        <f t="shared" si="21"/>
        <v>0</v>
      </c>
      <c r="BE30" s="118">
        <f t="shared" si="21"/>
        <v>0</v>
      </c>
      <c r="BF30" s="118">
        <f t="shared" si="21"/>
        <v>0</v>
      </c>
      <c r="BG30" s="118">
        <f t="shared" si="21"/>
        <v>0</v>
      </c>
      <c r="BH30" s="118">
        <f t="shared" si="21"/>
        <v>0</v>
      </c>
      <c r="BI30" s="118">
        <f t="shared" si="21"/>
        <v>0</v>
      </c>
      <c r="BJ30" s="118">
        <f t="shared" si="21"/>
        <v>0</v>
      </c>
      <c r="BK30" s="118">
        <f t="shared" si="21"/>
        <v>0</v>
      </c>
      <c r="BL30" s="118">
        <f t="shared" si="21"/>
        <v>0</v>
      </c>
      <c r="BM30" s="118">
        <f t="shared" si="21"/>
        <v>0</v>
      </c>
      <c r="BN30" s="118">
        <f t="shared" si="21"/>
        <v>0</v>
      </c>
      <c r="BO30" s="118">
        <f t="shared" si="21"/>
        <v>0</v>
      </c>
      <c r="BP30" s="118">
        <f t="shared" si="21"/>
        <v>0</v>
      </c>
      <c r="BQ30" s="118">
        <f t="shared" si="21"/>
        <v>0</v>
      </c>
      <c r="BR30" s="118">
        <f t="shared" si="21"/>
        <v>0</v>
      </c>
      <c r="BS30" s="118">
        <f t="shared" si="21"/>
        <v>0</v>
      </c>
      <c r="BT30" s="118">
        <f t="shared" si="21"/>
        <v>0</v>
      </c>
      <c r="BU30" s="118">
        <f t="shared" si="21"/>
        <v>0</v>
      </c>
      <c r="BV30" s="118">
        <f t="shared" si="21"/>
        <v>0</v>
      </c>
      <c r="BW30" s="118">
        <f t="shared" si="21"/>
        <v>0</v>
      </c>
      <c r="BX30" s="118">
        <f t="shared" si="21"/>
        <v>0</v>
      </c>
      <c r="BY30" s="118">
        <f t="shared" si="21"/>
        <v>0</v>
      </c>
      <c r="BZ30" s="118">
        <f t="shared" si="21"/>
        <v>0</v>
      </c>
      <c r="CA30" s="118">
        <f t="shared" si="21"/>
        <v>0</v>
      </c>
      <c r="CB30" s="118">
        <f t="shared" si="21"/>
        <v>0</v>
      </c>
      <c r="CC30" s="118">
        <f t="shared" si="21"/>
        <v>0</v>
      </c>
      <c r="CD30" s="118">
        <f t="shared" si="21"/>
        <v>0</v>
      </c>
      <c r="CE30" s="118">
        <f t="shared" si="21"/>
        <v>0</v>
      </c>
      <c r="CF30" s="118">
        <f t="shared" si="21"/>
        <v>0</v>
      </c>
      <c r="CG30" s="118">
        <f t="shared" si="21"/>
        <v>0</v>
      </c>
      <c r="CH30" s="118">
        <f t="shared" si="21"/>
        <v>0</v>
      </c>
      <c r="CI30" s="118">
        <f t="shared" si="21"/>
        <v>0</v>
      </c>
      <c r="CJ30" s="118">
        <f t="shared" si="21"/>
        <v>0</v>
      </c>
      <c r="CK30" s="118">
        <f t="shared" si="21"/>
        <v>0</v>
      </c>
      <c r="CL30" s="118">
        <f t="shared" si="21"/>
        <v>0</v>
      </c>
      <c r="CM30" s="118">
        <f t="shared" si="21"/>
        <v>0</v>
      </c>
      <c r="CN30" s="118">
        <f t="shared" si="21"/>
        <v>0</v>
      </c>
      <c r="CO30" s="118">
        <f t="shared" si="21"/>
        <v>0</v>
      </c>
      <c r="CP30" s="118">
        <f t="shared" si="21"/>
        <v>0</v>
      </c>
      <c r="CQ30" s="118">
        <f t="shared" si="21"/>
        <v>0</v>
      </c>
      <c r="CR30" s="118">
        <f t="shared" si="21"/>
        <v>0</v>
      </c>
      <c r="CS30" s="118">
        <f t="shared" si="21"/>
        <v>0</v>
      </c>
      <c r="CT30" s="118">
        <f t="shared" si="21"/>
        <v>0</v>
      </c>
      <c r="CU30" s="118">
        <f t="shared" si="21"/>
        <v>0</v>
      </c>
      <c r="CV30" s="118">
        <f t="shared" si="21"/>
        <v>0</v>
      </c>
      <c r="CW30" s="118">
        <f t="shared" si="21"/>
        <v>0</v>
      </c>
      <c r="CX30" s="118">
        <f t="shared" si="21"/>
        <v>0</v>
      </c>
      <c r="CY30" s="118">
        <f t="shared" si="21"/>
        <v>0</v>
      </c>
      <c r="CZ30" s="118">
        <f t="shared" si="21"/>
        <v>0</v>
      </c>
      <c r="DA30" s="118">
        <f t="shared" si="21"/>
        <v>0</v>
      </c>
      <c r="DB30" s="118">
        <f t="shared" si="21"/>
        <v>0</v>
      </c>
      <c r="DC30" s="118">
        <f t="shared" si="21"/>
        <v>0</v>
      </c>
      <c r="DD30" s="118">
        <f t="shared" si="21"/>
        <v>0</v>
      </c>
      <c r="DE30" s="118">
        <f t="shared" si="21"/>
        <v>0</v>
      </c>
      <c r="DF30" s="118">
        <f t="shared" si="21"/>
        <v>0</v>
      </c>
      <c r="DG30" s="118">
        <f t="shared" si="21"/>
        <v>0</v>
      </c>
      <c r="DH30" s="118">
        <f t="shared" si="21"/>
        <v>0</v>
      </c>
      <c r="DI30" s="118">
        <f t="shared" si="21"/>
        <v>0</v>
      </c>
      <c r="DJ30" s="118">
        <f t="shared" si="21"/>
        <v>0</v>
      </c>
      <c r="DK30" s="118">
        <f t="shared" si="21"/>
        <v>0</v>
      </c>
      <c r="DL30" s="118">
        <f t="shared" si="21"/>
        <v>0</v>
      </c>
      <c r="DM30" s="118">
        <f t="shared" si="21"/>
        <v>0</v>
      </c>
      <c r="DN30" s="118">
        <f t="shared" si="21"/>
        <v>0</v>
      </c>
      <c r="DO30" s="118">
        <f t="shared" si="21"/>
        <v>0</v>
      </c>
      <c r="DP30" s="118">
        <f t="shared" si="21"/>
        <v>0</v>
      </c>
      <c r="DQ30" s="118">
        <f t="shared" si="21"/>
        <v>0</v>
      </c>
      <c r="DR30" s="118">
        <f t="shared" si="21"/>
        <v>0</v>
      </c>
      <c r="DS30" s="118">
        <f t="shared" si="21"/>
        <v>0</v>
      </c>
      <c r="DT30" s="118">
        <f t="shared" si="21"/>
        <v>0</v>
      </c>
      <c r="DU30" s="118">
        <f t="shared" si="21"/>
        <v>0</v>
      </c>
      <c r="DV30" s="118">
        <f t="shared" si="21"/>
        <v>0</v>
      </c>
      <c r="DW30" s="118">
        <f t="shared" si="21"/>
        <v>0</v>
      </c>
      <c r="DX30" s="118">
        <f t="shared" si="21"/>
        <v>0</v>
      </c>
      <c r="DY30" s="118">
        <f t="shared" si="21"/>
        <v>0</v>
      </c>
      <c r="DZ30" s="118">
        <f t="shared" si="21"/>
        <v>0</v>
      </c>
      <c r="EA30" s="118">
        <f t="shared" si="21"/>
        <v>0</v>
      </c>
      <c r="EB30" s="118">
        <f t="shared" si="21"/>
        <v>0</v>
      </c>
      <c r="EC30" s="118">
        <f t="shared" si="21"/>
        <v>0</v>
      </c>
      <c r="ED30" s="118">
        <f t="shared" si="21"/>
        <v>0.256</v>
      </c>
      <c r="EE30" s="118">
        <f t="shared" si="21"/>
        <v>0.518</v>
      </c>
      <c r="EF30" s="118">
        <f t="shared" si="21"/>
        <v>0.358</v>
      </c>
      <c r="EG30" s="118">
        <f t="shared" si="21"/>
        <v>0.372</v>
      </c>
      <c r="EH30" s="118">
        <f t="shared" si="21"/>
        <v>0.494</v>
      </c>
      <c r="EI30" s="118">
        <f t="shared" si="21"/>
        <v>0.708</v>
      </c>
      <c r="EJ30" s="118">
        <f t="shared" si="21"/>
        <v>0.908</v>
      </c>
      <c r="EK30" s="118">
        <f t="shared" si="21"/>
        <v>1.004</v>
      </c>
      <c r="EL30" s="118">
        <f t="shared" si="21"/>
        <v>1.343</v>
      </c>
      <c r="EM30" s="118">
        <f t="shared" si="21"/>
        <v>1.276</v>
      </c>
      <c r="EN30" s="118">
        <f t="shared" si="21"/>
        <v>1.098</v>
      </c>
      <c r="EO30" s="118">
        <f t="shared" si="21"/>
        <v>1.038</v>
      </c>
      <c r="EP30" s="118">
        <f t="shared" si="21"/>
        <v>1.181</v>
      </c>
      <c r="EQ30" s="118">
        <f t="shared" si="21"/>
        <v>1.292</v>
      </c>
      <c r="ER30" s="118">
        <f t="shared" si="21"/>
        <v>1.173</v>
      </c>
      <c r="ES30" s="118">
        <f t="shared" si="21"/>
        <v>1.625</v>
      </c>
      <c r="ET30" s="118">
        <f t="shared" si="21"/>
        <v>1.955</v>
      </c>
      <c r="EU30" s="118">
        <f t="shared" si="21"/>
        <v>1.718</v>
      </c>
      <c r="EV30" s="118">
        <f t="shared" si="21"/>
        <v>2.089</v>
      </c>
      <c r="EW30" s="118">
        <f t="shared" si="21"/>
        <v>2.22</v>
      </c>
      <c r="EX30" s="118">
        <f t="shared" si="21"/>
        <v>2.249</v>
      </c>
      <c r="EY30" s="118">
        <f t="shared" si="21"/>
        <v>2.121</v>
      </c>
      <c r="EZ30" s="118">
        <f t="shared" si="21"/>
        <v>2.055</v>
      </c>
      <c r="FA30" s="118">
        <f t="shared" si="21"/>
        <v>2.192</v>
      </c>
      <c r="FB30" s="118">
        <f t="shared" si="21"/>
        <v>2.392</v>
      </c>
      <c r="FC30" s="118">
        <f t="shared" si="21"/>
        <v>1.911</v>
      </c>
      <c r="FD30" s="118">
        <f t="shared" si="21"/>
        <v>1.506</v>
      </c>
      <c r="FE30" s="118">
        <f t="shared" si="21"/>
        <v>1.704</v>
      </c>
      <c r="FF30" s="118">
        <f t="shared" si="21"/>
        <v>2.119</v>
      </c>
      <c r="FG30" s="118">
        <f t="shared" si="21"/>
        <v>1.685</v>
      </c>
      <c r="FH30" s="118">
        <f t="shared" si="21"/>
        <v>2.228</v>
      </c>
      <c r="FI30" s="118">
        <f t="shared" si="21"/>
        <v>2.301</v>
      </c>
      <c r="FJ30" s="118">
        <f t="shared" si="21"/>
        <v>1.998</v>
      </c>
      <c r="FK30" s="118">
        <f t="shared" si="21"/>
        <v>2.303</v>
      </c>
      <c r="FL30" s="118">
        <f t="shared" si="21"/>
        <v>2.215</v>
      </c>
      <c r="FM30" s="118">
        <f t="shared" si="21"/>
        <v>2.322</v>
      </c>
      <c r="FN30" s="118">
        <f t="shared" si="21"/>
        <v>2.337</v>
      </c>
      <c r="FO30" s="118">
        <f t="shared" si="21"/>
        <v>2.402</v>
      </c>
      <c r="FP30" s="118">
        <f t="shared" si="21"/>
        <v>1.573</v>
      </c>
      <c r="FQ30" s="118">
        <f t="shared" si="21"/>
        <v>2.239</v>
      </c>
      <c r="FR30" s="118">
        <f t="shared" si="21"/>
        <v>2.449</v>
      </c>
      <c r="FS30" s="118">
        <f t="shared" si="21"/>
        <v>2.563</v>
      </c>
      <c r="FT30" s="118">
        <f t="shared" si="21"/>
        <v>2.507</v>
      </c>
      <c r="FU30" s="118">
        <f t="shared" si="21"/>
        <v>2.072</v>
      </c>
      <c r="FV30" s="118">
        <f t="shared" si="21"/>
        <v>2.163</v>
      </c>
      <c r="FW30" s="118">
        <f t="shared" si="21"/>
        <v>2.462</v>
      </c>
      <c r="FX30" s="118">
        <f t="shared" si="21"/>
        <v>2.164</v>
      </c>
      <c r="FY30" s="118">
        <f t="shared" si="21"/>
        <v>2.023</v>
      </c>
      <c r="FZ30" s="118">
        <f t="shared" si="21"/>
        <v>2.174</v>
      </c>
      <c r="GA30" s="118">
        <f t="shared" si="21"/>
        <v>1.677</v>
      </c>
      <c r="GB30" s="118">
        <f t="shared" si="21"/>
        <v>1.675</v>
      </c>
      <c r="GC30" s="118">
        <f t="shared" si="21"/>
        <v>2.035</v>
      </c>
      <c r="GD30" s="118">
        <f t="shared" si="21"/>
        <v>1.991</v>
      </c>
      <c r="GE30" s="118">
        <f t="shared" si="21"/>
        <v>2.136</v>
      </c>
      <c r="GF30" s="118">
        <f t="shared" si="21"/>
        <v>2.154</v>
      </c>
      <c r="GG30" s="118">
        <f t="shared" si="21"/>
        <v>1.991</v>
      </c>
      <c r="GH30" s="118">
        <f t="shared" si="21"/>
        <v>1.907</v>
      </c>
      <c r="GI30" s="118">
        <f t="shared" si="21"/>
        <v>1.921</v>
      </c>
      <c r="GJ30" s="118">
        <f t="shared" si="21"/>
        <v>1.574</v>
      </c>
      <c r="GK30" s="118">
        <f t="shared" si="21"/>
        <v>1.682</v>
      </c>
      <c r="GL30" s="118">
        <f t="shared" si="21"/>
        <v>1.516</v>
      </c>
      <c r="GM30" s="118">
        <f t="shared" si="21"/>
        <v>1.645</v>
      </c>
      <c r="GN30" s="118">
        <f t="shared" si="21"/>
        <v>1.217</v>
      </c>
      <c r="GO30" s="118">
        <f t="shared" si="21"/>
        <v>1.38</v>
      </c>
      <c r="GP30" s="118">
        <f t="shared" si="21"/>
        <v>1.827</v>
      </c>
      <c r="GQ30" s="118">
        <f t="shared" si="21"/>
        <v>2.071</v>
      </c>
      <c r="GR30" s="118">
        <f t="shared" si="21"/>
        <v>1.966</v>
      </c>
      <c r="GS30" s="118">
        <f t="shared" si="21"/>
        <v>1.98</v>
      </c>
      <c r="GT30" s="118">
        <f t="shared" si="21"/>
        <v>1.481</v>
      </c>
      <c r="GU30" s="118">
        <f t="shared" si="21"/>
        <v>1.945</v>
      </c>
      <c r="GV30" s="118">
        <f t="shared" si="21"/>
        <v>1.761</v>
      </c>
      <c r="GW30" s="118">
        <f t="shared" si="21"/>
        <v>1.918</v>
      </c>
      <c r="GX30" s="118">
        <f t="shared" si="21"/>
        <v>1.72</v>
      </c>
      <c r="GY30" s="118">
        <f t="shared" si="21"/>
        <v>2.109</v>
      </c>
      <c r="GZ30" s="118">
        <f t="shared" si="21"/>
        <v>2.058</v>
      </c>
      <c r="HA30" s="118">
        <f t="shared" si="21"/>
        <v>2.111</v>
      </c>
      <c r="HB30" s="118">
        <f t="shared" si="21"/>
        <v>2.486</v>
      </c>
      <c r="HC30" s="118">
        <f t="shared" si="21"/>
        <v>2.253</v>
      </c>
      <c r="HD30" s="118">
        <f t="shared" si="21"/>
        <v>2.321</v>
      </c>
      <c r="HE30" s="118">
        <f t="shared" si="21"/>
        <v>2.177</v>
      </c>
      <c r="HF30" s="118">
        <f t="shared" si="21"/>
        <v>1.952</v>
      </c>
      <c r="HG30" s="118">
        <f t="shared" si="21"/>
        <v>2.667</v>
      </c>
      <c r="HH30" s="118">
        <f t="shared" si="21"/>
        <v>2.009</v>
      </c>
      <c r="HI30" s="118">
        <f t="shared" si="21"/>
        <v>2.745</v>
      </c>
      <c r="HJ30" s="118">
        <f t="shared" si="21"/>
        <v>1.441</v>
      </c>
      <c r="HK30" s="118">
        <f t="shared" si="21"/>
        <v>2.08</v>
      </c>
      <c r="HL30" s="118">
        <f t="shared" si="21"/>
        <v>2.567</v>
      </c>
      <c r="HM30" s="118">
        <f t="shared" si="21"/>
        <v>2.832</v>
      </c>
      <c r="HN30" s="118">
        <f t="shared" si="21"/>
        <v>2.525</v>
      </c>
      <c r="HO30" s="118">
        <f t="shared" si="21"/>
        <v>2.587</v>
      </c>
      <c r="HP30" s="118">
        <f t="shared" si="21"/>
        <v>0.166</v>
      </c>
      <c r="HQ30" s="118">
        <f t="shared" si="21"/>
        <v>1.165</v>
      </c>
      <c r="HR30" s="118">
        <f t="shared" si="21"/>
        <v>2.643</v>
      </c>
      <c r="HS30" s="118">
        <f t="shared" si="21"/>
        <v>2.636</v>
      </c>
      <c r="HT30" s="25"/>
      <c r="HU30" s="25"/>
      <c r="HV30" s="25"/>
      <c r="HW30" s="25"/>
      <c r="HX30" s="25"/>
      <c r="HY30" s="25"/>
    </row>
    <row r="31" ht="13.5" customHeight="1">
      <c r="A31" s="39">
        <f t="shared" si="3"/>
        <v>27</v>
      </c>
      <c r="B31" s="55" t="s">
        <v>252</v>
      </c>
      <c r="C31" s="56"/>
      <c r="D31" s="56">
        <f t="shared" ref="D31:FS31" si="22">SUM(D12,D21)</f>
        <v>10.861</v>
      </c>
      <c r="E31" s="56">
        <f t="shared" si="22"/>
        <v>8.911</v>
      </c>
      <c r="F31" s="56">
        <f t="shared" si="22"/>
        <v>13.984</v>
      </c>
      <c r="G31" s="56">
        <f t="shared" si="22"/>
        <v>13.79</v>
      </c>
      <c r="H31" s="56">
        <f t="shared" si="22"/>
        <v>11.81</v>
      </c>
      <c r="I31" s="56">
        <f t="shared" si="22"/>
        <v>13.63</v>
      </c>
      <c r="J31" s="56">
        <f t="shared" si="22"/>
        <v>14.635</v>
      </c>
      <c r="K31" s="56">
        <f t="shared" si="22"/>
        <v>9.93</v>
      </c>
      <c r="L31" s="56">
        <f t="shared" si="22"/>
        <v>11.546</v>
      </c>
      <c r="M31" s="56">
        <f t="shared" si="22"/>
        <v>9.947</v>
      </c>
      <c r="N31" s="56">
        <f t="shared" si="22"/>
        <v>9.442</v>
      </c>
      <c r="O31" s="56">
        <f t="shared" si="22"/>
        <v>8.729</v>
      </c>
      <c r="P31" s="56">
        <f t="shared" si="22"/>
        <v>7.571</v>
      </c>
      <c r="Q31" s="56">
        <f t="shared" si="22"/>
        <v>7.376</v>
      </c>
      <c r="R31" s="56">
        <f t="shared" si="22"/>
        <v>9.259</v>
      </c>
      <c r="S31" s="56">
        <f t="shared" si="22"/>
        <v>8.283</v>
      </c>
      <c r="T31" s="56">
        <f t="shared" si="22"/>
        <v>8.245</v>
      </c>
      <c r="U31" s="56">
        <f t="shared" si="22"/>
        <v>10.194</v>
      </c>
      <c r="V31" s="56">
        <f t="shared" si="22"/>
        <v>10.995</v>
      </c>
      <c r="W31" s="56">
        <f t="shared" si="22"/>
        <v>10.273</v>
      </c>
      <c r="X31" s="56">
        <f t="shared" si="22"/>
        <v>12.533</v>
      </c>
      <c r="Y31" s="56">
        <f t="shared" si="22"/>
        <v>11.94</v>
      </c>
      <c r="Z31" s="56">
        <f t="shared" si="22"/>
        <v>10.755</v>
      </c>
      <c r="AA31" s="56">
        <f t="shared" si="22"/>
        <v>10.753</v>
      </c>
      <c r="AB31" s="56">
        <f t="shared" si="22"/>
        <v>7.597</v>
      </c>
      <c r="AC31" s="56">
        <f t="shared" si="22"/>
        <v>8.302</v>
      </c>
      <c r="AD31" s="56">
        <f t="shared" si="22"/>
        <v>10.176</v>
      </c>
      <c r="AE31" s="56">
        <f t="shared" si="22"/>
        <v>6.602</v>
      </c>
      <c r="AF31" s="56">
        <f t="shared" si="22"/>
        <v>10.364</v>
      </c>
      <c r="AG31" s="56">
        <f t="shared" si="22"/>
        <v>9.222</v>
      </c>
      <c r="AH31" s="56">
        <f t="shared" si="22"/>
        <v>8.805</v>
      </c>
      <c r="AI31" s="56">
        <f t="shared" si="22"/>
        <v>9.837</v>
      </c>
      <c r="AJ31" s="56">
        <f t="shared" si="22"/>
        <v>10.151</v>
      </c>
      <c r="AK31" s="56">
        <f t="shared" si="22"/>
        <v>8.217</v>
      </c>
      <c r="AL31" s="56">
        <f t="shared" si="22"/>
        <v>9.334</v>
      </c>
      <c r="AM31" s="56">
        <f t="shared" si="22"/>
        <v>7.689</v>
      </c>
      <c r="AN31" s="56">
        <f t="shared" si="22"/>
        <v>5.079</v>
      </c>
      <c r="AO31" s="56">
        <f t="shared" si="22"/>
        <v>7.517</v>
      </c>
      <c r="AP31" s="56">
        <f t="shared" si="22"/>
        <v>9.067</v>
      </c>
      <c r="AQ31" s="56">
        <f t="shared" si="22"/>
        <v>10.528</v>
      </c>
      <c r="AR31" s="56">
        <f t="shared" si="22"/>
        <v>11.431</v>
      </c>
      <c r="AS31" s="56">
        <f t="shared" si="22"/>
        <v>12.254</v>
      </c>
      <c r="AT31" s="56">
        <f t="shared" si="22"/>
        <v>14.285</v>
      </c>
      <c r="AU31" s="56">
        <f t="shared" si="22"/>
        <v>12.638</v>
      </c>
      <c r="AV31" s="56">
        <f t="shared" si="22"/>
        <v>13.152</v>
      </c>
      <c r="AW31" s="56">
        <f t="shared" si="22"/>
        <v>15.881</v>
      </c>
      <c r="AX31" s="56">
        <f t="shared" si="22"/>
        <v>12.428</v>
      </c>
      <c r="AY31" s="56">
        <f t="shared" si="22"/>
        <v>13.021</v>
      </c>
      <c r="AZ31" s="56">
        <f t="shared" si="22"/>
        <v>14.82</v>
      </c>
      <c r="BA31" s="56">
        <f t="shared" si="22"/>
        <v>11.251</v>
      </c>
      <c r="BB31" s="56">
        <f t="shared" si="22"/>
        <v>15.013</v>
      </c>
      <c r="BC31" s="56">
        <f t="shared" si="22"/>
        <v>18.013</v>
      </c>
      <c r="BD31" s="56">
        <f t="shared" si="22"/>
        <v>19.303</v>
      </c>
      <c r="BE31" s="56">
        <f t="shared" si="22"/>
        <v>18.252</v>
      </c>
      <c r="BF31" s="56">
        <f t="shared" si="22"/>
        <v>15.627</v>
      </c>
      <c r="BG31" s="56">
        <f t="shared" si="22"/>
        <v>15.925</v>
      </c>
      <c r="BH31" s="56">
        <f t="shared" si="22"/>
        <v>17.369</v>
      </c>
      <c r="BI31" s="56">
        <f t="shared" si="22"/>
        <v>16.813</v>
      </c>
      <c r="BJ31" s="56">
        <f t="shared" si="22"/>
        <v>12</v>
      </c>
      <c r="BK31" s="56">
        <f t="shared" si="22"/>
        <v>13.884</v>
      </c>
      <c r="BL31" s="56">
        <f t="shared" si="22"/>
        <v>11.981</v>
      </c>
      <c r="BM31" s="56">
        <f t="shared" si="22"/>
        <v>8.383</v>
      </c>
      <c r="BN31" s="56">
        <f t="shared" si="22"/>
        <v>10.698</v>
      </c>
      <c r="BO31" s="56">
        <f t="shared" si="22"/>
        <v>9.869</v>
      </c>
      <c r="BP31" s="56">
        <f t="shared" si="22"/>
        <v>11.778</v>
      </c>
      <c r="BQ31" s="56">
        <f t="shared" si="22"/>
        <v>10.783</v>
      </c>
      <c r="BR31" s="56">
        <f t="shared" si="22"/>
        <v>8.725</v>
      </c>
      <c r="BS31" s="56">
        <f t="shared" si="22"/>
        <v>11.043</v>
      </c>
      <c r="BT31" s="56">
        <f t="shared" si="22"/>
        <v>10.678</v>
      </c>
      <c r="BU31" s="56">
        <f t="shared" si="22"/>
        <v>9.083</v>
      </c>
      <c r="BV31" s="56">
        <f t="shared" si="22"/>
        <v>7.571</v>
      </c>
      <c r="BW31" s="56">
        <f t="shared" si="22"/>
        <v>6.875</v>
      </c>
      <c r="BX31" s="56">
        <f t="shared" si="22"/>
        <v>7.514</v>
      </c>
      <c r="BY31" s="56">
        <f t="shared" si="22"/>
        <v>6.798</v>
      </c>
      <c r="BZ31" s="56">
        <f t="shared" si="22"/>
        <v>8.852</v>
      </c>
      <c r="CA31" s="56">
        <f t="shared" si="22"/>
        <v>8.739</v>
      </c>
      <c r="CB31" s="56">
        <f t="shared" si="22"/>
        <v>7.612</v>
      </c>
      <c r="CC31" s="56">
        <f t="shared" si="22"/>
        <v>16.185</v>
      </c>
      <c r="CD31" s="56">
        <f t="shared" si="22"/>
        <v>13.154</v>
      </c>
      <c r="CE31" s="56">
        <f t="shared" si="22"/>
        <v>11.39</v>
      </c>
      <c r="CF31" s="56">
        <f t="shared" si="22"/>
        <v>7.476</v>
      </c>
      <c r="CG31" s="56">
        <f t="shared" si="22"/>
        <v>9.801</v>
      </c>
      <c r="CH31" s="56">
        <f t="shared" si="22"/>
        <v>6.454</v>
      </c>
      <c r="CI31" s="56">
        <f t="shared" si="22"/>
        <v>6.132</v>
      </c>
      <c r="CJ31" s="56">
        <f t="shared" si="22"/>
        <v>5.178</v>
      </c>
      <c r="CK31" s="56">
        <f t="shared" si="22"/>
        <v>8.182</v>
      </c>
      <c r="CL31" s="56">
        <f t="shared" si="22"/>
        <v>6.926</v>
      </c>
      <c r="CM31" s="56">
        <f t="shared" si="22"/>
        <v>6.34</v>
      </c>
      <c r="CN31" s="56">
        <f t="shared" si="22"/>
        <v>7.363</v>
      </c>
      <c r="CO31" s="56">
        <f t="shared" si="22"/>
        <v>12.98</v>
      </c>
      <c r="CP31" s="56">
        <f t="shared" si="22"/>
        <v>12.248</v>
      </c>
      <c r="CQ31" s="56">
        <f t="shared" si="22"/>
        <v>9.474</v>
      </c>
      <c r="CR31" s="56">
        <f t="shared" si="22"/>
        <v>7.857</v>
      </c>
      <c r="CS31" s="56">
        <f t="shared" si="22"/>
        <v>12.358</v>
      </c>
      <c r="CT31" s="56">
        <f t="shared" si="22"/>
        <v>13.344</v>
      </c>
      <c r="CU31" s="56">
        <f t="shared" si="22"/>
        <v>11.157</v>
      </c>
      <c r="CV31" s="56">
        <f t="shared" si="22"/>
        <v>13.439</v>
      </c>
      <c r="CW31" s="56">
        <f t="shared" si="22"/>
        <v>17.822</v>
      </c>
      <c r="CX31" s="56">
        <f t="shared" si="22"/>
        <v>27.038</v>
      </c>
      <c r="CY31" s="56">
        <f t="shared" si="22"/>
        <v>23.538</v>
      </c>
      <c r="CZ31" s="56">
        <f t="shared" si="22"/>
        <v>20.675</v>
      </c>
      <c r="DA31" s="56">
        <f t="shared" si="22"/>
        <v>14.724</v>
      </c>
      <c r="DB31" s="56">
        <f t="shared" si="22"/>
        <v>13.971</v>
      </c>
      <c r="DC31" s="56">
        <f t="shared" si="22"/>
        <v>8.304</v>
      </c>
      <c r="DD31" s="56">
        <f t="shared" si="22"/>
        <v>9.195</v>
      </c>
      <c r="DE31" s="56">
        <f t="shared" si="22"/>
        <v>12.774</v>
      </c>
      <c r="DF31" s="56">
        <f t="shared" si="22"/>
        <v>10.215</v>
      </c>
      <c r="DG31" s="56">
        <f t="shared" si="22"/>
        <v>7.636</v>
      </c>
      <c r="DH31" s="56">
        <f t="shared" si="22"/>
        <v>10.029</v>
      </c>
      <c r="DI31" s="56">
        <f t="shared" si="22"/>
        <v>19.423</v>
      </c>
      <c r="DJ31" s="56">
        <f t="shared" si="22"/>
        <v>19.535</v>
      </c>
      <c r="DK31" s="56">
        <f t="shared" si="22"/>
        <v>18.502</v>
      </c>
      <c r="DL31" s="56">
        <f t="shared" si="22"/>
        <v>17.178</v>
      </c>
      <c r="DM31" s="56">
        <f t="shared" si="22"/>
        <v>16.652</v>
      </c>
      <c r="DN31" s="56">
        <f t="shared" si="22"/>
        <v>18.798</v>
      </c>
      <c r="DO31" s="56">
        <f t="shared" si="22"/>
        <v>14.787</v>
      </c>
      <c r="DP31" s="56">
        <f t="shared" si="22"/>
        <v>14.476</v>
      </c>
      <c r="DQ31" s="56">
        <f t="shared" si="22"/>
        <v>13.318</v>
      </c>
      <c r="DR31" s="56">
        <f t="shared" si="22"/>
        <v>13.457</v>
      </c>
      <c r="DS31" s="56">
        <f t="shared" si="22"/>
        <v>11.838</v>
      </c>
      <c r="DT31" s="56">
        <f t="shared" si="22"/>
        <v>12.733</v>
      </c>
      <c r="DU31" s="56">
        <f t="shared" si="22"/>
        <v>9.141</v>
      </c>
      <c r="DV31" s="56">
        <f t="shared" si="22"/>
        <v>10.728</v>
      </c>
      <c r="DW31" s="56">
        <f t="shared" si="22"/>
        <v>10.375</v>
      </c>
      <c r="DX31" s="56">
        <f t="shared" si="22"/>
        <v>12.716</v>
      </c>
      <c r="DY31" s="56">
        <f t="shared" si="22"/>
        <v>14.888</v>
      </c>
      <c r="DZ31" s="56">
        <f t="shared" si="22"/>
        <v>13.001</v>
      </c>
      <c r="EA31" s="56">
        <f t="shared" si="22"/>
        <v>15.192</v>
      </c>
      <c r="EB31" s="56">
        <f t="shared" si="22"/>
        <v>11.863</v>
      </c>
      <c r="EC31" s="56">
        <f t="shared" si="22"/>
        <v>15.44</v>
      </c>
      <c r="ED31" s="56">
        <f t="shared" si="22"/>
        <v>12.832</v>
      </c>
      <c r="EE31" s="56">
        <f t="shared" si="22"/>
        <v>10.89</v>
      </c>
      <c r="EF31" s="56">
        <f t="shared" si="22"/>
        <v>11.291</v>
      </c>
      <c r="EG31" s="56">
        <f t="shared" si="22"/>
        <v>11.665</v>
      </c>
      <c r="EH31" s="56">
        <f t="shared" si="22"/>
        <v>13.944</v>
      </c>
      <c r="EI31" s="56">
        <f t="shared" si="22"/>
        <v>11.786</v>
      </c>
      <c r="EJ31" s="56">
        <f t="shared" si="22"/>
        <v>12.94</v>
      </c>
      <c r="EK31" s="56">
        <f t="shared" si="22"/>
        <v>16.983</v>
      </c>
      <c r="EL31" s="56">
        <f t="shared" si="22"/>
        <v>14.35</v>
      </c>
      <c r="EM31" s="56">
        <f t="shared" si="22"/>
        <v>16.054</v>
      </c>
      <c r="EN31" s="56">
        <f t="shared" si="22"/>
        <v>17.619</v>
      </c>
      <c r="EO31" s="56">
        <f t="shared" si="22"/>
        <v>16.687</v>
      </c>
      <c r="EP31" s="56">
        <f t="shared" si="22"/>
        <v>12.326</v>
      </c>
      <c r="EQ31" s="56">
        <f t="shared" si="22"/>
        <v>10.282</v>
      </c>
      <c r="ER31" s="56">
        <f t="shared" si="22"/>
        <v>10.532</v>
      </c>
      <c r="ES31" s="56">
        <f t="shared" si="22"/>
        <v>13.594</v>
      </c>
      <c r="ET31" s="56">
        <f t="shared" si="22"/>
        <v>12.276</v>
      </c>
      <c r="EU31" s="56">
        <f t="shared" si="22"/>
        <v>9.663</v>
      </c>
      <c r="EV31" s="56">
        <f t="shared" si="22"/>
        <v>11.398</v>
      </c>
      <c r="EW31" s="56">
        <f t="shared" si="22"/>
        <v>12.68</v>
      </c>
      <c r="EX31" s="56">
        <f t="shared" si="22"/>
        <v>15.113</v>
      </c>
      <c r="EY31" s="56">
        <f t="shared" si="22"/>
        <v>22.379</v>
      </c>
      <c r="EZ31" s="56">
        <f t="shared" si="22"/>
        <v>17.086</v>
      </c>
      <c r="FA31" s="56">
        <f t="shared" si="22"/>
        <v>16.451</v>
      </c>
      <c r="FB31" s="56">
        <f t="shared" si="22"/>
        <v>9.165</v>
      </c>
      <c r="FC31" s="56">
        <f t="shared" si="22"/>
        <v>6.15</v>
      </c>
      <c r="FD31" s="56">
        <f t="shared" si="22"/>
        <v>7.029</v>
      </c>
      <c r="FE31" s="56">
        <f t="shared" si="22"/>
        <v>4.199</v>
      </c>
      <c r="FF31" s="56">
        <f t="shared" si="22"/>
        <v>6.789</v>
      </c>
      <c r="FG31" s="56">
        <f t="shared" si="22"/>
        <v>8.856</v>
      </c>
      <c r="FH31" s="56">
        <f t="shared" si="22"/>
        <v>5.742</v>
      </c>
      <c r="FI31" s="56">
        <f t="shared" si="22"/>
        <v>6.082</v>
      </c>
      <c r="FJ31" s="56">
        <f t="shared" si="22"/>
        <v>8.028</v>
      </c>
      <c r="FK31" s="56">
        <f t="shared" si="22"/>
        <v>7.704</v>
      </c>
      <c r="FL31" s="56">
        <f t="shared" si="22"/>
        <v>7.072</v>
      </c>
      <c r="FM31" s="56">
        <f t="shared" si="22"/>
        <v>11.544</v>
      </c>
      <c r="FN31" s="56">
        <f t="shared" si="22"/>
        <v>9.871</v>
      </c>
      <c r="FO31" s="56">
        <f t="shared" si="22"/>
        <v>7.835</v>
      </c>
      <c r="FP31" s="56">
        <f t="shared" si="22"/>
        <v>9.097</v>
      </c>
      <c r="FQ31" s="56">
        <f t="shared" si="22"/>
        <v>7.307</v>
      </c>
      <c r="FR31" s="56">
        <f t="shared" si="22"/>
        <v>10.502</v>
      </c>
      <c r="FS31" s="56">
        <f t="shared" si="22"/>
        <v>6.743</v>
      </c>
      <c r="FT31" s="56">
        <v>8.153</v>
      </c>
      <c r="FU31" s="56">
        <f t="shared" ref="FU31:HS31" si="23">SUM(FU12,FU21)</f>
        <v>9.52</v>
      </c>
      <c r="FV31" s="56">
        <f t="shared" si="23"/>
        <v>10.884</v>
      </c>
      <c r="FW31" s="56">
        <f t="shared" si="23"/>
        <v>13.009</v>
      </c>
      <c r="FX31" s="56">
        <f t="shared" si="23"/>
        <v>9.03</v>
      </c>
      <c r="FY31" s="56">
        <f t="shared" si="23"/>
        <v>8.629</v>
      </c>
      <c r="FZ31" s="56">
        <f t="shared" si="23"/>
        <v>7.418</v>
      </c>
      <c r="GA31" s="56">
        <f t="shared" si="23"/>
        <v>9.584</v>
      </c>
      <c r="GB31" s="56">
        <f t="shared" si="23"/>
        <v>13.248</v>
      </c>
      <c r="GC31" s="56">
        <f t="shared" si="23"/>
        <v>9.256</v>
      </c>
      <c r="GD31" s="56">
        <f t="shared" si="23"/>
        <v>11.079</v>
      </c>
      <c r="GE31" s="56">
        <f t="shared" si="23"/>
        <v>11.565</v>
      </c>
      <c r="GF31" s="56">
        <f t="shared" si="23"/>
        <v>26.736</v>
      </c>
      <c r="GG31" s="56">
        <f t="shared" si="23"/>
        <v>13.641</v>
      </c>
      <c r="GH31" s="56">
        <f t="shared" si="23"/>
        <v>14.102</v>
      </c>
      <c r="GI31" s="56">
        <f t="shared" si="23"/>
        <v>16.39</v>
      </c>
      <c r="GJ31" s="56">
        <f t="shared" si="23"/>
        <v>13.166</v>
      </c>
      <c r="GK31" s="56">
        <f t="shared" si="23"/>
        <v>11.957</v>
      </c>
      <c r="GL31" s="56">
        <f t="shared" si="23"/>
        <v>8.481</v>
      </c>
      <c r="GM31" s="56">
        <f t="shared" si="23"/>
        <v>10.591</v>
      </c>
      <c r="GN31" s="56">
        <f t="shared" si="23"/>
        <v>9.555</v>
      </c>
      <c r="GO31" s="56">
        <f t="shared" si="23"/>
        <v>10.985</v>
      </c>
      <c r="GP31" s="56">
        <f t="shared" si="23"/>
        <v>12.084</v>
      </c>
      <c r="GQ31" s="56">
        <f t="shared" si="23"/>
        <v>8.526</v>
      </c>
      <c r="GR31" s="56">
        <f t="shared" si="23"/>
        <v>14.74</v>
      </c>
      <c r="GS31" s="56">
        <f t="shared" si="23"/>
        <v>11.83</v>
      </c>
      <c r="GT31" s="56">
        <f t="shared" si="23"/>
        <v>9.866</v>
      </c>
      <c r="GU31" s="56">
        <f t="shared" si="23"/>
        <v>12.327</v>
      </c>
      <c r="GV31" s="56">
        <f t="shared" si="23"/>
        <v>12.588</v>
      </c>
      <c r="GW31" s="56">
        <f t="shared" si="23"/>
        <v>15.001</v>
      </c>
      <c r="GX31" s="56">
        <f t="shared" si="23"/>
        <v>9.55</v>
      </c>
      <c r="GY31" s="56">
        <f t="shared" si="23"/>
        <v>15.19</v>
      </c>
      <c r="GZ31" s="56">
        <f t="shared" si="23"/>
        <v>7.903</v>
      </c>
      <c r="HA31" s="56">
        <f t="shared" si="23"/>
        <v>11.05</v>
      </c>
      <c r="HB31" s="56">
        <f t="shared" si="23"/>
        <v>12.449</v>
      </c>
      <c r="HC31" s="56">
        <f t="shared" si="23"/>
        <v>7.968</v>
      </c>
      <c r="HD31" s="56">
        <f t="shared" si="23"/>
        <v>10.666</v>
      </c>
      <c r="HE31" s="60">
        <f t="shared" si="23"/>
        <v>9.732</v>
      </c>
      <c r="HF31" s="60">
        <f t="shared" si="23"/>
        <v>14.286</v>
      </c>
      <c r="HG31" s="60">
        <f t="shared" si="23"/>
        <v>17.752</v>
      </c>
      <c r="HH31" s="60">
        <f t="shared" si="23"/>
        <v>13.891</v>
      </c>
      <c r="HI31" s="60">
        <f t="shared" si="23"/>
        <v>25.423</v>
      </c>
      <c r="HJ31" s="60">
        <f t="shared" si="23"/>
        <v>21.947</v>
      </c>
      <c r="HK31" s="60">
        <f t="shared" si="23"/>
        <v>15.439</v>
      </c>
      <c r="HL31" s="60">
        <f t="shared" si="23"/>
        <v>16.23</v>
      </c>
      <c r="HM31" s="60">
        <f t="shared" si="23"/>
        <v>14.986</v>
      </c>
      <c r="HN31" s="60">
        <f t="shared" si="23"/>
        <v>20.182</v>
      </c>
      <c r="HO31" s="60">
        <f t="shared" si="23"/>
        <v>31.79</v>
      </c>
      <c r="HP31" s="60">
        <f t="shared" si="23"/>
        <v>24.584</v>
      </c>
      <c r="HQ31" s="60">
        <f t="shared" si="23"/>
        <v>36.499</v>
      </c>
      <c r="HR31" s="60">
        <f t="shared" si="23"/>
        <v>33.438</v>
      </c>
      <c r="HS31" s="60">
        <f t="shared" si="23"/>
        <v>37.203</v>
      </c>
      <c r="HT31" s="25"/>
      <c r="HU31" s="25"/>
      <c r="HV31" s="25"/>
      <c r="HW31" s="25"/>
      <c r="HX31" s="25"/>
      <c r="HY31" s="25"/>
    </row>
    <row r="32" ht="13.5" customHeight="1">
      <c r="A32" s="39">
        <f t="shared" si="3"/>
        <v>28</v>
      </c>
      <c r="B32" s="80" t="s">
        <v>253</v>
      </c>
      <c r="C32" s="52"/>
      <c r="D32" s="52">
        <f t="shared" ref="D32:FS32" si="24">D7+D17+D21+D11+D12</f>
        <v>40.485</v>
      </c>
      <c r="E32" s="52">
        <f t="shared" si="24"/>
        <v>37.478</v>
      </c>
      <c r="F32" s="52">
        <f t="shared" si="24"/>
        <v>46.823</v>
      </c>
      <c r="G32" s="52">
        <f t="shared" si="24"/>
        <v>45.185</v>
      </c>
      <c r="H32" s="52">
        <f t="shared" si="24"/>
        <v>48.026</v>
      </c>
      <c r="I32" s="52">
        <f t="shared" si="24"/>
        <v>48.047</v>
      </c>
      <c r="J32" s="52">
        <f t="shared" si="24"/>
        <v>51.17</v>
      </c>
      <c r="K32" s="52">
        <f t="shared" si="24"/>
        <v>51.618</v>
      </c>
      <c r="L32" s="52">
        <f t="shared" si="24"/>
        <v>48.55</v>
      </c>
      <c r="M32" s="52">
        <f t="shared" si="24"/>
        <v>48.442</v>
      </c>
      <c r="N32" s="52">
        <f t="shared" si="24"/>
        <v>44.314</v>
      </c>
      <c r="O32" s="52">
        <f t="shared" si="24"/>
        <v>46.884</v>
      </c>
      <c r="P32" s="52">
        <f t="shared" si="24"/>
        <v>41.438</v>
      </c>
      <c r="Q32" s="52">
        <f t="shared" si="24"/>
        <v>38.528</v>
      </c>
      <c r="R32" s="52">
        <f t="shared" si="24"/>
        <v>44.908</v>
      </c>
      <c r="S32" s="52">
        <f t="shared" si="24"/>
        <v>44.47</v>
      </c>
      <c r="T32" s="52">
        <f t="shared" si="24"/>
        <v>48.109</v>
      </c>
      <c r="U32" s="52">
        <f t="shared" si="24"/>
        <v>47.292</v>
      </c>
      <c r="V32" s="52">
        <f t="shared" si="24"/>
        <v>52.354</v>
      </c>
      <c r="W32" s="52">
        <f t="shared" si="24"/>
        <v>50.421</v>
      </c>
      <c r="X32" s="52">
        <f t="shared" si="24"/>
        <v>49.435</v>
      </c>
      <c r="Y32" s="52">
        <f t="shared" si="24"/>
        <v>57.726</v>
      </c>
      <c r="Z32" s="52">
        <f t="shared" si="24"/>
        <v>50.553</v>
      </c>
      <c r="AA32" s="52">
        <f t="shared" si="24"/>
        <v>48.956</v>
      </c>
      <c r="AB32" s="52">
        <f t="shared" si="24"/>
        <v>41.487</v>
      </c>
      <c r="AC32" s="52">
        <f t="shared" si="24"/>
        <v>43.624</v>
      </c>
      <c r="AD32" s="52">
        <f t="shared" si="24"/>
        <v>47.317</v>
      </c>
      <c r="AE32" s="52">
        <f t="shared" si="24"/>
        <v>41.189</v>
      </c>
      <c r="AF32" s="52">
        <f t="shared" si="24"/>
        <v>47.178</v>
      </c>
      <c r="AG32" s="52">
        <f t="shared" si="24"/>
        <v>48.483</v>
      </c>
      <c r="AH32" s="52">
        <f t="shared" si="24"/>
        <v>45.717</v>
      </c>
      <c r="AI32" s="52">
        <f t="shared" si="24"/>
        <v>51.613</v>
      </c>
      <c r="AJ32" s="52">
        <f t="shared" si="24"/>
        <v>52.773</v>
      </c>
      <c r="AK32" s="52">
        <f t="shared" si="24"/>
        <v>56.142</v>
      </c>
      <c r="AL32" s="52">
        <f t="shared" si="24"/>
        <v>49.537</v>
      </c>
      <c r="AM32" s="52">
        <f t="shared" si="24"/>
        <v>43.713</v>
      </c>
      <c r="AN32" s="52">
        <f t="shared" si="24"/>
        <v>34.255</v>
      </c>
      <c r="AO32" s="52">
        <f t="shared" si="24"/>
        <v>38.655</v>
      </c>
      <c r="AP32" s="52">
        <f t="shared" si="24"/>
        <v>47.2</v>
      </c>
      <c r="AQ32" s="52">
        <f t="shared" si="24"/>
        <v>46.239</v>
      </c>
      <c r="AR32" s="52">
        <f t="shared" si="24"/>
        <v>49.341</v>
      </c>
      <c r="AS32" s="52">
        <f t="shared" si="24"/>
        <v>53.449</v>
      </c>
      <c r="AT32" s="52">
        <f t="shared" si="24"/>
        <v>53.889</v>
      </c>
      <c r="AU32" s="52">
        <f t="shared" si="24"/>
        <v>54.163</v>
      </c>
      <c r="AV32" s="52">
        <f t="shared" si="24"/>
        <v>51.739</v>
      </c>
      <c r="AW32" s="52">
        <f t="shared" si="24"/>
        <v>60.555</v>
      </c>
      <c r="AX32" s="52">
        <f t="shared" si="24"/>
        <v>48.906</v>
      </c>
      <c r="AY32" s="52">
        <f t="shared" si="24"/>
        <v>51.528</v>
      </c>
      <c r="AZ32" s="52">
        <f t="shared" si="24"/>
        <v>47.521</v>
      </c>
      <c r="BA32" s="52">
        <f t="shared" si="24"/>
        <v>42.469</v>
      </c>
      <c r="BB32" s="52">
        <f t="shared" si="24"/>
        <v>55.117</v>
      </c>
      <c r="BC32" s="52">
        <f t="shared" si="24"/>
        <v>53.286</v>
      </c>
      <c r="BD32" s="52">
        <f t="shared" si="24"/>
        <v>56.492</v>
      </c>
      <c r="BE32" s="52">
        <f t="shared" si="24"/>
        <v>60.546</v>
      </c>
      <c r="BF32" s="52">
        <f t="shared" si="24"/>
        <v>55.91</v>
      </c>
      <c r="BG32" s="52">
        <f t="shared" si="24"/>
        <v>60.171</v>
      </c>
      <c r="BH32" s="52">
        <f t="shared" si="24"/>
        <v>59.263</v>
      </c>
      <c r="BI32" s="52">
        <f t="shared" si="24"/>
        <v>59.715</v>
      </c>
      <c r="BJ32" s="52">
        <f t="shared" si="24"/>
        <v>55.674</v>
      </c>
      <c r="BK32" s="52">
        <f t="shared" si="24"/>
        <v>53.922</v>
      </c>
      <c r="BL32" s="52">
        <f t="shared" si="24"/>
        <v>47.764</v>
      </c>
      <c r="BM32" s="52">
        <f t="shared" si="24"/>
        <v>44.061</v>
      </c>
      <c r="BN32" s="52">
        <f t="shared" si="24"/>
        <v>49.944</v>
      </c>
      <c r="BO32" s="52">
        <f t="shared" si="24"/>
        <v>50.924</v>
      </c>
      <c r="BP32" s="52">
        <f t="shared" si="24"/>
        <v>52.982</v>
      </c>
      <c r="BQ32" s="52">
        <f t="shared" si="24"/>
        <v>51.929</v>
      </c>
      <c r="BR32" s="52">
        <f t="shared" si="24"/>
        <v>56.705</v>
      </c>
      <c r="BS32" s="52">
        <f t="shared" si="24"/>
        <v>54.202</v>
      </c>
      <c r="BT32" s="52">
        <f t="shared" si="24"/>
        <v>57.487</v>
      </c>
      <c r="BU32" s="52">
        <f t="shared" si="24"/>
        <v>56.671</v>
      </c>
      <c r="BV32" s="52">
        <f t="shared" si="24"/>
        <v>48.441</v>
      </c>
      <c r="BW32" s="52">
        <f t="shared" si="24"/>
        <v>48.056</v>
      </c>
      <c r="BX32" s="52">
        <f t="shared" si="24"/>
        <v>45.572</v>
      </c>
      <c r="BY32" s="52">
        <f t="shared" si="24"/>
        <v>46.939</v>
      </c>
      <c r="BZ32" s="52">
        <f t="shared" si="24"/>
        <v>49.849</v>
      </c>
      <c r="CA32" s="52">
        <f t="shared" si="24"/>
        <v>47.447</v>
      </c>
      <c r="CB32" s="52">
        <f t="shared" si="24"/>
        <v>47.963</v>
      </c>
      <c r="CC32" s="52">
        <f t="shared" si="24"/>
        <v>57.474</v>
      </c>
      <c r="CD32" s="52">
        <f t="shared" si="24"/>
        <v>56.199</v>
      </c>
      <c r="CE32" s="52">
        <f t="shared" si="24"/>
        <v>59.411</v>
      </c>
      <c r="CF32" s="52">
        <f t="shared" si="24"/>
        <v>51.525</v>
      </c>
      <c r="CG32" s="52">
        <f t="shared" si="24"/>
        <v>63.255</v>
      </c>
      <c r="CH32" s="52">
        <f t="shared" si="24"/>
        <v>48.002</v>
      </c>
      <c r="CI32" s="52">
        <f t="shared" si="24"/>
        <v>46.64</v>
      </c>
      <c r="CJ32" s="52">
        <f t="shared" si="24"/>
        <v>40.647</v>
      </c>
      <c r="CK32" s="52">
        <f t="shared" si="24"/>
        <v>46.78</v>
      </c>
      <c r="CL32" s="52">
        <f t="shared" si="24"/>
        <v>48.39</v>
      </c>
      <c r="CM32" s="52">
        <f t="shared" si="24"/>
        <v>48.403</v>
      </c>
      <c r="CN32" s="52">
        <f t="shared" si="24"/>
        <v>53.244</v>
      </c>
      <c r="CO32" s="52">
        <f t="shared" si="24"/>
        <v>57.302</v>
      </c>
      <c r="CP32" s="52">
        <f t="shared" si="24"/>
        <v>56.59</v>
      </c>
      <c r="CQ32" s="52">
        <f t="shared" si="24"/>
        <v>56.559</v>
      </c>
      <c r="CR32" s="52">
        <f t="shared" si="24"/>
        <v>53.699</v>
      </c>
      <c r="CS32" s="52">
        <f t="shared" si="24"/>
        <v>66.711</v>
      </c>
      <c r="CT32" s="52">
        <f t="shared" si="24"/>
        <v>59.761</v>
      </c>
      <c r="CU32" s="52">
        <f t="shared" si="24"/>
        <v>60.226</v>
      </c>
      <c r="CV32" s="52">
        <f t="shared" si="24"/>
        <v>52.88</v>
      </c>
      <c r="CW32" s="52">
        <f t="shared" si="24"/>
        <v>55.339</v>
      </c>
      <c r="CX32" s="52">
        <f t="shared" si="24"/>
        <v>69.624</v>
      </c>
      <c r="CY32" s="52">
        <f t="shared" si="24"/>
        <v>64.793</v>
      </c>
      <c r="CZ32" s="52">
        <f t="shared" si="24"/>
        <v>62.436</v>
      </c>
      <c r="DA32" s="52">
        <f t="shared" si="24"/>
        <v>53.548</v>
      </c>
      <c r="DB32" s="52">
        <f t="shared" si="24"/>
        <v>59.142</v>
      </c>
      <c r="DC32" s="52">
        <f t="shared" si="24"/>
        <v>54.002</v>
      </c>
      <c r="DD32" s="52">
        <f t="shared" si="24"/>
        <v>63.117</v>
      </c>
      <c r="DE32" s="52">
        <f t="shared" si="24"/>
        <v>63.853</v>
      </c>
      <c r="DF32" s="52">
        <f t="shared" si="24"/>
        <v>53.692</v>
      </c>
      <c r="DG32" s="52">
        <f t="shared" si="24"/>
        <v>51.359</v>
      </c>
      <c r="DH32" s="52">
        <f t="shared" si="24"/>
        <v>48.499</v>
      </c>
      <c r="DI32" s="52">
        <f t="shared" si="24"/>
        <v>56.964</v>
      </c>
      <c r="DJ32" s="52">
        <f t="shared" si="24"/>
        <v>64.198</v>
      </c>
      <c r="DK32" s="52">
        <f t="shared" si="24"/>
        <v>60.995</v>
      </c>
      <c r="DL32" s="52">
        <f t="shared" si="24"/>
        <v>60.253</v>
      </c>
      <c r="DM32" s="52">
        <f t="shared" si="24"/>
        <v>62.47</v>
      </c>
      <c r="DN32" s="52">
        <f t="shared" si="24"/>
        <v>63.985</v>
      </c>
      <c r="DO32" s="52">
        <f t="shared" si="24"/>
        <v>68.998</v>
      </c>
      <c r="DP32" s="52">
        <f t="shared" si="24"/>
        <v>64.606</v>
      </c>
      <c r="DQ32" s="52">
        <f t="shared" si="24"/>
        <v>65.62</v>
      </c>
      <c r="DR32" s="52">
        <f t="shared" si="24"/>
        <v>58.491</v>
      </c>
      <c r="DS32" s="52">
        <f t="shared" si="24"/>
        <v>57.415</v>
      </c>
      <c r="DT32" s="52">
        <f t="shared" si="24"/>
        <v>55.517</v>
      </c>
      <c r="DU32" s="52">
        <f t="shared" si="24"/>
        <v>48.427</v>
      </c>
      <c r="DV32" s="52">
        <f t="shared" si="24"/>
        <v>57.797</v>
      </c>
      <c r="DW32" s="52">
        <f t="shared" si="24"/>
        <v>59.131</v>
      </c>
      <c r="DX32" s="52">
        <f t="shared" si="24"/>
        <v>59.204</v>
      </c>
      <c r="DY32" s="52">
        <f t="shared" si="24"/>
        <v>62.912</v>
      </c>
      <c r="DZ32" s="52">
        <f t="shared" si="24"/>
        <v>60.959</v>
      </c>
      <c r="EA32" s="52">
        <f t="shared" si="24"/>
        <v>68.521</v>
      </c>
      <c r="EB32" s="52">
        <f t="shared" si="24"/>
        <v>62.076</v>
      </c>
      <c r="EC32" s="52">
        <f t="shared" si="24"/>
        <v>63.825</v>
      </c>
      <c r="ED32" s="52">
        <f t="shared" si="24"/>
        <v>57.497</v>
      </c>
      <c r="EE32" s="52">
        <f t="shared" si="24"/>
        <v>60.751</v>
      </c>
      <c r="EF32" s="52">
        <f t="shared" si="24"/>
        <v>56.695</v>
      </c>
      <c r="EG32" s="52">
        <f t="shared" si="24"/>
        <v>53.22</v>
      </c>
      <c r="EH32" s="52">
        <f t="shared" si="24"/>
        <v>63.106</v>
      </c>
      <c r="EI32" s="52">
        <f t="shared" si="24"/>
        <v>57.505</v>
      </c>
      <c r="EJ32" s="52">
        <f t="shared" si="24"/>
        <v>61.085</v>
      </c>
      <c r="EK32" s="52">
        <f t="shared" si="24"/>
        <v>63.743</v>
      </c>
      <c r="EL32" s="52">
        <f t="shared" si="24"/>
        <v>66.81</v>
      </c>
      <c r="EM32" s="52">
        <f t="shared" si="24"/>
        <v>67.688</v>
      </c>
      <c r="EN32" s="52">
        <f t="shared" si="24"/>
        <v>71.336</v>
      </c>
      <c r="EO32" s="52">
        <f t="shared" si="24"/>
        <v>72.984</v>
      </c>
      <c r="EP32" s="52">
        <f t="shared" si="24"/>
        <v>64.758</v>
      </c>
      <c r="EQ32" s="52">
        <f t="shared" si="24"/>
        <v>57.871</v>
      </c>
      <c r="ER32" s="52">
        <f t="shared" si="24"/>
        <v>62.043</v>
      </c>
      <c r="ES32" s="52">
        <f t="shared" si="24"/>
        <v>57.972</v>
      </c>
      <c r="ET32" s="52">
        <f t="shared" si="24"/>
        <v>62.507</v>
      </c>
      <c r="EU32" s="52">
        <f t="shared" si="24"/>
        <v>56.588</v>
      </c>
      <c r="EV32" s="52">
        <f t="shared" si="24"/>
        <v>52.697</v>
      </c>
      <c r="EW32" s="52">
        <f t="shared" si="24"/>
        <v>58.179</v>
      </c>
      <c r="EX32" s="52">
        <f t="shared" si="24"/>
        <v>72.94</v>
      </c>
      <c r="EY32" s="52">
        <f t="shared" si="24"/>
        <v>80.54</v>
      </c>
      <c r="EZ32" s="52">
        <f t="shared" si="24"/>
        <v>71.372</v>
      </c>
      <c r="FA32" s="52">
        <f t="shared" si="24"/>
        <v>77.533</v>
      </c>
      <c r="FB32" s="52">
        <f t="shared" si="24"/>
        <v>63.222</v>
      </c>
      <c r="FC32" s="52">
        <f t="shared" si="24"/>
        <v>59.875</v>
      </c>
      <c r="FD32" s="52">
        <f t="shared" si="24"/>
        <v>56.612</v>
      </c>
      <c r="FE32" s="52">
        <f t="shared" si="24"/>
        <v>53.293</v>
      </c>
      <c r="FF32" s="52">
        <f t="shared" si="24"/>
        <v>59.994</v>
      </c>
      <c r="FG32" s="52">
        <f t="shared" si="24"/>
        <v>58.902</v>
      </c>
      <c r="FH32" s="52">
        <f t="shared" si="24"/>
        <v>57.423</v>
      </c>
      <c r="FI32" s="52">
        <f t="shared" si="24"/>
        <v>59.072</v>
      </c>
      <c r="FJ32" s="52">
        <f t="shared" si="24"/>
        <v>60.543</v>
      </c>
      <c r="FK32" s="52">
        <f t="shared" si="24"/>
        <v>66.134</v>
      </c>
      <c r="FL32" s="52">
        <f t="shared" si="24"/>
        <v>62.954</v>
      </c>
      <c r="FM32" s="52">
        <f t="shared" si="24"/>
        <v>70.913</v>
      </c>
      <c r="FN32" s="52">
        <f t="shared" si="24"/>
        <v>63.79</v>
      </c>
      <c r="FO32" s="52">
        <f t="shared" si="24"/>
        <v>57.321</v>
      </c>
      <c r="FP32" s="52">
        <f t="shared" si="24"/>
        <v>56.305</v>
      </c>
      <c r="FQ32" s="52">
        <f t="shared" si="24"/>
        <v>55.822</v>
      </c>
      <c r="FR32" s="52">
        <f t="shared" si="24"/>
        <v>64.377</v>
      </c>
      <c r="FS32" s="52">
        <f t="shared" si="24"/>
        <v>50.869</v>
      </c>
      <c r="FT32" s="52">
        <v>56.809999999999995</v>
      </c>
      <c r="FU32" s="52">
        <f t="shared" ref="FU32:GC32" si="25">FU7+FU17+FU21+FU11+FU12</f>
        <v>55.076</v>
      </c>
      <c r="FV32" s="52">
        <f t="shared" si="25"/>
        <v>64.887</v>
      </c>
      <c r="FW32" s="52">
        <f t="shared" si="25"/>
        <v>65.497</v>
      </c>
      <c r="FX32" s="52">
        <f t="shared" si="25"/>
        <v>62.404</v>
      </c>
      <c r="FY32" s="52">
        <f t="shared" si="25"/>
        <v>62.595</v>
      </c>
      <c r="FZ32" s="52">
        <f t="shared" si="25"/>
        <v>60.657</v>
      </c>
      <c r="GA32" s="52">
        <f t="shared" si="25"/>
        <v>62.421</v>
      </c>
      <c r="GB32" s="52">
        <f t="shared" si="25"/>
        <v>65.449</v>
      </c>
      <c r="GC32" s="52">
        <f t="shared" si="25"/>
        <v>56.49</v>
      </c>
      <c r="GD32" s="52">
        <f t="shared" ref="GD32:HS32" si="26">GD7+GD11+GD12+GD17+GD21</f>
        <v>67.385</v>
      </c>
      <c r="GE32" s="52">
        <f t="shared" si="26"/>
        <v>65.178</v>
      </c>
      <c r="GF32" s="52">
        <f t="shared" si="26"/>
        <v>80.456</v>
      </c>
      <c r="GG32" s="52">
        <f t="shared" si="26"/>
        <v>60.597</v>
      </c>
      <c r="GH32" s="52">
        <f t="shared" si="26"/>
        <v>60.195</v>
      </c>
      <c r="GI32" s="52">
        <f t="shared" si="26"/>
        <v>66.768</v>
      </c>
      <c r="GJ32" s="52">
        <f t="shared" si="26"/>
        <v>58.808</v>
      </c>
      <c r="GK32" s="52">
        <f t="shared" si="26"/>
        <v>66.004</v>
      </c>
      <c r="GL32" s="52">
        <f t="shared" si="26"/>
        <v>55.227</v>
      </c>
      <c r="GM32" s="52">
        <f t="shared" si="26"/>
        <v>57.488</v>
      </c>
      <c r="GN32" s="52">
        <f t="shared" si="26"/>
        <v>50.743</v>
      </c>
      <c r="GO32" s="52">
        <f t="shared" si="26"/>
        <v>53.108</v>
      </c>
      <c r="GP32" s="52">
        <f t="shared" si="26"/>
        <v>57.664</v>
      </c>
      <c r="GQ32" s="52">
        <f t="shared" si="26"/>
        <v>50.403</v>
      </c>
      <c r="GR32" s="52">
        <f t="shared" si="26"/>
        <v>63.685</v>
      </c>
      <c r="GS32" s="52">
        <f t="shared" si="26"/>
        <v>54.602</v>
      </c>
      <c r="GT32" s="52">
        <f t="shared" si="26"/>
        <v>49.77</v>
      </c>
      <c r="GU32" s="52">
        <f t="shared" si="26"/>
        <v>55.543</v>
      </c>
      <c r="GV32" s="52">
        <f t="shared" si="26"/>
        <v>57.157</v>
      </c>
      <c r="GW32" s="52">
        <f t="shared" si="26"/>
        <v>59.521</v>
      </c>
      <c r="GX32" s="52">
        <f t="shared" si="26"/>
        <v>56.93</v>
      </c>
      <c r="GY32" s="52">
        <f t="shared" si="26"/>
        <v>60.996</v>
      </c>
      <c r="GZ32" s="52">
        <f t="shared" si="26"/>
        <v>50.747</v>
      </c>
      <c r="HA32" s="52">
        <f t="shared" si="26"/>
        <v>49.216</v>
      </c>
      <c r="HB32" s="52">
        <f t="shared" si="26"/>
        <v>63.745</v>
      </c>
      <c r="HC32" s="52">
        <f t="shared" si="26"/>
        <v>54.196</v>
      </c>
      <c r="HD32" s="52">
        <f t="shared" si="26"/>
        <v>62.929</v>
      </c>
      <c r="HE32" s="53">
        <f t="shared" si="26"/>
        <v>57.394</v>
      </c>
      <c r="HF32" s="53">
        <f t="shared" si="26"/>
        <v>63.132</v>
      </c>
      <c r="HG32" s="53">
        <f t="shared" si="26"/>
        <v>72.733</v>
      </c>
      <c r="HH32" s="53">
        <f t="shared" si="26"/>
        <v>62.568</v>
      </c>
      <c r="HI32" s="53">
        <f t="shared" si="26"/>
        <v>78.578</v>
      </c>
      <c r="HJ32" s="53">
        <f t="shared" si="26"/>
        <v>77.025</v>
      </c>
      <c r="HK32" s="53">
        <f t="shared" si="26"/>
        <v>68.119</v>
      </c>
      <c r="HL32" s="53">
        <f t="shared" si="26"/>
        <v>68.388</v>
      </c>
      <c r="HM32" s="53">
        <f t="shared" si="26"/>
        <v>66.777</v>
      </c>
      <c r="HN32" s="53">
        <f t="shared" si="26"/>
        <v>76.814</v>
      </c>
      <c r="HO32" s="53">
        <f t="shared" si="26"/>
        <v>87.631</v>
      </c>
      <c r="HP32" s="53">
        <f t="shared" si="26"/>
        <v>69.775</v>
      </c>
      <c r="HQ32" s="53">
        <f t="shared" si="26"/>
        <v>88.009</v>
      </c>
      <c r="HR32" s="53">
        <f t="shared" si="26"/>
        <v>88.57</v>
      </c>
      <c r="HS32" s="53">
        <f t="shared" si="26"/>
        <v>92.823</v>
      </c>
      <c r="HT32" s="25"/>
      <c r="HU32" s="25"/>
      <c r="HV32" s="25"/>
      <c r="HW32" s="25"/>
      <c r="HX32" s="25"/>
      <c r="HY32" s="25"/>
    </row>
    <row r="33" ht="13.5" customHeight="1">
      <c r="A33" s="39">
        <f t="shared" si="3"/>
        <v>29</v>
      </c>
      <c r="B33" s="55" t="s">
        <v>254</v>
      </c>
      <c r="C33" s="56"/>
      <c r="D33" s="56">
        <f t="shared" ref="D33:FS33" si="27">D13+D22</f>
        <v>26.332</v>
      </c>
      <c r="E33" s="56">
        <f t="shared" si="27"/>
        <v>18.798</v>
      </c>
      <c r="F33" s="56">
        <f t="shared" si="27"/>
        <v>24.431</v>
      </c>
      <c r="G33" s="56">
        <f t="shared" si="27"/>
        <v>19.644</v>
      </c>
      <c r="H33" s="56">
        <f t="shared" si="27"/>
        <v>25.304</v>
      </c>
      <c r="I33" s="56">
        <f t="shared" si="27"/>
        <v>28.572</v>
      </c>
      <c r="J33" s="56">
        <f t="shared" si="27"/>
        <v>30.027</v>
      </c>
      <c r="K33" s="56">
        <f t="shared" si="27"/>
        <v>27.248</v>
      </c>
      <c r="L33" s="56">
        <f t="shared" si="27"/>
        <v>24.651</v>
      </c>
      <c r="M33" s="56">
        <f t="shared" si="27"/>
        <v>27.253</v>
      </c>
      <c r="N33" s="56">
        <f t="shared" si="27"/>
        <v>26.192</v>
      </c>
      <c r="O33" s="56">
        <f t="shared" si="27"/>
        <v>32.048</v>
      </c>
      <c r="P33" s="56">
        <f t="shared" si="27"/>
        <v>23.935</v>
      </c>
      <c r="Q33" s="56">
        <f t="shared" si="27"/>
        <v>22.599</v>
      </c>
      <c r="R33" s="56">
        <f t="shared" si="27"/>
        <v>20.543</v>
      </c>
      <c r="S33" s="56">
        <f t="shared" si="27"/>
        <v>24.415</v>
      </c>
      <c r="T33" s="56">
        <f t="shared" si="27"/>
        <v>30.463</v>
      </c>
      <c r="U33" s="56">
        <f t="shared" si="27"/>
        <v>25.786</v>
      </c>
      <c r="V33" s="56">
        <f t="shared" si="27"/>
        <v>27.118</v>
      </c>
      <c r="W33" s="56">
        <f t="shared" si="27"/>
        <v>29.242</v>
      </c>
      <c r="X33" s="56">
        <f t="shared" si="27"/>
        <v>26.963</v>
      </c>
      <c r="Y33" s="56">
        <f t="shared" si="27"/>
        <v>26.917</v>
      </c>
      <c r="Z33" s="56">
        <f t="shared" si="27"/>
        <v>23.055</v>
      </c>
      <c r="AA33" s="56">
        <f t="shared" si="27"/>
        <v>20.775</v>
      </c>
      <c r="AB33" s="56">
        <f t="shared" si="27"/>
        <v>20.696</v>
      </c>
      <c r="AC33" s="56">
        <f t="shared" si="27"/>
        <v>22.234</v>
      </c>
      <c r="AD33" s="56">
        <f t="shared" si="27"/>
        <v>22.661</v>
      </c>
      <c r="AE33" s="56">
        <f t="shared" si="27"/>
        <v>19.524</v>
      </c>
      <c r="AF33" s="56">
        <f t="shared" si="27"/>
        <v>20.049</v>
      </c>
      <c r="AG33" s="56">
        <f t="shared" si="27"/>
        <v>21.744</v>
      </c>
      <c r="AH33" s="56">
        <f t="shared" si="27"/>
        <v>22.911</v>
      </c>
      <c r="AI33" s="56">
        <f t="shared" si="27"/>
        <v>25.77</v>
      </c>
      <c r="AJ33" s="56">
        <f t="shared" si="27"/>
        <v>24.939</v>
      </c>
      <c r="AK33" s="56">
        <f t="shared" si="27"/>
        <v>30.269</v>
      </c>
      <c r="AL33" s="56">
        <f t="shared" si="27"/>
        <v>34.792</v>
      </c>
      <c r="AM33" s="56">
        <f t="shared" si="27"/>
        <v>27.858</v>
      </c>
      <c r="AN33" s="56">
        <f t="shared" si="27"/>
        <v>20.366</v>
      </c>
      <c r="AO33" s="56">
        <f t="shared" si="27"/>
        <v>18.059</v>
      </c>
      <c r="AP33" s="56">
        <f t="shared" si="27"/>
        <v>19.904</v>
      </c>
      <c r="AQ33" s="56">
        <f t="shared" si="27"/>
        <v>25.597</v>
      </c>
      <c r="AR33" s="56">
        <f t="shared" si="27"/>
        <v>27.743</v>
      </c>
      <c r="AS33" s="56">
        <f t="shared" si="27"/>
        <v>35.605</v>
      </c>
      <c r="AT33" s="56">
        <f t="shared" si="27"/>
        <v>36.669</v>
      </c>
      <c r="AU33" s="56">
        <f t="shared" si="27"/>
        <v>27.063</v>
      </c>
      <c r="AV33" s="56">
        <f t="shared" si="27"/>
        <v>24.476</v>
      </c>
      <c r="AW33" s="56">
        <f t="shared" si="27"/>
        <v>21.074</v>
      </c>
      <c r="AX33" s="56">
        <f t="shared" si="27"/>
        <v>22.319</v>
      </c>
      <c r="AY33" s="56">
        <f t="shared" si="27"/>
        <v>21.253</v>
      </c>
      <c r="AZ33" s="56">
        <f t="shared" si="27"/>
        <v>22.089</v>
      </c>
      <c r="BA33" s="56">
        <f t="shared" si="27"/>
        <v>19.614</v>
      </c>
      <c r="BB33" s="56">
        <f t="shared" si="27"/>
        <v>20.884</v>
      </c>
      <c r="BC33" s="56">
        <f t="shared" si="27"/>
        <v>16.717</v>
      </c>
      <c r="BD33" s="56">
        <f t="shared" si="27"/>
        <v>24.121</v>
      </c>
      <c r="BE33" s="56">
        <f t="shared" si="27"/>
        <v>23.289</v>
      </c>
      <c r="BF33" s="56">
        <f t="shared" si="27"/>
        <v>24.093</v>
      </c>
      <c r="BG33" s="56">
        <f t="shared" si="27"/>
        <v>23.841</v>
      </c>
      <c r="BH33" s="56">
        <f t="shared" si="27"/>
        <v>24.533</v>
      </c>
      <c r="BI33" s="56">
        <f t="shared" si="27"/>
        <v>22.019</v>
      </c>
      <c r="BJ33" s="56">
        <f t="shared" si="27"/>
        <v>26.751</v>
      </c>
      <c r="BK33" s="56">
        <f t="shared" si="27"/>
        <v>20.68</v>
      </c>
      <c r="BL33" s="56">
        <f t="shared" si="27"/>
        <v>23.056</v>
      </c>
      <c r="BM33" s="56">
        <f t="shared" si="27"/>
        <v>17.569</v>
      </c>
      <c r="BN33" s="56">
        <f t="shared" si="27"/>
        <v>20.166</v>
      </c>
      <c r="BO33" s="56">
        <f t="shared" si="27"/>
        <v>27.268</v>
      </c>
      <c r="BP33" s="56">
        <f t="shared" si="27"/>
        <v>26.234</v>
      </c>
      <c r="BQ33" s="56">
        <f t="shared" si="27"/>
        <v>26.67</v>
      </c>
      <c r="BR33" s="56">
        <f t="shared" si="27"/>
        <v>28.725</v>
      </c>
      <c r="BS33" s="56">
        <f t="shared" si="27"/>
        <v>28.443</v>
      </c>
      <c r="BT33" s="56">
        <f t="shared" si="27"/>
        <v>26.747</v>
      </c>
      <c r="BU33" s="56">
        <f t="shared" si="27"/>
        <v>20.555</v>
      </c>
      <c r="BV33" s="56">
        <f t="shared" si="27"/>
        <v>15.52</v>
      </c>
      <c r="BW33" s="56">
        <f t="shared" si="27"/>
        <v>21.201</v>
      </c>
      <c r="BX33" s="56">
        <f t="shared" si="27"/>
        <v>24.165</v>
      </c>
      <c r="BY33" s="56">
        <f t="shared" si="27"/>
        <v>20.597</v>
      </c>
      <c r="BZ33" s="56">
        <f t="shared" si="27"/>
        <v>22.972</v>
      </c>
      <c r="CA33" s="56">
        <f t="shared" si="27"/>
        <v>20.518</v>
      </c>
      <c r="CB33" s="56">
        <f t="shared" si="27"/>
        <v>20.104</v>
      </c>
      <c r="CC33" s="56">
        <f t="shared" si="27"/>
        <v>22.834</v>
      </c>
      <c r="CD33" s="56">
        <f t="shared" si="27"/>
        <v>24.295</v>
      </c>
      <c r="CE33" s="56">
        <f t="shared" si="27"/>
        <v>34.774</v>
      </c>
      <c r="CF33" s="56">
        <f t="shared" si="27"/>
        <v>29.084</v>
      </c>
      <c r="CG33" s="56">
        <f t="shared" si="27"/>
        <v>29.303</v>
      </c>
      <c r="CH33" s="56">
        <f t="shared" si="27"/>
        <v>21.662</v>
      </c>
      <c r="CI33" s="56">
        <f t="shared" si="27"/>
        <v>17.697</v>
      </c>
      <c r="CJ33" s="56">
        <f t="shared" si="27"/>
        <v>18.291</v>
      </c>
      <c r="CK33" s="56">
        <f t="shared" si="27"/>
        <v>18.258</v>
      </c>
      <c r="CL33" s="56">
        <f t="shared" si="27"/>
        <v>23.41</v>
      </c>
      <c r="CM33" s="56">
        <f t="shared" si="27"/>
        <v>25.311</v>
      </c>
      <c r="CN33" s="56">
        <f t="shared" si="27"/>
        <v>24.35</v>
      </c>
      <c r="CO33" s="56">
        <f t="shared" si="27"/>
        <v>20.662</v>
      </c>
      <c r="CP33" s="56">
        <f t="shared" si="27"/>
        <v>24.882</v>
      </c>
      <c r="CQ33" s="56">
        <f t="shared" si="27"/>
        <v>29.481</v>
      </c>
      <c r="CR33" s="56">
        <f t="shared" si="27"/>
        <v>25.815</v>
      </c>
      <c r="CS33" s="56">
        <f t="shared" si="27"/>
        <v>31.436</v>
      </c>
      <c r="CT33" s="56">
        <f t="shared" si="27"/>
        <v>20.203</v>
      </c>
      <c r="CU33" s="56">
        <f t="shared" si="27"/>
        <v>27.105</v>
      </c>
      <c r="CV33" s="56">
        <f t="shared" si="27"/>
        <v>23.023</v>
      </c>
      <c r="CW33" s="56">
        <f t="shared" si="27"/>
        <v>20.24</v>
      </c>
      <c r="CX33" s="56">
        <f t="shared" si="27"/>
        <v>22.418</v>
      </c>
      <c r="CY33" s="56">
        <f t="shared" si="27"/>
        <v>24.324</v>
      </c>
      <c r="CZ33" s="56">
        <f t="shared" si="27"/>
        <v>20.211</v>
      </c>
      <c r="DA33" s="56">
        <f t="shared" si="27"/>
        <v>20.503</v>
      </c>
      <c r="DB33" s="56">
        <f t="shared" si="27"/>
        <v>20.046</v>
      </c>
      <c r="DC33" s="56">
        <f t="shared" si="27"/>
        <v>25.941</v>
      </c>
      <c r="DD33" s="56">
        <f t="shared" si="27"/>
        <v>28.291</v>
      </c>
      <c r="DE33" s="56">
        <f t="shared" si="27"/>
        <v>27.383</v>
      </c>
      <c r="DF33" s="56">
        <f t="shared" si="27"/>
        <v>19.082</v>
      </c>
      <c r="DG33" s="56">
        <f t="shared" si="27"/>
        <v>19.869</v>
      </c>
      <c r="DH33" s="56">
        <f t="shared" si="27"/>
        <v>15.985</v>
      </c>
      <c r="DI33" s="56">
        <f t="shared" si="27"/>
        <v>20.074</v>
      </c>
      <c r="DJ33" s="56">
        <f t="shared" si="27"/>
        <v>20.074</v>
      </c>
      <c r="DK33" s="56">
        <f t="shared" si="27"/>
        <v>22.721</v>
      </c>
      <c r="DL33" s="56">
        <f t="shared" si="27"/>
        <v>24.221</v>
      </c>
      <c r="DM33" s="56">
        <f t="shared" si="27"/>
        <v>25.097</v>
      </c>
      <c r="DN33" s="56">
        <f t="shared" si="27"/>
        <v>29.189</v>
      </c>
      <c r="DO33" s="56">
        <f t="shared" si="27"/>
        <v>30.743</v>
      </c>
      <c r="DP33" s="56">
        <f t="shared" si="27"/>
        <v>31.2</v>
      </c>
      <c r="DQ33" s="56">
        <f t="shared" si="27"/>
        <v>30.482</v>
      </c>
      <c r="DR33" s="56">
        <f t="shared" si="27"/>
        <v>28.87</v>
      </c>
      <c r="DS33" s="56">
        <f t="shared" si="27"/>
        <v>24.008</v>
      </c>
      <c r="DT33" s="56">
        <f t="shared" si="27"/>
        <v>22.083</v>
      </c>
      <c r="DU33" s="56">
        <f t="shared" si="27"/>
        <v>27.74</v>
      </c>
      <c r="DV33" s="56">
        <f t="shared" si="27"/>
        <v>25.901</v>
      </c>
      <c r="DW33" s="56">
        <f t="shared" si="27"/>
        <v>25.214</v>
      </c>
      <c r="DX33" s="56">
        <f t="shared" si="27"/>
        <v>28.016</v>
      </c>
      <c r="DY33" s="56">
        <f t="shared" si="27"/>
        <v>31.539</v>
      </c>
      <c r="DZ33" s="56">
        <f t="shared" si="27"/>
        <v>28.831</v>
      </c>
      <c r="EA33" s="56">
        <f t="shared" si="27"/>
        <v>29.976</v>
      </c>
      <c r="EB33" s="56">
        <f t="shared" si="27"/>
        <v>24.927</v>
      </c>
      <c r="EC33" s="56">
        <f t="shared" si="27"/>
        <v>27.117</v>
      </c>
      <c r="ED33" s="56">
        <f t="shared" si="27"/>
        <v>19.216</v>
      </c>
      <c r="EE33" s="56">
        <f t="shared" si="27"/>
        <v>22.728</v>
      </c>
      <c r="EF33" s="56">
        <f t="shared" si="27"/>
        <v>25.548</v>
      </c>
      <c r="EG33" s="56">
        <f t="shared" si="27"/>
        <v>25.012</v>
      </c>
      <c r="EH33" s="56">
        <f t="shared" si="27"/>
        <v>25.26</v>
      </c>
      <c r="EI33" s="56">
        <f t="shared" si="27"/>
        <v>21.258</v>
      </c>
      <c r="EJ33" s="56">
        <f t="shared" si="27"/>
        <v>25.37</v>
      </c>
      <c r="EK33" s="56">
        <f t="shared" si="27"/>
        <v>25.655</v>
      </c>
      <c r="EL33" s="56">
        <f t="shared" si="27"/>
        <v>31.249</v>
      </c>
      <c r="EM33" s="56">
        <f t="shared" si="27"/>
        <v>31.442</v>
      </c>
      <c r="EN33" s="56">
        <f t="shared" si="27"/>
        <v>26.909</v>
      </c>
      <c r="EO33" s="56">
        <f t="shared" si="27"/>
        <v>28.532</v>
      </c>
      <c r="EP33" s="56">
        <f t="shared" si="27"/>
        <v>22.178</v>
      </c>
      <c r="EQ33" s="56">
        <f t="shared" si="27"/>
        <v>22.876</v>
      </c>
      <c r="ER33" s="56">
        <f t="shared" si="27"/>
        <v>23.392</v>
      </c>
      <c r="ES33" s="56">
        <f t="shared" si="27"/>
        <v>21.898</v>
      </c>
      <c r="ET33" s="56">
        <f t="shared" si="27"/>
        <v>20.386</v>
      </c>
      <c r="EU33" s="56">
        <f t="shared" si="27"/>
        <v>24.607</v>
      </c>
      <c r="EV33" s="56">
        <f t="shared" si="27"/>
        <v>20.227</v>
      </c>
      <c r="EW33" s="56">
        <f t="shared" si="27"/>
        <v>23.527</v>
      </c>
      <c r="EX33" s="56">
        <f t="shared" si="27"/>
        <v>29.524</v>
      </c>
      <c r="EY33" s="56">
        <f t="shared" si="27"/>
        <v>29.666</v>
      </c>
      <c r="EZ33" s="56">
        <f t="shared" si="27"/>
        <v>28.241</v>
      </c>
      <c r="FA33" s="56">
        <f t="shared" si="27"/>
        <v>33.033</v>
      </c>
      <c r="FB33" s="56">
        <f t="shared" si="27"/>
        <v>21.306</v>
      </c>
      <c r="FC33" s="56">
        <f t="shared" si="27"/>
        <v>21.428</v>
      </c>
      <c r="FD33" s="56">
        <f t="shared" si="27"/>
        <v>26.544</v>
      </c>
      <c r="FE33" s="56">
        <f t="shared" si="27"/>
        <v>23.033</v>
      </c>
      <c r="FF33" s="56">
        <f t="shared" si="27"/>
        <v>24.62</v>
      </c>
      <c r="FG33" s="56">
        <f t="shared" si="27"/>
        <v>20.722</v>
      </c>
      <c r="FH33" s="56">
        <f t="shared" si="27"/>
        <v>23.47</v>
      </c>
      <c r="FI33" s="56">
        <f t="shared" si="27"/>
        <v>23.027</v>
      </c>
      <c r="FJ33" s="56">
        <f t="shared" si="27"/>
        <v>26.464</v>
      </c>
      <c r="FK33" s="56">
        <f t="shared" si="27"/>
        <v>31.726</v>
      </c>
      <c r="FL33" s="56">
        <f t="shared" si="27"/>
        <v>28.062</v>
      </c>
      <c r="FM33" s="56">
        <f t="shared" si="27"/>
        <v>32.277</v>
      </c>
      <c r="FN33" s="56">
        <f t="shared" si="27"/>
        <v>21.827</v>
      </c>
      <c r="FO33" s="56">
        <f t="shared" si="27"/>
        <v>18.863</v>
      </c>
      <c r="FP33" s="56">
        <f t="shared" si="27"/>
        <v>20.144</v>
      </c>
      <c r="FQ33" s="56">
        <f t="shared" si="27"/>
        <v>21.179</v>
      </c>
      <c r="FR33" s="56">
        <f t="shared" si="27"/>
        <v>26.041</v>
      </c>
      <c r="FS33" s="56">
        <f t="shared" si="27"/>
        <v>23.057</v>
      </c>
      <c r="FT33" s="56">
        <v>26.372</v>
      </c>
      <c r="FU33" s="56">
        <f t="shared" ref="FU33:HS33" si="28">FU13+FU22</f>
        <v>27.949</v>
      </c>
      <c r="FV33" s="56">
        <f t="shared" si="28"/>
        <v>36.266</v>
      </c>
      <c r="FW33" s="56">
        <f t="shared" si="28"/>
        <v>27.298</v>
      </c>
      <c r="FX33" s="56">
        <f t="shared" si="28"/>
        <v>22.758</v>
      </c>
      <c r="FY33" s="56">
        <f t="shared" si="28"/>
        <v>27.854</v>
      </c>
      <c r="FZ33" s="56">
        <f t="shared" si="28"/>
        <v>21.211</v>
      </c>
      <c r="GA33" s="56">
        <f t="shared" si="28"/>
        <v>19.771</v>
      </c>
      <c r="GB33" s="56">
        <f t="shared" si="28"/>
        <v>23.794</v>
      </c>
      <c r="GC33" s="56">
        <f t="shared" si="28"/>
        <v>20.804</v>
      </c>
      <c r="GD33" s="56">
        <f t="shared" si="28"/>
        <v>23.958</v>
      </c>
      <c r="GE33" s="56">
        <f t="shared" si="28"/>
        <v>26.505</v>
      </c>
      <c r="GF33" s="56">
        <f t="shared" si="28"/>
        <v>25.889</v>
      </c>
      <c r="GG33" s="56">
        <f t="shared" si="28"/>
        <v>22.095</v>
      </c>
      <c r="GH33" s="56">
        <f t="shared" si="28"/>
        <v>24.865</v>
      </c>
      <c r="GI33" s="56">
        <f t="shared" si="28"/>
        <v>25.12</v>
      </c>
      <c r="GJ33" s="56">
        <f t="shared" si="28"/>
        <v>22.597</v>
      </c>
      <c r="GK33" s="56">
        <f t="shared" si="28"/>
        <v>23.238</v>
      </c>
      <c r="GL33" s="56">
        <f t="shared" si="28"/>
        <v>23.219</v>
      </c>
      <c r="GM33" s="56">
        <f t="shared" si="28"/>
        <v>20.154</v>
      </c>
      <c r="GN33" s="56">
        <f t="shared" si="28"/>
        <v>17.817</v>
      </c>
      <c r="GO33" s="56">
        <f t="shared" si="28"/>
        <v>21.689</v>
      </c>
      <c r="GP33" s="56">
        <f t="shared" si="28"/>
        <v>21.915</v>
      </c>
      <c r="GQ33" s="56">
        <f t="shared" si="28"/>
        <v>21.154</v>
      </c>
      <c r="GR33" s="56">
        <f t="shared" si="28"/>
        <v>25.341</v>
      </c>
      <c r="GS33" s="56">
        <f t="shared" si="28"/>
        <v>19.877</v>
      </c>
      <c r="GT33" s="56">
        <f t="shared" si="28"/>
        <v>18.474</v>
      </c>
      <c r="GU33" s="56">
        <f t="shared" si="28"/>
        <v>22.49</v>
      </c>
      <c r="GV33" s="56">
        <f t="shared" si="28"/>
        <v>24.248</v>
      </c>
      <c r="GW33" s="56">
        <f t="shared" si="28"/>
        <v>21.908</v>
      </c>
      <c r="GX33" s="56">
        <f t="shared" si="28"/>
        <v>15.286</v>
      </c>
      <c r="GY33" s="56">
        <f t="shared" si="28"/>
        <v>15.621</v>
      </c>
      <c r="GZ33" s="56">
        <f t="shared" si="28"/>
        <v>28.824</v>
      </c>
      <c r="HA33" s="56">
        <f t="shared" si="28"/>
        <v>22.005</v>
      </c>
      <c r="HB33" s="56">
        <f t="shared" si="28"/>
        <v>23.162</v>
      </c>
      <c r="HC33" s="56">
        <f t="shared" si="28"/>
        <v>27.547</v>
      </c>
      <c r="HD33" s="56">
        <f t="shared" si="28"/>
        <v>29.441</v>
      </c>
      <c r="HE33" s="60">
        <f t="shared" si="28"/>
        <v>21.244</v>
      </c>
      <c r="HF33" s="60">
        <f t="shared" si="28"/>
        <v>20.215</v>
      </c>
      <c r="HG33" s="60">
        <f t="shared" si="28"/>
        <v>30.899</v>
      </c>
      <c r="HH33" s="60">
        <f t="shared" si="28"/>
        <v>27.727</v>
      </c>
      <c r="HI33" s="60">
        <f t="shared" si="28"/>
        <v>24.442</v>
      </c>
      <c r="HJ33" s="60">
        <f t="shared" si="28"/>
        <v>23.591</v>
      </c>
      <c r="HK33" s="60">
        <f t="shared" si="28"/>
        <v>24.723</v>
      </c>
      <c r="HL33" s="60">
        <f t="shared" si="28"/>
        <v>27.163</v>
      </c>
      <c r="HM33" s="60">
        <f t="shared" si="28"/>
        <v>27.493</v>
      </c>
      <c r="HN33" s="60">
        <f t="shared" si="28"/>
        <v>27.095</v>
      </c>
      <c r="HO33" s="60">
        <f t="shared" si="28"/>
        <v>28.774</v>
      </c>
      <c r="HP33" s="60">
        <f t="shared" si="28"/>
        <v>16.276</v>
      </c>
      <c r="HQ33" s="60">
        <f t="shared" si="28"/>
        <v>27.164</v>
      </c>
      <c r="HR33" s="60">
        <f t="shared" si="28"/>
        <v>25.546</v>
      </c>
      <c r="HS33" s="60">
        <f t="shared" si="28"/>
        <v>31.349</v>
      </c>
      <c r="HT33" s="25"/>
      <c r="HU33" s="25"/>
      <c r="HV33" s="25"/>
      <c r="HW33" s="25"/>
      <c r="HX33" s="25"/>
      <c r="HY33" s="25"/>
    </row>
    <row r="34" ht="4.5" customHeight="1">
      <c r="A34" s="39">
        <f t="shared" si="3"/>
        <v>30</v>
      </c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25"/>
      <c r="HU34" s="25"/>
      <c r="HV34" s="25"/>
      <c r="HW34" s="25"/>
      <c r="HX34" s="25"/>
      <c r="HY34" s="25"/>
    </row>
    <row r="35" ht="13.5" customHeight="1">
      <c r="A35" s="39">
        <f t="shared" si="3"/>
        <v>31</v>
      </c>
      <c r="B35" s="96" t="s">
        <v>255</v>
      </c>
      <c r="C35" s="97"/>
      <c r="D35" s="97">
        <f t="shared" ref="D35:FS35" si="29">SUM(D14,D23)</f>
        <v>66.817</v>
      </c>
      <c r="E35" s="97">
        <f t="shared" si="29"/>
        <v>56.276</v>
      </c>
      <c r="F35" s="97">
        <f t="shared" si="29"/>
        <v>71.254</v>
      </c>
      <c r="G35" s="97">
        <f t="shared" si="29"/>
        <v>64.829</v>
      </c>
      <c r="H35" s="97">
        <f t="shared" si="29"/>
        <v>73.33</v>
      </c>
      <c r="I35" s="97">
        <f t="shared" si="29"/>
        <v>76.619</v>
      </c>
      <c r="J35" s="97">
        <f t="shared" si="29"/>
        <v>81.197</v>
      </c>
      <c r="K35" s="97">
        <f t="shared" si="29"/>
        <v>78.866</v>
      </c>
      <c r="L35" s="97">
        <f t="shared" si="29"/>
        <v>73.201</v>
      </c>
      <c r="M35" s="97">
        <f t="shared" si="29"/>
        <v>75.695</v>
      </c>
      <c r="N35" s="97">
        <f t="shared" si="29"/>
        <v>70.506</v>
      </c>
      <c r="O35" s="97">
        <f t="shared" si="29"/>
        <v>78.932</v>
      </c>
      <c r="P35" s="97">
        <f t="shared" si="29"/>
        <v>65.373</v>
      </c>
      <c r="Q35" s="97">
        <f t="shared" si="29"/>
        <v>61.127</v>
      </c>
      <c r="R35" s="97">
        <f t="shared" si="29"/>
        <v>65.451</v>
      </c>
      <c r="S35" s="97">
        <f t="shared" si="29"/>
        <v>68.885</v>
      </c>
      <c r="T35" s="97">
        <f t="shared" si="29"/>
        <v>78.572</v>
      </c>
      <c r="U35" s="97">
        <f t="shared" si="29"/>
        <v>73.078</v>
      </c>
      <c r="V35" s="97">
        <f t="shared" si="29"/>
        <v>79.472</v>
      </c>
      <c r="W35" s="97">
        <f t="shared" si="29"/>
        <v>79.663</v>
      </c>
      <c r="X35" s="97">
        <f t="shared" si="29"/>
        <v>76.398</v>
      </c>
      <c r="Y35" s="97">
        <f t="shared" si="29"/>
        <v>84.643</v>
      </c>
      <c r="Z35" s="97">
        <f t="shared" si="29"/>
        <v>73.608</v>
      </c>
      <c r="AA35" s="97">
        <f t="shared" si="29"/>
        <v>69.731</v>
      </c>
      <c r="AB35" s="97">
        <f t="shared" si="29"/>
        <v>62.183</v>
      </c>
      <c r="AC35" s="97">
        <f t="shared" si="29"/>
        <v>65.858</v>
      </c>
      <c r="AD35" s="97">
        <f t="shared" si="29"/>
        <v>69.978</v>
      </c>
      <c r="AE35" s="97">
        <f t="shared" si="29"/>
        <v>60.713</v>
      </c>
      <c r="AF35" s="97">
        <f t="shared" si="29"/>
        <v>67.227</v>
      </c>
      <c r="AG35" s="97">
        <f t="shared" si="29"/>
        <v>70.227</v>
      </c>
      <c r="AH35" s="97">
        <f t="shared" si="29"/>
        <v>68.628</v>
      </c>
      <c r="AI35" s="97">
        <f t="shared" si="29"/>
        <v>77.383</v>
      </c>
      <c r="AJ35" s="97">
        <f t="shared" si="29"/>
        <v>77.712</v>
      </c>
      <c r="AK35" s="97">
        <f t="shared" si="29"/>
        <v>86.411</v>
      </c>
      <c r="AL35" s="97">
        <f t="shared" si="29"/>
        <v>84.329</v>
      </c>
      <c r="AM35" s="97">
        <f t="shared" si="29"/>
        <v>71.571</v>
      </c>
      <c r="AN35" s="97">
        <f t="shared" si="29"/>
        <v>54.621</v>
      </c>
      <c r="AO35" s="97">
        <f t="shared" si="29"/>
        <v>56.714</v>
      </c>
      <c r="AP35" s="97">
        <f t="shared" si="29"/>
        <v>67.104</v>
      </c>
      <c r="AQ35" s="97">
        <f t="shared" si="29"/>
        <v>71.836</v>
      </c>
      <c r="AR35" s="97">
        <f t="shared" si="29"/>
        <v>77.084</v>
      </c>
      <c r="AS35" s="97">
        <f t="shared" si="29"/>
        <v>89.054</v>
      </c>
      <c r="AT35" s="97">
        <f t="shared" si="29"/>
        <v>90.558</v>
      </c>
      <c r="AU35" s="97">
        <f t="shared" si="29"/>
        <v>81.226</v>
      </c>
      <c r="AV35" s="97">
        <f t="shared" si="29"/>
        <v>76.215</v>
      </c>
      <c r="AW35" s="97">
        <f t="shared" si="29"/>
        <v>81.629</v>
      </c>
      <c r="AX35" s="97">
        <f t="shared" si="29"/>
        <v>71.225</v>
      </c>
      <c r="AY35" s="97">
        <f t="shared" si="29"/>
        <v>72.781</v>
      </c>
      <c r="AZ35" s="97">
        <f t="shared" si="29"/>
        <v>69.61</v>
      </c>
      <c r="BA35" s="97">
        <f t="shared" si="29"/>
        <v>62.083</v>
      </c>
      <c r="BB35" s="97">
        <f t="shared" si="29"/>
        <v>76.001</v>
      </c>
      <c r="BC35" s="97">
        <f t="shared" si="29"/>
        <v>70.003</v>
      </c>
      <c r="BD35" s="97">
        <f t="shared" si="29"/>
        <v>80.613</v>
      </c>
      <c r="BE35" s="97">
        <f t="shared" si="29"/>
        <v>83.835</v>
      </c>
      <c r="BF35" s="97">
        <f t="shared" si="29"/>
        <v>80.003</v>
      </c>
      <c r="BG35" s="97">
        <f t="shared" si="29"/>
        <v>84.012</v>
      </c>
      <c r="BH35" s="97">
        <f t="shared" si="29"/>
        <v>83.796</v>
      </c>
      <c r="BI35" s="97">
        <f t="shared" si="29"/>
        <v>81.734</v>
      </c>
      <c r="BJ35" s="97">
        <f t="shared" si="29"/>
        <v>82.425</v>
      </c>
      <c r="BK35" s="97">
        <f t="shared" si="29"/>
        <v>74.602</v>
      </c>
      <c r="BL35" s="97">
        <f t="shared" si="29"/>
        <v>70.82</v>
      </c>
      <c r="BM35" s="97">
        <f t="shared" si="29"/>
        <v>61.63</v>
      </c>
      <c r="BN35" s="97">
        <f t="shared" si="29"/>
        <v>70.11</v>
      </c>
      <c r="BO35" s="97">
        <f t="shared" si="29"/>
        <v>78.192</v>
      </c>
      <c r="BP35" s="97">
        <f t="shared" si="29"/>
        <v>79.216</v>
      </c>
      <c r="BQ35" s="97">
        <f t="shared" si="29"/>
        <v>78.599</v>
      </c>
      <c r="BR35" s="97">
        <f t="shared" si="29"/>
        <v>85.43</v>
      </c>
      <c r="BS35" s="97">
        <f t="shared" si="29"/>
        <v>82.645</v>
      </c>
      <c r="BT35" s="97">
        <f t="shared" si="29"/>
        <v>84.234</v>
      </c>
      <c r="BU35" s="97">
        <f t="shared" si="29"/>
        <v>77.226</v>
      </c>
      <c r="BV35" s="97">
        <f t="shared" si="29"/>
        <v>63.961</v>
      </c>
      <c r="BW35" s="97">
        <f t="shared" si="29"/>
        <v>69.257</v>
      </c>
      <c r="BX35" s="97">
        <f t="shared" si="29"/>
        <v>69.737</v>
      </c>
      <c r="BY35" s="97">
        <f t="shared" si="29"/>
        <v>67.536</v>
      </c>
      <c r="BZ35" s="97">
        <f t="shared" si="29"/>
        <v>72.821</v>
      </c>
      <c r="CA35" s="97">
        <f t="shared" si="29"/>
        <v>67.965</v>
      </c>
      <c r="CB35" s="97">
        <f t="shared" si="29"/>
        <v>68.067</v>
      </c>
      <c r="CC35" s="97">
        <f t="shared" si="29"/>
        <v>80.308</v>
      </c>
      <c r="CD35" s="97">
        <f t="shared" si="29"/>
        <v>80.494</v>
      </c>
      <c r="CE35" s="97">
        <f t="shared" si="29"/>
        <v>94.185</v>
      </c>
      <c r="CF35" s="97">
        <f t="shared" si="29"/>
        <v>80.609</v>
      </c>
      <c r="CG35" s="97">
        <f t="shared" si="29"/>
        <v>92.558</v>
      </c>
      <c r="CH35" s="97">
        <f t="shared" si="29"/>
        <v>69.664</v>
      </c>
      <c r="CI35" s="97">
        <f t="shared" si="29"/>
        <v>64.337</v>
      </c>
      <c r="CJ35" s="97">
        <f t="shared" si="29"/>
        <v>58.938</v>
      </c>
      <c r="CK35" s="97">
        <f t="shared" si="29"/>
        <v>65.038</v>
      </c>
      <c r="CL35" s="97">
        <f t="shared" si="29"/>
        <v>71.8</v>
      </c>
      <c r="CM35" s="97">
        <f t="shared" si="29"/>
        <v>73.714</v>
      </c>
      <c r="CN35" s="97">
        <f t="shared" si="29"/>
        <v>77.594</v>
      </c>
      <c r="CO35" s="97">
        <f t="shared" si="29"/>
        <v>77.964</v>
      </c>
      <c r="CP35" s="97">
        <f t="shared" si="29"/>
        <v>81.472</v>
      </c>
      <c r="CQ35" s="97">
        <f t="shared" si="29"/>
        <v>86.04</v>
      </c>
      <c r="CR35" s="97">
        <f t="shared" si="29"/>
        <v>79.514</v>
      </c>
      <c r="CS35" s="97">
        <f t="shared" si="29"/>
        <v>98.147</v>
      </c>
      <c r="CT35" s="97">
        <f t="shared" si="29"/>
        <v>79.964</v>
      </c>
      <c r="CU35" s="97">
        <f t="shared" si="29"/>
        <v>87.331</v>
      </c>
      <c r="CV35" s="97">
        <f t="shared" si="29"/>
        <v>75.903</v>
      </c>
      <c r="CW35" s="97">
        <f t="shared" si="29"/>
        <v>75.579</v>
      </c>
      <c r="CX35" s="97">
        <f t="shared" si="29"/>
        <v>92.042</v>
      </c>
      <c r="CY35" s="97">
        <f t="shared" si="29"/>
        <v>89.117</v>
      </c>
      <c r="CZ35" s="97">
        <f t="shared" si="29"/>
        <v>82.647</v>
      </c>
      <c r="DA35" s="97">
        <f t="shared" si="29"/>
        <v>74.051</v>
      </c>
      <c r="DB35" s="97">
        <f t="shared" si="29"/>
        <v>79.188</v>
      </c>
      <c r="DC35" s="97">
        <f t="shared" si="29"/>
        <v>79.943</v>
      </c>
      <c r="DD35" s="97">
        <f t="shared" si="29"/>
        <v>91.408</v>
      </c>
      <c r="DE35" s="97">
        <f t="shared" si="29"/>
        <v>91.236</v>
      </c>
      <c r="DF35" s="97">
        <f t="shared" si="29"/>
        <v>72.774</v>
      </c>
      <c r="DG35" s="97">
        <f t="shared" si="29"/>
        <v>71.228</v>
      </c>
      <c r="DH35" s="97">
        <f t="shared" si="29"/>
        <v>64.484</v>
      </c>
      <c r="DI35" s="97">
        <f t="shared" si="29"/>
        <v>77.038</v>
      </c>
      <c r="DJ35" s="97">
        <f t="shared" si="29"/>
        <v>84.272</v>
      </c>
      <c r="DK35" s="97">
        <f t="shared" si="29"/>
        <v>83.716</v>
      </c>
      <c r="DL35" s="97">
        <f t="shared" si="29"/>
        <v>84.474</v>
      </c>
      <c r="DM35" s="97">
        <f t="shared" si="29"/>
        <v>87.567</v>
      </c>
      <c r="DN35" s="97">
        <f t="shared" si="29"/>
        <v>93.174</v>
      </c>
      <c r="DO35" s="97">
        <f t="shared" si="29"/>
        <v>99.741</v>
      </c>
      <c r="DP35" s="97">
        <f t="shared" si="29"/>
        <v>95.806</v>
      </c>
      <c r="DQ35" s="97">
        <f t="shared" si="29"/>
        <v>96.102</v>
      </c>
      <c r="DR35" s="97">
        <f t="shared" si="29"/>
        <v>87.361</v>
      </c>
      <c r="DS35" s="97">
        <f t="shared" si="29"/>
        <v>81.423</v>
      </c>
      <c r="DT35" s="97">
        <f t="shared" si="29"/>
        <v>77.6</v>
      </c>
      <c r="DU35" s="97">
        <f t="shared" si="29"/>
        <v>76.167</v>
      </c>
      <c r="DV35" s="97">
        <f t="shared" si="29"/>
        <v>83.698</v>
      </c>
      <c r="DW35" s="97">
        <f t="shared" si="29"/>
        <v>84.345</v>
      </c>
      <c r="DX35" s="97">
        <f t="shared" si="29"/>
        <v>87.22</v>
      </c>
      <c r="DY35" s="97">
        <f t="shared" si="29"/>
        <v>94.451</v>
      </c>
      <c r="DZ35" s="97">
        <f t="shared" si="29"/>
        <v>89.79</v>
      </c>
      <c r="EA35" s="97">
        <f t="shared" si="29"/>
        <v>98.497</v>
      </c>
      <c r="EB35" s="97">
        <f t="shared" si="29"/>
        <v>87.003</v>
      </c>
      <c r="EC35" s="97">
        <f t="shared" si="29"/>
        <v>90.942</v>
      </c>
      <c r="ED35" s="97">
        <f t="shared" si="29"/>
        <v>76.713</v>
      </c>
      <c r="EE35" s="97">
        <f t="shared" si="29"/>
        <v>83.479</v>
      </c>
      <c r="EF35" s="97">
        <f t="shared" si="29"/>
        <v>82.243</v>
      </c>
      <c r="EG35" s="97">
        <f t="shared" si="29"/>
        <v>78.232</v>
      </c>
      <c r="EH35" s="97">
        <f t="shared" si="29"/>
        <v>88.366</v>
      </c>
      <c r="EI35" s="97">
        <f t="shared" si="29"/>
        <v>78.763</v>
      </c>
      <c r="EJ35" s="97">
        <f t="shared" si="29"/>
        <v>86.455</v>
      </c>
      <c r="EK35" s="97">
        <f t="shared" si="29"/>
        <v>89.398</v>
      </c>
      <c r="EL35" s="97">
        <f t="shared" si="29"/>
        <v>98.059</v>
      </c>
      <c r="EM35" s="97">
        <f t="shared" si="29"/>
        <v>99.13</v>
      </c>
      <c r="EN35" s="97">
        <f t="shared" si="29"/>
        <v>98.245</v>
      </c>
      <c r="EO35" s="97">
        <f t="shared" si="29"/>
        <v>101.516</v>
      </c>
      <c r="EP35" s="97">
        <f t="shared" si="29"/>
        <v>86.936</v>
      </c>
      <c r="EQ35" s="97">
        <f t="shared" si="29"/>
        <v>80.747</v>
      </c>
      <c r="ER35" s="97">
        <f t="shared" si="29"/>
        <v>85.435</v>
      </c>
      <c r="ES35" s="97">
        <f t="shared" si="29"/>
        <v>79.87</v>
      </c>
      <c r="ET35" s="97">
        <f t="shared" si="29"/>
        <v>82.893</v>
      </c>
      <c r="EU35" s="97">
        <f t="shared" si="29"/>
        <v>81.195</v>
      </c>
      <c r="EV35" s="97">
        <f t="shared" si="29"/>
        <v>72.924</v>
      </c>
      <c r="EW35" s="97">
        <f t="shared" si="29"/>
        <v>81.706</v>
      </c>
      <c r="EX35" s="97">
        <f t="shared" si="29"/>
        <v>102.464</v>
      </c>
      <c r="EY35" s="97">
        <f t="shared" si="29"/>
        <v>110.206</v>
      </c>
      <c r="EZ35" s="97">
        <f t="shared" si="29"/>
        <v>99.613</v>
      </c>
      <c r="FA35" s="97">
        <f t="shared" si="29"/>
        <v>110.566</v>
      </c>
      <c r="FB35" s="97">
        <f t="shared" si="29"/>
        <v>84.528</v>
      </c>
      <c r="FC35" s="97">
        <f t="shared" si="29"/>
        <v>81.303</v>
      </c>
      <c r="FD35" s="97">
        <f t="shared" si="29"/>
        <v>83.156</v>
      </c>
      <c r="FE35" s="97">
        <f t="shared" si="29"/>
        <v>76.326</v>
      </c>
      <c r="FF35" s="97">
        <f t="shared" si="29"/>
        <v>84.614</v>
      </c>
      <c r="FG35" s="97">
        <f t="shared" si="29"/>
        <v>79.624</v>
      </c>
      <c r="FH35" s="97">
        <f t="shared" si="29"/>
        <v>80.893</v>
      </c>
      <c r="FI35" s="97">
        <f t="shared" si="29"/>
        <v>82.099</v>
      </c>
      <c r="FJ35" s="97">
        <f t="shared" si="29"/>
        <v>87.007</v>
      </c>
      <c r="FK35" s="97">
        <f t="shared" si="29"/>
        <v>97.86</v>
      </c>
      <c r="FL35" s="97">
        <f t="shared" si="29"/>
        <v>91.016</v>
      </c>
      <c r="FM35" s="97">
        <f t="shared" si="29"/>
        <v>103.19</v>
      </c>
      <c r="FN35" s="97">
        <f t="shared" si="29"/>
        <v>85.617</v>
      </c>
      <c r="FO35" s="97">
        <f t="shared" si="29"/>
        <v>76.184</v>
      </c>
      <c r="FP35" s="97">
        <f t="shared" si="29"/>
        <v>76.449</v>
      </c>
      <c r="FQ35" s="97">
        <f t="shared" si="29"/>
        <v>77.001</v>
      </c>
      <c r="FR35" s="97">
        <f t="shared" si="29"/>
        <v>90.418</v>
      </c>
      <c r="FS35" s="97">
        <f t="shared" si="29"/>
        <v>73.926</v>
      </c>
      <c r="FT35" s="97">
        <v>83.182</v>
      </c>
      <c r="FU35" s="97">
        <f t="shared" ref="FU35:HS35" si="30">SUM(FU14,FU23)</f>
        <v>83.025</v>
      </c>
      <c r="FV35" s="97">
        <f t="shared" si="30"/>
        <v>101.153</v>
      </c>
      <c r="FW35" s="97">
        <f t="shared" si="30"/>
        <v>92.795</v>
      </c>
      <c r="FX35" s="97">
        <f t="shared" si="30"/>
        <v>85.162</v>
      </c>
      <c r="FY35" s="97">
        <f t="shared" si="30"/>
        <v>90.449</v>
      </c>
      <c r="FZ35" s="97">
        <f t="shared" si="30"/>
        <v>81.868</v>
      </c>
      <c r="GA35" s="97">
        <f t="shared" si="30"/>
        <v>82.192</v>
      </c>
      <c r="GB35" s="97">
        <f t="shared" si="30"/>
        <v>89.243</v>
      </c>
      <c r="GC35" s="97">
        <f t="shared" si="30"/>
        <v>77.294</v>
      </c>
      <c r="GD35" s="97">
        <f t="shared" si="30"/>
        <v>91.343</v>
      </c>
      <c r="GE35" s="97">
        <f t="shared" si="30"/>
        <v>91.683</v>
      </c>
      <c r="GF35" s="97">
        <f t="shared" si="30"/>
        <v>106.345</v>
      </c>
      <c r="GG35" s="97">
        <f t="shared" si="30"/>
        <v>82.692</v>
      </c>
      <c r="GH35" s="97">
        <f t="shared" si="30"/>
        <v>85.06</v>
      </c>
      <c r="GI35" s="97">
        <f t="shared" si="30"/>
        <v>91.888</v>
      </c>
      <c r="GJ35" s="97">
        <f t="shared" si="30"/>
        <v>81.405</v>
      </c>
      <c r="GK35" s="97">
        <f t="shared" si="30"/>
        <v>89.242</v>
      </c>
      <c r="GL35" s="97">
        <f t="shared" si="30"/>
        <v>78.446</v>
      </c>
      <c r="GM35" s="97">
        <f t="shared" si="30"/>
        <v>77.642</v>
      </c>
      <c r="GN35" s="97">
        <f t="shared" si="30"/>
        <v>68.56</v>
      </c>
      <c r="GO35" s="97">
        <f t="shared" si="30"/>
        <v>74.797</v>
      </c>
      <c r="GP35" s="97">
        <f t="shared" si="30"/>
        <v>79.579</v>
      </c>
      <c r="GQ35" s="97">
        <f t="shared" si="30"/>
        <v>71.557</v>
      </c>
      <c r="GR35" s="97">
        <f t="shared" si="30"/>
        <v>89.026</v>
      </c>
      <c r="GS35" s="97">
        <f t="shared" si="30"/>
        <v>74.479</v>
      </c>
      <c r="GT35" s="97">
        <f t="shared" si="30"/>
        <v>68.244</v>
      </c>
      <c r="GU35" s="97">
        <f t="shared" si="30"/>
        <v>78.033</v>
      </c>
      <c r="GV35" s="97">
        <f t="shared" si="30"/>
        <v>81.405</v>
      </c>
      <c r="GW35" s="97">
        <f t="shared" si="30"/>
        <v>81.429</v>
      </c>
      <c r="GX35" s="97">
        <f t="shared" si="30"/>
        <v>72.216</v>
      </c>
      <c r="GY35" s="97">
        <f t="shared" si="30"/>
        <v>76.617</v>
      </c>
      <c r="GZ35" s="97">
        <f t="shared" si="30"/>
        <v>79.571</v>
      </c>
      <c r="HA35" s="97">
        <f t="shared" si="30"/>
        <v>71.221</v>
      </c>
      <c r="HB35" s="97">
        <f t="shared" si="30"/>
        <v>86.907</v>
      </c>
      <c r="HC35" s="97">
        <f t="shared" si="30"/>
        <v>81.743</v>
      </c>
      <c r="HD35" s="97">
        <f t="shared" si="30"/>
        <v>92.37</v>
      </c>
      <c r="HE35" s="98">
        <f t="shared" si="30"/>
        <v>78.638</v>
      </c>
      <c r="HF35" s="98">
        <f t="shared" si="30"/>
        <v>83.347</v>
      </c>
      <c r="HG35" s="98">
        <f t="shared" si="30"/>
        <v>103.632</v>
      </c>
      <c r="HH35" s="98">
        <f t="shared" si="30"/>
        <v>90.295</v>
      </c>
      <c r="HI35" s="98">
        <f t="shared" si="30"/>
        <v>103.02</v>
      </c>
      <c r="HJ35" s="98">
        <f t="shared" si="30"/>
        <v>100.616</v>
      </c>
      <c r="HK35" s="98">
        <f t="shared" si="30"/>
        <v>92.842</v>
      </c>
      <c r="HL35" s="98">
        <f t="shared" si="30"/>
        <v>95.551</v>
      </c>
      <c r="HM35" s="98">
        <f t="shared" si="30"/>
        <v>94.27</v>
      </c>
      <c r="HN35" s="98">
        <f t="shared" si="30"/>
        <v>103.909</v>
      </c>
      <c r="HO35" s="98">
        <f t="shared" si="30"/>
        <v>116.405</v>
      </c>
      <c r="HP35" s="98">
        <f t="shared" si="30"/>
        <v>86.051</v>
      </c>
      <c r="HQ35" s="98">
        <f t="shared" si="30"/>
        <v>115.173</v>
      </c>
      <c r="HR35" s="98">
        <f t="shared" si="30"/>
        <v>114.116</v>
      </c>
      <c r="HS35" s="98">
        <f t="shared" si="30"/>
        <v>124.172</v>
      </c>
      <c r="HT35" s="25"/>
      <c r="HU35" s="25"/>
      <c r="HV35" s="25"/>
      <c r="HW35" s="25"/>
      <c r="HX35" s="25"/>
      <c r="HY35" s="25"/>
    </row>
    <row r="36" ht="12.75" customHeight="1">
      <c r="A36" s="39">
        <f t="shared" si="3"/>
        <v>32</v>
      </c>
      <c r="B36" s="119" t="s">
        <v>256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1"/>
      <c r="FY36" s="121"/>
      <c r="FZ36" s="121"/>
      <c r="GA36" s="121"/>
      <c r="GB36" s="121"/>
      <c r="GC36" s="121"/>
      <c r="GD36" s="122"/>
      <c r="GE36" s="122"/>
      <c r="GF36" s="122"/>
      <c r="GG36" s="122"/>
      <c r="GH36" s="122"/>
      <c r="GI36" s="122"/>
      <c r="GJ36" s="122"/>
      <c r="GK36" s="122"/>
      <c r="GL36" s="122"/>
      <c r="GM36" s="122"/>
      <c r="GN36" s="122"/>
      <c r="GO36" s="122"/>
      <c r="GP36" s="122"/>
      <c r="GQ36" s="122"/>
      <c r="GR36" s="122"/>
      <c r="GS36" s="122"/>
      <c r="GT36" s="122"/>
      <c r="GU36" s="122"/>
      <c r="GV36" s="122"/>
      <c r="GW36" s="122"/>
      <c r="GX36" s="122"/>
      <c r="GY36" s="122"/>
      <c r="GZ36" s="122"/>
      <c r="HA36" s="122"/>
      <c r="HB36" s="122"/>
      <c r="HC36" s="122"/>
      <c r="HD36" s="122"/>
      <c r="HE36" s="123"/>
      <c r="HF36" s="123"/>
      <c r="HG36" s="123"/>
      <c r="HH36" s="123"/>
      <c r="HI36" s="123"/>
      <c r="HJ36" s="123"/>
      <c r="HK36" s="123"/>
      <c r="HL36" s="123"/>
      <c r="HM36" s="123"/>
      <c r="HN36" s="124"/>
      <c r="HO36" s="124"/>
      <c r="HP36" s="124"/>
      <c r="HQ36" s="124"/>
      <c r="HR36" s="124"/>
      <c r="HS36" s="124"/>
      <c r="HT36" s="25"/>
      <c r="HU36" s="25"/>
      <c r="HV36" s="25"/>
      <c r="HW36" s="25"/>
      <c r="HX36" s="25"/>
      <c r="HY36" s="25"/>
    </row>
    <row r="37" ht="13.5" customHeight="1">
      <c r="A37" s="39">
        <f t="shared" si="3"/>
        <v>33</v>
      </c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1"/>
      <c r="FY37" s="121"/>
      <c r="FZ37" s="121"/>
      <c r="GA37" s="121"/>
      <c r="GB37" s="121"/>
      <c r="GC37" s="121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3"/>
      <c r="HF37" s="123"/>
      <c r="HG37" s="123"/>
      <c r="HH37" s="123"/>
      <c r="HI37" s="123"/>
      <c r="HJ37" s="123"/>
      <c r="HK37" s="123"/>
      <c r="HL37" s="123"/>
      <c r="HM37" s="123"/>
      <c r="HN37" s="124"/>
      <c r="HO37" s="124"/>
      <c r="HP37" s="124"/>
      <c r="HQ37" s="124"/>
      <c r="HR37" s="124"/>
      <c r="HS37" s="124"/>
      <c r="HT37" s="25"/>
      <c r="HU37" s="25"/>
      <c r="HV37" s="25"/>
      <c r="HW37" s="25"/>
      <c r="HX37" s="25"/>
      <c r="HY37" s="25"/>
    </row>
    <row r="38" ht="13.5" customHeight="1">
      <c r="A38" s="39">
        <f t="shared" si="3"/>
        <v>34</v>
      </c>
      <c r="B38" s="104" t="s">
        <v>257</v>
      </c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6"/>
      <c r="HF38" s="116"/>
      <c r="HG38" s="116"/>
      <c r="HH38" s="116"/>
      <c r="HI38" s="116"/>
      <c r="HJ38" s="116"/>
      <c r="HK38" s="116"/>
      <c r="HL38" s="106"/>
      <c r="HM38" s="106"/>
      <c r="HN38" s="106"/>
      <c r="HO38" s="106"/>
      <c r="HP38" s="106"/>
      <c r="HQ38" s="106"/>
      <c r="HR38" s="106"/>
      <c r="HS38" s="106"/>
      <c r="HT38" s="25"/>
      <c r="HU38" s="25"/>
      <c r="HV38" s="25"/>
      <c r="HW38" s="25"/>
      <c r="HX38" s="25"/>
      <c r="HY38" s="25"/>
    </row>
    <row r="39" ht="12.75" customHeight="1">
      <c r="A39" s="39">
        <f t="shared" si="3"/>
        <v>35</v>
      </c>
      <c r="B39" s="80" t="s">
        <v>258</v>
      </c>
      <c r="C39" s="126"/>
      <c r="D39" s="126">
        <v>4964.0</v>
      </c>
      <c r="E39" s="126">
        <v>4539.0</v>
      </c>
      <c r="F39" s="126">
        <v>4995.0</v>
      </c>
      <c r="G39" s="126">
        <v>4617.0</v>
      </c>
      <c r="H39" s="126">
        <v>4783.0</v>
      </c>
      <c r="I39" s="126">
        <v>4647.0</v>
      </c>
      <c r="J39" s="126">
        <v>4703.0</v>
      </c>
      <c r="K39" s="126">
        <v>4800.0</v>
      </c>
      <c r="L39" s="126">
        <v>4597.0</v>
      </c>
      <c r="M39" s="126">
        <v>4704.0</v>
      </c>
      <c r="N39" s="126">
        <v>4833.0</v>
      </c>
      <c r="O39" s="126">
        <v>5177.0</v>
      </c>
      <c r="P39" s="126">
        <v>4864.0</v>
      </c>
      <c r="Q39" s="126">
        <v>4528.0</v>
      </c>
      <c r="R39" s="126">
        <v>4913.0</v>
      </c>
      <c r="S39" s="126">
        <v>4226.0</v>
      </c>
      <c r="T39" s="126">
        <v>4653.0</v>
      </c>
      <c r="U39" s="126">
        <v>4579.0</v>
      </c>
      <c r="V39" s="126">
        <v>5029.0</v>
      </c>
      <c r="W39" s="126">
        <v>5138.0</v>
      </c>
      <c r="X39" s="126">
        <v>4877.0</v>
      </c>
      <c r="Y39" s="126">
        <v>5251.0</v>
      </c>
      <c r="Z39" s="126">
        <v>4977.0</v>
      </c>
      <c r="AA39" s="126">
        <v>5210.0</v>
      </c>
      <c r="AB39" s="126">
        <v>4940.0</v>
      </c>
      <c r="AC39" s="126">
        <v>4892.0</v>
      </c>
      <c r="AD39" s="126">
        <v>4807.5</v>
      </c>
      <c r="AE39" s="126">
        <v>4614.0</v>
      </c>
      <c r="AF39" s="126">
        <v>4708.0</v>
      </c>
      <c r="AG39" s="126">
        <v>4606.5</v>
      </c>
      <c r="AH39" s="126">
        <v>4520.0</v>
      </c>
      <c r="AI39" s="126">
        <v>4697.0</v>
      </c>
      <c r="AJ39" s="126">
        <v>4618.0</v>
      </c>
      <c r="AK39" s="126">
        <v>4491.5</v>
      </c>
      <c r="AL39" s="126">
        <v>4272.0</v>
      </c>
      <c r="AM39" s="126">
        <v>4488.5</v>
      </c>
      <c r="AN39" s="126">
        <v>4231.0</v>
      </c>
      <c r="AO39" s="126">
        <v>3849.0</v>
      </c>
      <c r="AP39" s="126">
        <v>4215.0</v>
      </c>
      <c r="AQ39" s="126">
        <v>4096.5</v>
      </c>
      <c r="AR39" s="126">
        <v>4233.5</v>
      </c>
      <c r="AS39" s="126">
        <v>4178.5</v>
      </c>
      <c r="AT39" s="126">
        <v>4148.0</v>
      </c>
      <c r="AU39" s="126">
        <v>4476.5</v>
      </c>
      <c r="AV39" s="126">
        <v>4089.5</v>
      </c>
      <c r="AW39" s="126">
        <v>4240.5</v>
      </c>
      <c r="AX39" s="126">
        <v>4032.0</v>
      </c>
      <c r="AY39" s="126">
        <v>4274.5</v>
      </c>
      <c r="AZ39" s="126">
        <v>4185.0</v>
      </c>
      <c r="BA39" s="126">
        <v>3834.5</v>
      </c>
      <c r="BB39" s="126">
        <v>4333.0</v>
      </c>
      <c r="BC39" s="126">
        <v>4003.0</v>
      </c>
      <c r="BD39" s="126">
        <v>4395.0</v>
      </c>
      <c r="BE39" s="126">
        <v>4155.0</v>
      </c>
      <c r="BF39" s="126">
        <v>4340.0</v>
      </c>
      <c r="BG39" s="126">
        <v>4421.5</v>
      </c>
      <c r="BH39" s="126">
        <v>4418.5</v>
      </c>
      <c r="BI39" s="126">
        <v>4499.0</v>
      </c>
      <c r="BJ39" s="126">
        <v>4418.0</v>
      </c>
      <c r="BK39" s="126">
        <v>4505.0</v>
      </c>
      <c r="BL39" s="126">
        <v>4538.5</v>
      </c>
      <c r="BM39" s="126">
        <v>4159.5</v>
      </c>
      <c r="BN39" s="126">
        <v>4465.5</v>
      </c>
      <c r="BO39" s="126">
        <v>4363.5</v>
      </c>
      <c r="BP39" s="126">
        <v>4336.0</v>
      </c>
      <c r="BQ39" s="126">
        <v>4188.5</v>
      </c>
      <c r="BR39" s="126">
        <v>4569.5</v>
      </c>
      <c r="BS39" s="126">
        <v>4671.97337122831</v>
      </c>
      <c r="BT39" s="126">
        <v>4644.5</v>
      </c>
      <c r="BU39" s="126">
        <v>4854.5</v>
      </c>
      <c r="BV39" s="126">
        <v>4883.0</v>
      </c>
      <c r="BW39" s="126">
        <v>4985.6</v>
      </c>
      <c r="BX39" s="126">
        <v>4576.0</v>
      </c>
      <c r="BY39" s="126">
        <v>4249.0</v>
      </c>
      <c r="BZ39" s="126">
        <v>4598.5</v>
      </c>
      <c r="CA39" s="126">
        <v>4162.0</v>
      </c>
      <c r="CB39" s="126">
        <v>4238.0</v>
      </c>
      <c r="CC39" s="126">
        <v>4083.0</v>
      </c>
      <c r="CD39" s="126">
        <v>4276.0</v>
      </c>
      <c r="CE39" s="126">
        <v>4558.0</v>
      </c>
      <c r="CF39" s="126">
        <v>4304.0</v>
      </c>
      <c r="CG39" s="126">
        <v>4613.0</v>
      </c>
      <c r="CH39" s="126">
        <v>4198.0</v>
      </c>
      <c r="CI39" s="126">
        <v>4348.5</v>
      </c>
      <c r="CJ39" s="126">
        <v>4250.0</v>
      </c>
      <c r="CK39" s="126">
        <v>3950.0</v>
      </c>
      <c r="CL39" s="126">
        <v>4314.0</v>
      </c>
      <c r="CM39" s="126">
        <v>4363.0</v>
      </c>
      <c r="CN39" s="126">
        <v>4571.0</v>
      </c>
      <c r="CO39" s="126">
        <v>4259.0</v>
      </c>
      <c r="CP39" s="126">
        <v>4198.0</v>
      </c>
      <c r="CQ39" s="126">
        <v>4809.0</v>
      </c>
      <c r="CR39" s="126">
        <v>4631.5</v>
      </c>
      <c r="CS39" s="126">
        <v>4952.0</v>
      </c>
      <c r="CT39" s="126">
        <v>4800.5</v>
      </c>
      <c r="CU39" s="126">
        <f>53869-SUM(CJ39:CT39)</f>
        <v>4771</v>
      </c>
      <c r="CV39" s="126">
        <v>4622.5</v>
      </c>
      <c r="CW39" s="126">
        <v>4170.0</v>
      </c>
      <c r="CX39" s="126">
        <v>4890.0</v>
      </c>
      <c r="CY39" s="126">
        <v>4618.0</v>
      </c>
      <c r="CZ39" s="126">
        <v>4852.0</v>
      </c>
      <c r="DA39" s="126">
        <v>4544.5</v>
      </c>
      <c r="DB39" s="126">
        <v>4702.5</v>
      </c>
      <c r="DC39" s="126">
        <v>4986.5</v>
      </c>
      <c r="DD39" s="126">
        <v>5224.5</v>
      </c>
      <c r="DE39" s="126">
        <v>5402.5</v>
      </c>
      <c r="DF39" s="126">
        <v>5275.0</v>
      </c>
      <c r="DG39" s="126">
        <v>5254.5</v>
      </c>
      <c r="DH39" s="126">
        <v>5028.0</v>
      </c>
      <c r="DI39" s="126">
        <v>4685.0</v>
      </c>
      <c r="DJ39" s="126">
        <v>5192.0</v>
      </c>
      <c r="DK39" s="126">
        <v>4809.0</v>
      </c>
      <c r="DL39" s="126">
        <v>5033.0</v>
      </c>
      <c r="DM39" s="126">
        <v>4902.0</v>
      </c>
      <c r="DN39" s="126">
        <v>5137.0</v>
      </c>
      <c r="DO39" s="126">
        <v>4882.0</v>
      </c>
      <c r="DP39" s="126">
        <v>4663.0</v>
      </c>
      <c r="DQ39" s="126">
        <v>4721.0</v>
      </c>
      <c r="DR39" s="126">
        <v>4592.0</v>
      </c>
      <c r="DS39" s="126">
        <v>4976.0</v>
      </c>
      <c r="DT39" s="126">
        <v>4730.0</v>
      </c>
      <c r="DU39" s="126">
        <v>4355.0</v>
      </c>
      <c r="DV39" s="126">
        <v>4783.0</v>
      </c>
      <c r="DW39" s="126">
        <v>4563.0</v>
      </c>
      <c r="DX39" s="126">
        <v>4939.0</v>
      </c>
      <c r="DY39" s="126">
        <v>4844.0</v>
      </c>
      <c r="DZ39" s="126">
        <v>5073.0</v>
      </c>
      <c r="EA39" s="126">
        <v>5113.0</v>
      </c>
      <c r="EB39" s="126">
        <v>4854.0</v>
      </c>
      <c r="EC39" s="126">
        <v>4917.5</v>
      </c>
      <c r="ED39" s="126">
        <v>4889.0</v>
      </c>
      <c r="EE39" s="126">
        <v>5315.0</v>
      </c>
      <c r="EF39" s="126">
        <v>4882.5</v>
      </c>
      <c r="EG39" s="126">
        <v>4702.5</v>
      </c>
      <c r="EH39" s="126">
        <v>5156.5</v>
      </c>
      <c r="EI39" s="126">
        <v>5113.5</v>
      </c>
      <c r="EJ39" s="126">
        <v>5070.0</v>
      </c>
      <c r="EK39" s="126">
        <v>4976.5</v>
      </c>
      <c r="EL39" s="126">
        <v>5012.0</v>
      </c>
      <c r="EM39" s="126">
        <v>5040.5</v>
      </c>
      <c r="EN39" s="126">
        <v>5014.5</v>
      </c>
      <c r="EO39" s="126">
        <v>4991.0</v>
      </c>
      <c r="EP39" s="126">
        <v>4844.0</v>
      </c>
      <c r="EQ39" s="126">
        <v>4992.0</v>
      </c>
      <c r="ER39" s="126">
        <v>4685.5</v>
      </c>
      <c r="ES39" s="126">
        <v>4430.0</v>
      </c>
      <c r="ET39" s="126">
        <v>4897.5</v>
      </c>
      <c r="EU39" s="126">
        <v>4785.0</v>
      </c>
      <c r="EV39" s="126">
        <v>4571.0</v>
      </c>
      <c r="EW39" s="126">
        <v>4515.5</v>
      </c>
      <c r="EX39" s="126">
        <v>4592.5</v>
      </c>
      <c r="EY39" s="126">
        <v>4701.0</v>
      </c>
      <c r="EZ39" s="126">
        <v>4698.5</v>
      </c>
      <c r="FA39" s="126">
        <v>4619.5</v>
      </c>
      <c r="FB39" s="126">
        <v>4798.5</v>
      </c>
      <c r="FC39" s="126">
        <v>4819.0</v>
      </c>
      <c r="FD39" s="126">
        <v>4600.0</v>
      </c>
      <c r="FE39" s="126">
        <v>4097.0</v>
      </c>
      <c r="FF39" s="126">
        <v>4228.5</v>
      </c>
      <c r="FG39" s="126">
        <v>4378.0</v>
      </c>
      <c r="FH39" s="126">
        <v>4398.0</v>
      </c>
      <c r="FI39" s="126">
        <v>4137.5</v>
      </c>
      <c r="FJ39" s="126">
        <v>4494.0</v>
      </c>
      <c r="FK39" s="126">
        <v>4748.5</v>
      </c>
      <c r="FL39" s="126">
        <v>4481.5</v>
      </c>
      <c r="FM39" s="126">
        <v>4565.0</v>
      </c>
      <c r="FN39" s="126">
        <v>4380.5</v>
      </c>
      <c r="FO39" s="126">
        <v>4579.0</v>
      </c>
      <c r="FP39" s="126">
        <v>4158.0</v>
      </c>
      <c r="FQ39" s="126">
        <v>4175.5</v>
      </c>
      <c r="FR39" s="126">
        <v>4206.0</v>
      </c>
      <c r="FS39" s="126">
        <v>4133.5</v>
      </c>
      <c r="FT39" s="126">
        <v>4045.0</v>
      </c>
      <c r="FU39" s="126">
        <v>4457.0</v>
      </c>
      <c r="FV39" s="126">
        <v>4447.0</v>
      </c>
      <c r="FW39" s="126">
        <v>4761.0</v>
      </c>
      <c r="FX39" s="126">
        <v>4765.0</v>
      </c>
      <c r="FY39" s="126">
        <v>4686.0</v>
      </c>
      <c r="FZ39" s="126">
        <v>4582.0</v>
      </c>
      <c r="GA39" s="126">
        <v>4457.0</v>
      </c>
      <c r="GB39" s="126">
        <v>4204.0</v>
      </c>
      <c r="GC39" s="126">
        <v>4152.0</v>
      </c>
      <c r="GD39" s="126">
        <v>4848.0</v>
      </c>
      <c r="GE39" s="126">
        <v>4555.0</v>
      </c>
      <c r="GF39" s="126">
        <v>4695.0</v>
      </c>
      <c r="GG39" s="126">
        <v>4503.0</v>
      </c>
      <c r="GH39" s="126">
        <v>4521.0</v>
      </c>
      <c r="GI39" s="126">
        <v>4694.0</v>
      </c>
      <c r="GJ39" s="126">
        <v>4531.0</v>
      </c>
      <c r="GK39" s="126">
        <v>4679.0</v>
      </c>
      <c r="GL39" s="126">
        <v>4444.0</v>
      </c>
      <c r="GM39" s="126">
        <v>4563.0</v>
      </c>
      <c r="GN39" s="126">
        <v>4356.0</v>
      </c>
      <c r="GO39" s="126">
        <v>4191.0</v>
      </c>
      <c r="GP39" s="126">
        <v>4410.0</v>
      </c>
      <c r="GQ39" s="126">
        <v>4535.0</v>
      </c>
      <c r="GR39" s="126">
        <v>4634.0</v>
      </c>
      <c r="GS39" s="126">
        <v>4620.0</v>
      </c>
      <c r="GT39" s="126">
        <v>4568.0</v>
      </c>
      <c r="GU39" s="126">
        <v>4813.0</v>
      </c>
      <c r="GV39" s="127">
        <v>4706.0</v>
      </c>
      <c r="GW39" s="128">
        <v>4724.0</v>
      </c>
      <c r="GX39" s="128">
        <v>4477.0</v>
      </c>
      <c r="GY39" s="129">
        <v>4831.0</v>
      </c>
      <c r="GZ39" s="130">
        <v>4493.0</v>
      </c>
      <c r="HA39" s="131">
        <v>4200.0</v>
      </c>
      <c r="HB39" s="131">
        <v>4667.0</v>
      </c>
      <c r="HC39" s="131">
        <v>4355.0</v>
      </c>
      <c r="HD39" s="131">
        <v>4783.0</v>
      </c>
      <c r="HE39" s="131">
        <v>4581.0</v>
      </c>
      <c r="HF39" s="131">
        <v>5035.0</v>
      </c>
      <c r="HG39" s="131">
        <v>5057.0</v>
      </c>
      <c r="HH39" s="131">
        <v>4822.0</v>
      </c>
      <c r="HI39" s="130">
        <v>4967.0</v>
      </c>
      <c r="HJ39" s="130">
        <v>4776.0</v>
      </c>
      <c r="HK39" s="130">
        <v>5371.0</v>
      </c>
      <c r="HL39" s="130">
        <v>4721.0</v>
      </c>
      <c r="HM39" s="130">
        <v>4647.0</v>
      </c>
      <c r="HN39" s="54">
        <v>4953.0</v>
      </c>
      <c r="HO39" s="130">
        <v>4689.0</v>
      </c>
      <c r="HP39" s="130">
        <v>4893.0</v>
      </c>
      <c r="HQ39" s="54">
        <v>4997.0</v>
      </c>
      <c r="HR39" s="54">
        <v>4929.0</v>
      </c>
      <c r="HS39" s="54">
        <v>5136.0</v>
      </c>
      <c r="HT39" s="25"/>
      <c r="HU39" s="25"/>
      <c r="HV39" s="25"/>
      <c r="HW39" s="25"/>
      <c r="HX39" s="25"/>
      <c r="HY39" s="25"/>
    </row>
    <row r="40" ht="13.5" customHeight="1">
      <c r="A40" s="39">
        <f t="shared" si="3"/>
        <v>36</v>
      </c>
      <c r="B40" s="132" t="s">
        <v>259</v>
      </c>
      <c r="C40" s="56"/>
      <c r="D40" s="56">
        <v>43.577</v>
      </c>
      <c r="E40" s="56">
        <v>46.69</v>
      </c>
      <c r="F40" s="56">
        <v>48.271</v>
      </c>
      <c r="G40" s="56">
        <v>48.542</v>
      </c>
      <c r="H40" s="56">
        <v>47.321</v>
      </c>
      <c r="I40" s="56">
        <v>48.155</v>
      </c>
      <c r="J40" s="56">
        <v>48.923</v>
      </c>
      <c r="K40" s="56">
        <v>47.146</v>
      </c>
      <c r="L40" s="56">
        <v>47.022</v>
      </c>
      <c r="M40" s="56">
        <v>46.555</v>
      </c>
      <c r="N40" s="56">
        <v>52.192</v>
      </c>
      <c r="O40" s="56">
        <v>48.84</v>
      </c>
      <c r="P40" s="56">
        <v>44.94</v>
      </c>
      <c r="Q40" s="56">
        <v>47.096</v>
      </c>
      <c r="R40" s="56">
        <v>45.373</v>
      </c>
      <c r="S40" s="56">
        <v>48.692</v>
      </c>
      <c r="T40" s="56">
        <v>48.022</v>
      </c>
      <c r="U40" s="56">
        <v>49.198</v>
      </c>
      <c r="V40" s="56">
        <v>46.464</v>
      </c>
      <c r="W40" s="56">
        <v>50.179</v>
      </c>
      <c r="X40" s="56">
        <v>48.244</v>
      </c>
      <c r="Y40" s="56">
        <v>47.729</v>
      </c>
      <c r="Z40" s="56">
        <v>46.529</v>
      </c>
      <c r="AA40" s="56">
        <v>42.892</v>
      </c>
      <c r="AB40" s="56">
        <v>42.6095278604849</v>
      </c>
      <c r="AC40" s="56">
        <v>43.7113402061856</v>
      </c>
      <c r="AD40" s="56">
        <v>46.5937635339974</v>
      </c>
      <c r="AE40" s="56">
        <v>48.963290278722</v>
      </c>
      <c r="AF40" s="56">
        <v>52.0972037283622</v>
      </c>
      <c r="AG40" s="56">
        <v>49.6293769895407</v>
      </c>
      <c r="AH40" s="56">
        <v>51.2816307403936</v>
      </c>
      <c r="AI40" s="56">
        <v>49.3894830659536</v>
      </c>
      <c r="AJ40" s="56">
        <v>49.6127562642369</v>
      </c>
      <c r="AK40" s="56">
        <v>50.3820986211732</v>
      </c>
      <c r="AL40" s="56">
        <v>48.5613437195716</v>
      </c>
      <c r="AM40" s="56">
        <v>47.1107266435986</v>
      </c>
      <c r="AN40" s="56">
        <v>48.5258135551749</v>
      </c>
      <c r="AO40" s="56">
        <v>47.7592743027349</v>
      </c>
      <c r="AP40" s="56">
        <v>49.720987654321</v>
      </c>
      <c r="AQ40" s="56">
        <v>49.7674714104193</v>
      </c>
      <c r="AR40" s="56">
        <v>50.6125425376762</v>
      </c>
      <c r="AS40" s="56">
        <v>51.1704260651629</v>
      </c>
      <c r="AT40" s="56">
        <v>50.2012072434608</v>
      </c>
      <c r="AU40" s="56">
        <v>49.7511100724468</v>
      </c>
      <c r="AV40" s="56">
        <v>50.2544106366658</v>
      </c>
      <c r="AW40" s="56">
        <v>49.6430329886755</v>
      </c>
      <c r="AX40" s="56">
        <v>47.5</v>
      </c>
      <c r="AY40" s="56">
        <v>47.1938154370587</v>
      </c>
      <c r="AZ40" s="56">
        <v>46.808643517362</v>
      </c>
      <c r="BA40" s="56">
        <v>47.5531335149864</v>
      </c>
      <c r="BB40" s="56">
        <v>45.7103431725462</v>
      </c>
      <c r="BC40" s="56">
        <v>50.3188180404355</v>
      </c>
      <c r="BD40" s="56">
        <v>51.8231132075472</v>
      </c>
      <c r="BE40" s="56">
        <v>51.9186192995717</v>
      </c>
      <c r="BF40" s="56">
        <v>50.7502420135528</v>
      </c>
      <c r="BG40" s="56">
        <v>51.0156435174212</v>
      </c>
      <c r="BH40" s="56">
        <v>52.6400476758045</v>
      </c>
      <c r="BI40" s="56">
        <v>49.3709226467847</v>
      </c>
      <c r="BJ40" s="56">
        <v>48.9886444286728</v>
      </c>
      <c r="BK40" s="56">
        <v>48.2261050682712</v>
      </c>
      <c r="BL40" s="56">
        <v>46.3296652911509</v>
      </c>
      <c r="BM40" s="56">
        <v>49.1912869303956</v>
      </c>
      <c r="BN40" s="56">
        <v>48.3348837209302</v>
      </c>
      <c r="BO40" s="56">
        <v>51.4674952198853</v>
      </c>
      <c r="BP40" s="56">
        <v>53.160696999032</v>
      </c>
      <c r="BQ40" s="56">
        <v>52.0208023774146</v>
      </c>
      <c r="BR40" s="56">
        <v>52.5022872827081</v>
      </c>
      <c r="BS40" s="56">
        <v>52.8270559393804</v>
      </c>
      <c r="BT40" s="56">
        <v>52.731129968736</v>
      </c>
      <c r="BU40" s="56">
        <v>52.7105319836313</v>
      </c>
      <c r="BV40" s="56">
        <v>51.4464400256575</v>
      </c>
      <c r="BW40" s="56">
        <v>48.7521008403361</v>
      </c>
      <c r="BX40" s="56">
        <v>49.3397947548461</v>
      </c>
      <c r="BY40" s="56">
        <v>48.7781311154599</v>
      </c>
      <c r="BZ40" s="56">
        <v>50.839358337099</v>
      </c>
      <c r="CA40" s="56">
        <v>52.0190380761523</v>
      </c>
      <c r="CB40" s="56">
        <v>52.3549655850541</v>
      </c>
      <c r="CC40" s="56">
        <v>53.4486750707486</v>
      </c>
      <c r="CD40" s="56">
        <v>55.184331797235</v>
      </c>
      <c r="CE40" s="56">
        <v>53.6756942850585</v>
      </c>
      <c r="CF40" s="56">
        <v>55.0292397660819</v>
      </c>
      <c r="CG40" s="56">
        <v>56.0569105691057</v>
      </c>
      <c r="CH40" s="56">
        <v>53.4976172560823</v>
      </c>
      <c r="CI40" s="56">
        <v>54.0064950685591</v>
      </c>
      <c r="CJ40" s="56">
        <v>55.2310149913984</v>
      </c>
      <c r="CK40" s="56">
        <v>59.2808219178082</v>
      </c>
      <c r="CL40" s="56">
        <v>55.4304954304954</v>
      </c>
      <c r="CM40" s="56">
        <v>56.4359820796982</v>
      </c>
      <c r="CN40" s="56">
        <v>56.120515277506</v>
      </c>
      <c r="CO40" s="56">
        <v>57.6355642403517</v>
      </c>
      <c r="CP40" s="56">
        <v>56.2291567413054</v>
      </c>
      <c r="CQ40" s="56">
        <v>59.1051454138703</v>
      </c>
      <c r="CR40" s="56">
        <v>58.6968204209584</v>
      </c>
      <c r="CS40" s="56">
        <v>60.7596656217346</v>
      </c>
      <c r="CT40" s="56">
        <v>59.7096069868996</v>
      </c>
      <c r="CU40" s="56">
        <v>59.6078217172821</v>
      </c>
      <c r="CV40" s="56">
        <v>60.2049272116461</v>
      </c>
      <c r="CW40" s="56">
        <v>64.1164758586361</v>
      </c>
      <c r="CX40" s="56">
        <v>60.7028112449799</v>
      </c>
      <c r="CY40" s="56">
        <v>63.4648139847602</v>
      </c>
      <c r="CZ40" s="56">
        <v>62.6319176319176</v>
      </c>
      <c r="DA40" s="56">
        <v>62.3816091954023</v>
      </c>
      <c r="DB40" s="56">
        <v>62.0386740331492</v>
      </c>
      <c r="DC40" s="56">
        <v>64.493617911697</v>
      </c>
      <c r="DD40" s="56">
        <v>63.1747919143876</v>
      </c>
      <c r="DE40" s="56">
        <v>63.9297401347449</v>
      </c>
      <c r="DF40" s="56">
        <v>61.8154879494271</v>
      </c>
      <c r="DG40" s="56">
        <v>62.7158664295594</v>
      </c>
      <c r="DH40" s="56">
        <v>62.4840436483426</v>
      </c>
      <c r="DI40" s="56">
        <v>61.2560921577315</v>
      </c>
      <c r="DJ40" s="56">
        <v>61.8323353293413</v>
      </c>
      <c r="DK40" s="56">
        <v>62.9016255013722</v>
      </c>
      <c r="DL40" s="56">
        <v>62.1350253807107</v>
      </c>
      <c r="DM40" s="56">
        <v>64.011</v>
      </c>
      <c r="DN40" s="56">
        <v>64.016</v>
      </c>
      <c r="DO40" s="56">
        <v>63.838</v>
      </c>
      <c r="DP40" s="56">
        <v>64.8322440087146</v>
      </c>
      <c r="DQ40" s="56">
        <v>65.1994424190435</v>
      </c>
      <c r="DR40" s="56">
        <v>63.1372549019608</v>
      </c>
      <c r="DS40" s="56">
        <v>65.3944124897288</v>
      </c>
      <c r="DT40" s="56">
        <f>61442.0544337138/1000</f>
        <v>61.44205443</v>
      </c>
      <c r="DU40" s="56">
        <v>63.5851780558229</v>
      </c>
      <c r="DV40" s="56">
        <v>63.6753812636166</v>
      </c>
      <c r="DW40" s="56">
        <v>64.5871771217712</v>
      </c>
      <c r="DX40" s="56">
        <v>64.6365968362548</v>
      </c>
      <c r="DY40" s="56">
        <v>64.8523985239852</v>
      </c>
      <c r="DZ40" s="56">
        <v>63.9658014009065</v>
      </c>
      <c r="EA40" s="56">
        <v>65.3538907284768</v>
      </c>
      <c r="EB40" s="56">
        <v>64.3498385360602</v>
      </c>
      <c r="EC40" s="56">
        <v>63.4232894177646</v>
      </c>
      <c r="ED40" s="56">
        <f>64469.6485623003/1000</f>
        <v>64.46964856</v>
      </c>
      <c r="EE40" s="56">
        <v>66.035903472631</v>
      </c>
      <c r="EF40" s="56">
        <v>72.0868318656563</v>
      </c>
      <c r="EG40" s="56">
        <v>70.3376581941933</v>
      </c>
      <c r="EH40" s="56">
        <v>69.5020847474062</v>
      </c>
      <c r="EI40" s="56">
        <v>70.240516229957</v>
      </c>
      <c r="EJ40" s="56">
        <v>70.0271283417185</v>
      </c>
      <c r="EK40" s="56">
        <v>71.0789873417721</v>
      </c>
      <c r="EL40" s="56">
        <v>72.1772101376971</v>
      </c>
      <c r="EM40" s="56">
        <v>71.6529794692038</v>
      </c>
      <c r="EN40" s="56">
        <v>71.330641140692</v>
      </c>
      <c r="EO40" s="56">
        <v>71.6149068322981</v>
      </c>
      <c r="EP40" s="56">
        <v>72.8875709128416</v>
      </c>
      <c r="EQ40" s="56">
        <v>70.8183092948718</v>
      </c>
      <c r="ER40" s="56">
        <v>70.9097214811653</v>
      </c>
      <c r="ES40" s="56">
        <v>68.6044018058691</v>
      </c>
      <c r="ET40" s="56">
        <v>71.746809596733</v>
      </c>
      <c r="EU40" s="56">
        <v>73.4804434218783</v>
      </c>
      <c r="EV40" s="56">
        <v>78.399146795012</v>
      </c>
      <c r="EW40" s="56">
        <v>76.741778319123</v>
      </c>
      <c r="EX40" s="56">
        <v>78.5833061623737</v>
      </c>
      <c r="EY40" s="56">
        <v>77.508508827909</v>
      </c>
      <c r="EZ40" s="56">
        <v>76.4249228477174</v>
      </c>
      <c r="FA40" s="56">
        <v>77.3963632427752</v>
      </c>
      <c r="FB40" s="56">
        <v>74.7978534958841</v>
      </c>
      <c r="FC40" s="56">
        <v>74.9</v>
      </c>
      <c r="FD40" s="56">
        <v>77.8288043478261</v>
      </c>
      <c r="FE40" s="56">
        <v>72.3504638671875</v>
      </c>
      <c r="FF40" s="56">
        <v>73.4746363958851</v>
      </c>
      <c r="FG40" s="56">
        <v>71.9049794426679</v>
      </c>
      <c r="FH40" s="56">
        <v>76.6274442928604</v>
      </c>
      <c r="FI40" s="56">
        <v>78.3407854984894</v>
      </c>
      <c r="FJ40" s="56">
        <v>78.2482198486871</v>
      </c>
      <c r="FK40" s="56">
        <v>78.9607244392966</v>
      </c>
      <c r="FL40" s="56">
        <v>75.6459890661609</v>
      </c>
      <c r="FM40" s="56">
        <v>79.5032858707557</v>
      </c>
      <c r="FN40" s="56">
        <v>79.4449744321425</v>
      </c>
      <c r="FO40" s="56">
        <v>76.9245408386111</v>
      </c>
      <c r="FP40" s="56">
        <v>78.8131313131313</v>
      </c>
      <c r="FQ40" s="56">
        <v>75.1454915578973</v>
      </c>
      <c r="FR40" s="56">
        <v>72.4286733238231</v>
      </c>
      <c r="FS40" s="56">
        <v>80.3205515906617</v>
      </c>
      <c r="FT40" s="56">
        <v>83.5957972805933</v>
      </c>
      <c r="FU40" s="58">
        <v>86.93571909356069</v>
      </c>
      <c r="FV40" s="58">
        <v>85.7134022936811</v>
      </c>
      <c r="FW40" s="58">
        <v>90.0850661625709</v>
      </c>
      <c r="FX40" s="133">
        <v>90.2418677859391</v>
      </c>
      <c r="FY40" s="133">
        <v>87.7923602219377</v>
      </c>
      <c r="FZ40" s="133">
        <v>92.5049105194238</v>
      </c>
      <c r="GA40" s="133">
        <v>92.562822526363</v>
      </c>
      <c r="GB40" s="133">
        <v>90.9128211227403</v>
      </c>
      <c r="GC40" s="133">
        <v>88.3628371868979</v>
      </c>
      <c r="GD40" s="133">
        <v>85.6528465346535</v>
      </c>
      <c r="GE40" s="133">
        <v>84.3869374313941</v>
      </c>
      <c r="GF40" s="133">
        <v>83.9238551650692</v>
      </c>
      <c r="GG40" s="133">
        <v>86.0326449033977</v>
      </c>
      <c r="GH40" s="133">
        <v>89.3701614687016</v>
      </c>
      <c r="GI40" s="133">
        <v>90.5496378355347</v>
      </c>
      <c r="GJ40" s="133">
        <v>89.6166997573351</v>
      </c>
      <c r="GK40" s="133">
        <v>91.2299636674503</v>
      </c>
      <c r="GL40" s="133">
        <v>91.3911381016644</v>
      </c>
      <c r="GM40" s="133">
        <v>86.2513739283359</v>
      </c>
      <c r="GN40" s="133">
        <v>87.2855335786569</v>
      </c>
      <c r="GO40" s="133">
        <v>82.7659956865564</v>
      </c>
      <c r="GP40" s="133">
        <v>86.7397959183674</v>
      </c>
      <c r="GQ40" s="133">
        <v>86.8302094818082</v>
      </c>
      <c r="GR40" s="133">
        <v>86.7668321104877</v>
      </c>
      <c r="GS40" s="133">
        <v>89.7949134199134</v>
      </c>
      <c r="GT40" s="133">
        <v>94.603765323993</v>
      </c>
      <c r="GU40" s="133">
        <v>92.3909204238521</v>
      </c>
      <c r="GV40" s="133">
        <v>92.260412239694</v>
      </c>
      <c r="GW40" s="60">
        <v>91.8443056731583</v>
      </c>
      <c r="GX40" s="60">
        <v>91.5423274514184</v>
      </c>
      <c r="GY40" s="66">
        <v>90.3518940178017</v>
      </c>
      <c r="GZ40" s="68">
        <v>87.127197863343</v>
      </c>
      <c r="HA40" s="67">
        <v>87.8988095238095</v>
      </c>
      <c r="HB40" s="67">
        <v>85.7306621</v>
      </c>
      <c r="HC40" s="67">
        <v>89.906429391504</v>
      </c>
      <c r="HD40" s="67">
        <v>91.1802216182312</v>
      </c>
      <c r="HE40" s="67">
        <v>92.2746125300153</v>
      </c>
      <c r="HF40" s="67">
        <v>92.409632571996</v>
      </c>
      <c r="HG40" s="67">
        <v>93.1906268538659</v>
      </c>
      <c r="HH40" s="67">
        <v>92.8618830360846</v>
      </c>
      <c r="HI40" s="68">
        <v>90.3412522649487</v>
      </c>
      <c r="HJ40" s="68">
        <v>93.4254606365159</v>
      </c>
      <c r="HK40" s="68">
        <v>91.4876186929808</v>
      </c>
      <c r="HL40" s="68">
        <v>89.5943656005084</v>
      </c>
      <c r="HM40" s="68">
        <v>92.5392726490209</v>
      </c>
      <c r="HN40" s="68">
        <v>88.751</v>
      </c>
      <c r="HO40" s="68">
        <v>88.813</v>
      </c>
      <c r="HP40" s="68">
        <v>88.492</v>
      </c>
      <c r="HQ40" s="68">
        <v>96.632</v>
      </c>
      <c r="HR40" s="68">
        <v>94.641</v>
      </c>
      <c r="HS40" s="68">
        <v>95.567</v>
      </c>
      <c r="HT40" s="25"/>
      <c r="HU40" s="25"/>
      <c r="HV40" s="25"/>
      <c r="HW40" s="25"/>
      <c r="HX40" s="25"/>
      <c r="HY40" s="25"/>
    </row>
    <row r="41" ht="12.75" customHeight="1">
      <c r="A41" s="39">
        <f t="shared" si="3"/>
        <v>37</v>
      </c>
      <c r="B41" s="134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19"/>
      <c r="BP41" s="119"/>
      <c r="BQ41" s="119"/>
      <c r="BR41" s="119"/>
      <c r="BS41" s="119"/>
      <c r="BT41" s="119"/>
      <c r="BU41" s="119"/>
      <c r="BV41" s="119"/>
      <c r="BW41" s="119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  <c r="CV41" s="119"/>
      <c r="CW41" s="119"/>
      <c r="CX41" s="119"/>
      <c r="CY41" s="119"/>
      <c r="CZ41" s="119"/>
      <c r="DA41" s="119"/>
      <c r="DB41" s="119"/>
      <c r="DC41" s="119"/>
      <c r="DD41" s="119"/>
      <c r="DE41" s="119"/>
      <c r="DF41" s="119"/>
      <c r="DG41" s="119"/>
      <c r="DH41" s="119"/>
      <c r="DI41" s="119"/>
      <c r="DJ41" s="119"/>
      <c r="DK41" s="119"/>
      <c r="DL41" s="119"/>
      <c r="DM41" s="119"/>
      <c r="DN41" s="119"/>
      <c r="DO41" s="119"/>
      <c r="DP41" s="119"/>
      <c r="DQ41" s="119"/>
      <c r="DR41" s="119"/>
      <c r="DS41" s="119"/>
      <c r="DT41" s="119"/>
      <c r="DU41" s="119"/>
      <c r="DV41" s="119"/>
      <c r="DW41" s="119"/>
      <c r="DX41" s="119"/>
      <c r="DY41" s="119"/>
      <c r="DZ41" s="119"/>
      <c r="EA41" s="119"/>
      <c r="EB41" s="119"/>
      <c r="EC41" s="119"/>
      <c r="ED41" s="119"/>
      <c r="EE41" s="119"/>
      <c r="EF41" s="119"/>
      <c r="EG41" s="119"/>
      <c r="EH41" s="119"/>
      <c r="EI41" s="119"/>
      <c r="EJ41" s="119"/>
      <c r="EK41" s="119"/>
      <c r="EL41" s="119"/>
      <c r="EM41" s="119"/>
      <c r="EN41" s="119"/>
      <c r="EO41" s="119"/>
      <c r="EP41" s="119"/>
      <c r="EQ41" s="119"/>
      <c r="ER41" s="119"/>
      <c r="ES41" s="119"/>
      <c r="ET41" s="119"/>
      <c r="EU41" s="119"/>
      <c r="EV41" s="119"/>
      <c r="EW41" s="119"/>
      <c r="EX41" s="119"/>
      <c r="EY41" s="119"/>
      <c r="EZ41" s="119"/>
      <c r="FA41" s="119"/>
      <c r="FB41" s="119"/>
      <c r="FC41" s="119"/>
      <c r="FD41" s="119"/>
      <c r="FE41" s="119"/>
      <c r="FF41" s="119"/>
      <c r="FG41" s="119"/>
      <c r="FH41" s="119"/>
      <c r="FI41" s="119"/>
      <c r="FJ41" s="119"/>
      <c r="FK41" s="119"/>
      <c r="FL41" s="119"/>
      <c r="FM41" s="119"/>
      <c r="FN41" s="119"/>
      <c r="FO41" s="119"/>
      <c r="FP41" s="119"/>
      <c r="FQ41" s="119"/>
      <c r="FR41" s="119"/>
      <c r="FS41" s="119"/>
      <c r="FT41" s="119"/>
      <c r="FU41" s="119"/>
      <c r="FV41" s="119"/>
      <c r="FW41" s="119"/>
      <c r="FX41" s="135"/>
      <c r="FY41" s="135"/>
      <c r="FZ41" s="135"/>
      <c r="GA41" s="135"/>
      <c r="GB41" s="135"/>
      <c r="GC41" s="135"/>
      <c r="GD41" s="136"/>
      <c r="GE41" s="136"/>
      <c r="GF41" s="136"/>
      <c r="GG41" s="136"/>
      <c r="GH41" s="136"/>
      <c r="GI41" s="136"/>
      <c r="GJ41" s="136"/>
      <c r="GK41" s="136"/>
      <c r="GL41" s="136"/>
      <c r="GM41" s="136"/>
      <c r="GN41" s="136"/>
      <c r="GO41" s="136"/>
      <c r="GP41" s="136"/>
      <c r="GQ41" s="136"/>
      <c r="GR41" s="136"/>
      <c r="GS41" s="136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24"/>
      <c r="HF41" s="124"/>
      <c r="HG41" s="124"/>
      <c r="HH41" s="124"/>
      <c r="HI41" s="124"/>
      <c r="HJ41" s="124"/>
      <c r="HK41" s="124"/>
      <c r="HL41" s="124"/>
      <c r="HM41" s="124"/>
      <c r="HN41" s="124"/>
      <c r="HO41" s="124"/>
      <c r="HP41" s="124"/>
      <c r="HQ41" s="124"/>
      <c r="HR41" s="124"/>
      <c r="HS41" s="124"/>
      <c r="HT41" s="25"/>
      <c r="HU41" s="25"/>
      <c r="HV41" s="25"/>
      <c r="HW41" s="25"/>
      <c r="HX41" s="25"/>
      <c r="HY41" s="25"/>
    </row>
    <row r="42" ht="13.5" customHeight="1">
      <c r="A42" s="39">
        <f t="shared" si="3"/>
        <v>38</v>
      </c>
      <c r="B42" s="104" t="s">
        <v>260</v>
      </c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6"/>
      <c r="HF42" s="116"/>
      <c r="HG42" s="116"/>
      <c r="HH42" s="116"/>
      <c r="HI42" s="116"/>
      <c r="HJ42" s="116"/>
      <c r="HK42" s="116"/>
      <c r="HL42" s="106"/>
      <c r="HM42" s="106"/>
      <c r="HN42" s="106"/>
      <c r="HO42" s="106"/>
      <c r="HP42" s="106"/>
      <c r="HQ42" s="106"/>
      <c r="HR42" s="106"/>
      <c r="HS42" s="106"/>
      <c r="HT42" s="25"/>
      <c r="HU42" s="25"/>
      <c r="HV42" s="25"/>
      <c r="HW42" s="25"/>
      <c r="HX42" s="25"/>
      <c r="HY42" s="25"/>
    </row>
    <row r="43" ht="12.75" customHeight="1">
      <c r="A43" s="39">
        <f t="shared" si="3"/>
        <v>39</v>
      </c>
      <c r="B43" s="80" t="s">
        <v>261</v>
      </c>
      <c r="C43" s="52"/>
      <c r="D43" s="126" t="s">
        <v>262</v>
      </c>
      <c r="E43" s="126" t="s">
        <v>262</v>
      </c>
      <c r="F43" s="126" t="s">
        <v>262</v>
      </c>
      <c r="G43" s="126" t="s">
        <v>262</v>
      </c>
      <c r="H43" s="126" t="s">
        <v>262</v>
      </c>
      <c r="I43" s="126" t="s">
        <v>262</v>
      </c>
      <c r="J43" s="126" t="s">
        <v>262</v>
      </c>
      <c r="K43" s="126" t="s">
        <v>262</v>
      </c>
      <c r="L43" s="126" t="s">
        <v>262</v>
      </c>
      <c r="M43" s="126" t="s">
        <v>262</v>
      </c>
      <c r="N43" s="126" t="s">
        <v>262</v>
      </c>
      <c r="O43" s="126" t="s">
        <v>262</v>
      </c>
      <c r="P43" s="126" t="s">
        <v>262</v>
      </c>
      <c r="Q43" s="126" t="s">
        <v>262</v>
      </c>
      <c r="R43" s="126" t="s">
        <v>262</v>
      </c>
      <c r="S43" s="126" t="s">
        <v>262</v>
      </c>
      <c r="T43" s="126" t="s">
        <v>262</v>
      </c>
      <c r="U43" s="126" t="s">
        <v>262</v>
      </c>
      <c r="V43" s="126" t="s">
        <v>262</v>
      </c>
      <c r="W43" s="126" t="s">
        <v>262</v>
      </c>
      <c r="X43" s="126" t="s">
        <v>262</v>
      </c>
      <c r="Y43" s="126" t="s">
        <v>262</v>
      </c>
      <c r="Z43" s="126" t="s">
        <v>262</v>
      </c>
      <c r="AA43" s="126" t="s">
        <v>262</v>
      </c>
      <c r="AB43" s="126" t="s">
        <v>262</v>
      </c>
      <c r="AC43" s="126" t="s">
        <v>262</v>
      </c>
      <c r="AD43" s="126" t="s">
        <v>262</v>
      </c>
      <c r="AE43" s="126" t="s">
        <v>262</v>
      </c>
      <c r="AF43" s="126" t="s">
        <v>262</v>
      </c>
      <c r="AG43" s="126" t="s">
        <v>262</v>
      </c>
      <c r="AH43" s="126" t="s">
        <v>262</v>
      </c>
      <c r="AI43" s="126" t="s">
        <v>262</v>
      </c>
      <c r="AJ43" s="126" t="s">
        <v>262</v>
      </c>
      <c r="AK43" s="126" t="s">
        <v>262</v>
      </c>
      <c r="AL43" s="126" t="s">
        <v>262</v>
      </c>
      <c r="AM43" s="126" t="s">
        <v>262</v>
      </c>
      <c r="AN43" s="126" t="s">
        <v>262</v>
      </c>
      <c r="AO43" s="126" t="s">
        <v>262</v>
      </c>
      <c r="AP43" s="126" t="s">
        <v>262</v>
      </c>
      <c r="AQ43" s="126" t="s">
        <v>262</v>
      </c>
      <c r="AR43" s="126" t="s">
        <v>262</v>
      </c>
      <c r="AS43" s="126" t="s">
        <v>262</v>
      </c>
      <c r="AT43" s="126" t="s">
        <v>262</v>
      </c>
      <c r="AU43" s="126" t="s">
        <v>262</v>
      </c>
      <c r="AV43" s="126" t="s">
        <v>262</v>
      </c>
      <c r="AW43" s="126" t="s">
        <v>262</v>
      </c>
      <c r="AX43" s="126" t="s">
        <v>262</v>
      </c>
      <c r="AY43" s="126" t="s">
        <v>262</v>
      </c>
      <c r="AZ43" s="126" t="s">
        <v>262</v>
      </c>
      <c r="BA43" s="126" t="s">
        <v>262</v>
      </c>
      <c r="BB43" s="126" t="s">
        <v>262</v>
      </c>
      <c r="BC43" s="126" t="s">
        <v>262</v>
      </c>
      <c r="BD43" s="126" t="s">
        <v>262</v>
      </c>
      <c r="BE43" s="126" t="s">
        <v>262</v>
      </c>
      <c r="BF43" s="126" t="s">
        <v>262</v>
      </c>
      <c r="BG43" s="126" t="s">
        <v>262</v>
      </c>
      <c r="BH43" s="126" t="s">
        <v>262</v>
      </c>
      <c r="BI43" s="126" t="s">
        <v>262</v>
      </c>
      <c r="BJ43" s="126" t="s">
        <v>262</v>
      </c>
      <c r="BK43" s="126" t="s">
        <v>262</v>
      </c>
      <c r="BL43" s="126">
        <v>191.0</v>
      </c>
      <c r="BM43" s="126">
        <v>192.0</v>
      </c>
      <c r="BN43" s="126">
        <v>180.0</v>
      </c>
      <c r="BO43" s="126">
        <v>201.0</v>
      </c>
      <c r="BP43" s="126">
        <v>194.0</v>
      </c>
      <c r="BQ43" s="126">
        <v>212.0</v>
      </c>
      <c r="BR43" s="126">
        <v>218.0</v>
      </c>
      <c r="BS43" s="126">
        <v>222.0</v>
      </c>
      <c r="BT43" s="126">
        <v>232.0</v>
      </c>
      <c r="BU43" s="126">
        <v>140.0</v>
      </c>
      <c r="BV43" s="126">
        <v>134.0</v>
      </c>
      <c r="BW43" s="126">
        <v>113.0</v>
      </c>
      <c r="BX43" s="126">
        <v>86.0</v>
      </c>
      <c r="BY43" s="126">
        <v>89.0</v>
      </c>
      <c r="BZ43" s="126">
        <v>100.0</v>
      </c>
      <c r="CA43" s="126">
        <v>118.0</v>
      </c>
      <c r="CB43" s="126">
        <v>72.0</v>
      </c>
      <c r="CC43" s="126">
        <v>58.0</v>
      </c>
      <c r="CD43" s="126">
        <v>81.0</v>
      </c>
      <c r="CE43" s="126">
        <v>76.0</v>
      </c>
      <c r="CF43" s="126">
        <v>73.0</v>
      </c>
      <c r="CG43" s="126">
        <v>71.0</v>
      </c>
      <c r="CH43" s="126">
        <v>76.0</v>
      </c>
      <c r="CI43" s="126">
        <v>61.0</v>
      </c>
      <c r="CJ43" s="126">
        <v>94.0</v>
      </c>
      <c r="CK43" s="126">
        <v>110.0</v>
      </c>
      <c r="CL43" s="126">
        <v>89.0</v>
      </c>
      <c r="CM43" s="126">
        <v>121.0</v>
      </c>
      <c r="CN43" s="126">
        <v>125.0</v>
      </c>
      <c r="CO43" s="126">
        <v>113.0</v>
      </c>
      <c r="CP43" s="126">
        <v>138.0</v>
      </c>
      <c r="CQ43" s="126">
        <v>137.0</v>
      </c>
      <c r="CR43" s="126">
        <v>135.0</v>
      </c>
      <c r="CS43" s="126">
        <v>148.0</v>
      </c>
      <c r="CT43" s="126">
        <v>116.0</v>
      </c>
      <c r="CU43" s="126">
        <v>101.0</v>
      </c>
      <c r="CV43" s="126">
        <v>142.0</v>
      </c>
      <c r="CW43" s="126">
        <v>141.0</v>
      </c>
      <c r="CX43" s="126">
        <v>106.0</v>
      </c>
      <c r="CY43" s="126">
        <v>114.0</v>
      </c>
      <c r="CZ43" s="126">
        <v>118.0</v>
      </c>
      <c r="DA43" s="126">
        <v>131.0</v>
      </c>
      <c r="DB43" s="126">
        <v>127.0</v>
      </c>
      <c r="DC43" s="126">
        <v>117.0</v>
      </c>
      <c r="DD43" s="126">
        <v>64.0</v>
      </c>
      <c r="DE43" s="126">
        <v>64.0</v>
      </c>
      <c r="DF43" s="126">
        <v>63.0</v>
      </c>
      <c r="DG43" s="126">
        <v>70.0</v>
      </c>
      <c r="DH43" s="126">
        <v>66.0</v>
      </c>
      <c r="DI43" s="126">
        <v>72.0</v>
      </c>
      <c r="DJ43" s="126">
        <v>63.0</v>
      </c>
      <c r="DK43" s="126">
        <v>59.0</v>
      </c>
      <c r="DL43" s="126">
        <v>70.0</v>
      </c>
      <c r="DM43" s="126">
        <v>81.0</v>
      </c>
      <c r="DN43" s="126">
        <v>77.0</v>
      </c>
      <c r="DO43" s="126">
        <v>59.0</v>
      </c>
      <c r="DP43" s="126">
        <v>71.0</v>
      </c>
      <c r="DQ43" s="126">
        <v>80.0</v>
      </c>
      <c r="DR43" s="126">
        <v>64.0</v>
      </c>
      <c r="DS43" s="126">
        <v>76.0</v>
      </c>
      <c r="DT43" s="126">
        <v>84.0</v>
      </c>
      <c r="DU43" s="126">
        <v>86.0</v>
      </c>
      <c r="DV43" s="126">
        <v>65.0</v>
      </c>
      <c r="DW43" s="126">
        <v>72.0</v>
      </c>
      <c r="DX43" s="126">
        <v>70.0</v>
      </c>
      <c r="DY43" s="126">
        <v>47.0</v>
      </c>
      <c r="DZ43" s="126">
        <v>52.0</v>
      </c>
      <c r="EA43" s="126">
        <v>39.0</v>
      </c>
      <c r="EB43" s="126">
        <v>34.0</v>
      </c>
      <c r="EC43" s="126">
        <v>38.0</v>
      </c>
      <c r="ED43" s="126">
        <v>37.0</v>
      </c>
      <c r="EE43" s="126">
        <v>27.0</v>
      </c>
      <c r="EF43" s="126">
        <v>29.0</v>
      </c>
      <c r="EG43" s="126">
        <v>35.0</v>
      </c>
      <c r="EH43" s="126">
        <v>25.0</v>
      </c>
      <c r="EI43" s="126">
        <v>33.0</v>
      </c>
      <c r="EJ43" s="126">
        <v>26.0</v>
      </c>
      <c r="EK43" s="126">
        <v>30.0</v>
      </c>
      <c r="EL43" s="126">
        <v>30.0</v>
      </c>
      <c r="EM43" s="126">
        <v>31.0</v>
      </c>
      <c r="EN43" s="126">
        <v>32.0</v>
      </c>
      <c r="EO43" s="126">
        <v>37.0</v>
      </c>
      <c r="EP43" s="126">
        <v>37.0</v>
      </c>
      <c r="EQ43" s="126">
        <v>49.0</v>
      </c>
      <c r="ER43" s="126">
        <v>53.0</v>
      </c>
      <c r="ES43" s="126">
        <v>62.0</v>
      </c>
      <c r="ET43" s="126">
        <v>60.0</v>
      </c>
      <c r="EU43" s="126">
        <v>74.0</v>
      </c>
      <c r="EV43" s="126">
        <v>48.0</v>
      </c>
      <c r="EW43" s="126">
        <v>61.0</v>
      </c>
      <c r="EX43" s="126">
        <v>54.0</v>
      </c>
      <c r="EY43" s="126">
        <v>53.0</v>
      </c>
      <c r="EZ43" s="126">
        <v>48.0</v>
      </c>
      <c r="FA43" s="126">
        <v>57.0</v>
      </c>
      <c r="FB43" s="126">
        <v>43.0</v>
      </c>
      <c r="FC43" s="126">
        <v>57.0</v>
      </c>
      <c r="FD43" s="126">
        <v>55.0</v>
      </c>
      <c r="FE43" s="126">
        <v>59.0</v>
      </c>
      <c r="FF43" s="126">
        <v>79.0</v>
      </c>
      <c r="FG43" s="126">
        <v>77.0</v>
      </c>
      <c r="FH43" s="126">
        <v>90.0</v>
      </c>
      <c r="FI43" s="126">
        <v>98.0</v>
      </c>
      <c r="FJ43" s="126">
        <v>68.0</v>
      </c>
      <c r="FK43" s="126">
        <v>61.0</v>
      </c>
      <c r="FL43" s="126">
        <v>50.0</v>
      </c>
      <c r="FM43" s="126">
        <v>48.0</v>
      </c>
      <c r="FN43" s="126">
        <v>33.0</v>
      </c>
      <c r="FO43" s="126">
        <v>44.0</v>
      </c>
      <c r="FP43" s="126">
        <v>55.0</v>
      </c>
      <c r="FQ43" s="126">
        <v>82.0</v>
      </c>
      <c r="FR43" s="126">
        <v>36.0</v>
      </c>
      <c r="FS43" s="126">
        <v>45.0</v>
      </c>
      <c r="FT43" s="126">
        <v>52.0</v>
      </c>
      <c r="FU43" s="126">
        <v>53.0</v>
      </c>
      <c r="FV43" s="126">
        <v>44.0</v>
      </c>
      <c r="FW43" s="126">
        <v>44.0</v>
      </c>
      <c r="FX43" s="126">
        <v>50.0</v>
      </c>
      <c r="FY43" s="126">
        <v>51.0</v>
      </c>
      <c r="FZ43" s="126">
        <v>38.0</v>
      </c>
      <c r="GA43" s="126">
        <v>33.0</v>
      </c>
      <c r="GB43" s="126">
        <v>41.0</v>
      </c>
      <c r="GC43" s="126">
        <v>42.0</v>
      </c>
      <c r="GD43" s="126">
        <v>39.0</v>
      </c>
      <c r="GE43" s="126">
        <v>43.0</v>
      </c>
      <c r="GF43" s="126">
        <v>52.0</v>
      </c>
      <c r="GG43" s="126">
        <v>38.0</v>
      </c>
      <c r="GH43" s="126">
        <v>47.0</v>
      </c>
      <c r="GI43" s="126">
        <v>55.0</v>
      </c>
      <c r="GJ43" s="126">
        <v>54.0</v>
      </c>
      <c r="GK43" s="126">
        <v>63.0</v>
      </c>
      <c r="GL43" s="126">
        <v>65.0</v>
      </c>
      <c r="GM43" s="126">
        <v>62.0</v>
      </c>
      <c r="GN43" s="126">
        <v>51.0</v>
      </c>
      <c r="GO43" s="126">
        <v>47.0</v>
      </c>
      <c r="GP43" s="126">
        <v>52.0</v>
      </c>
      <c r="GQ43" s="126">
        <v>55.0</v>
      </c>
      <c r="GR43" s="126">
        <v>64.0</v>
      </c>
      <c r="GS43" s="126">
        <v>60.0</v>
      </c>
      <c r="GT43" s="126">
        <v>52.0</v>
      </c>
      <c r="GU43" s="127">
        <v>72.0</v>
      </c>
      <c r="GV43" s="127">
        <v>85.0</v>
      </c>
      <c r="GW43" s="127">
        <v>82.0</v>
      </c>
      <c r="GX43" s="137">
        <v>99.0</v>
      </c>
      <c r="GY43" s="137">
        <v>66.0</v>
      </c>
      <c r="GZ43" s="137">
        <v>91.0</v>
      </c>
      <c r="HA43" s="137">
        <v>85.0</v>
      </c>
      <c r="HB43" s="137">
        <v>88.0</v>
      </c>
      <c r="HC43" s="137">
        <v>83.0</v>
      </c>
      <c r="HD43" s="137">
        <v>106.0</v>
      </c>
      <c r="HE43" s="129">
        <v>101.0</v>
      </c>
      <c r="HF43" s="129">
        <v>86.0</v>
      </c>
      <c r="HG43" s="129">
        <v>95.0</v>
      </c>
      <c r="HH43" s="129">
        <v>81.0</v>
      </c>
      <c r="HI43" s="129">
        <v>86.0</v>
      </c>
      <c r="HJ43" s="129">
        <v>96.0</v>
      </c>
      <c r="HK43" s="129">
        <v>82.0</v>
      </c>
      <c r="HL43" s="130">
        <v>89.0</v>
      </c>
      <c r="HM43" s="130">
        <v>86.0</v>
      </c>
      <c r="HN43" s="130">
        <v>94.0</v>
      </c>
      <c r="HO43" s="130">
        <v>92.0</v>
      </c>
      <c r="HP43" s="130">
        <v>101.0</v>
      </c>
      <c r="HQ43" s="130">
        <v>108.0</v>
      </c>
      <c r="HR43" s="130">
        <v>89.0</v>
      </c>
      <c r="HS43" s="130">
        <v>84.0</v>
      </c>
      <c r="HT43" s="25"/>
      <c r="HU43" s="25"/>
      <c r="HV43" s="25"/>
      <c r="HW43" s="25"/>
      <c r="HX43" s="25"/>
      <c r="HY43" s="25"/>
    </row>
    <row r="44">
      <c r="A44" s="39">
        <f t="shared" si="3"/>
        <v>40</v>
      </c>
      <c r="HE44" s="138"/>
      <c r="HF44" s="138"/>
      <c r="HG44" s="138"/>
      <c r="HH44" s="138"/>
      <c r="HI44" s="138"/>
      <c r="HJ44" s="138"/>
      <c r="HK44" s="138"/>
      <c r="HL44" s="138"/>
      <c r="HM44" s="138"/>
      <c r="HN44" s="114"/>
      <c r="HO44" s="114"/>
      <c r="HP44" s="114"/>
      <c r="HQ44" s="114"/>
      <c r="HR44" s="114"/>
      <c r="HS44" s="114"/>
      <c r="HT44" s="25"/>
      <c r="HU44" s="25"/>
      <c r="HV44" s="25"/>
      <c r="HW44" s="25"/>
      <c r="HX44" s="25"/>
      <c r="HY44" s="25"/>
    </row>
    <row r="45" ht="13.5" customHeight="1">
      <c r="A45" s="39">
        <f t="shared" si="3"/>
        <v>41</v>
      </c>
      <c r="B45" s="104" t="s">
        <v>263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6"/>
      <c r="HF45" s="116"/>
      <c r="HG45" s="116"/>
      <c r="HH45" s="116"/>
      <c r="HI45" s="116"/>
      <c r="HJ45" s="116"/>
      <c r="HK45" s="116"/>
      <c r="HL45" s="106"/>
      <c r="HM45" s="106"/>
      <c r="HN45" s="106"/>
      <c r="HO45" s="106"/>
      <c r="HP45" s="106"/>
      <c r="HQ45" s="106"/>
      <c r="HR45" s="106"/>
      <c r="HS45" s="106"/>
      <c r="HT45" s="25"/>
      <c r="HU45" s="25"/>
      <c r="HV45" s="25"/>
      <c r="HW45" s="25"/>
      <c r="HX45" s="25"/>
      <c r="HY45" s="25"/>
    </row>
    <row r="46" ht="12.75" customHeight="1">
      <c r="A46" s="39">
        <f t="shared" si="3"/>
        <v>42</v>
      </c>
      <c r="B46" s="139" t="s">
        <v>264</v>
      </c>
      <c r="C46" s="126"/>
      <c r="D46" s="126">
        <v>2.0</v>
      </c>
      <c r="E46" s="126">
        <v>2.0</v>
      </c>
      <c r="F46" s="126">
        <v>2.0</v>
      </c>
      <c r="G46" s="126">
        <v>2.0</v>
      </c>
      <c r="H46" s="126">
        <v>2.0</v>
      </c>
      <c r="I46" s="126">
        <v>2.0</v>
      </c>
      <c r="J46" s="126">
        <v>2.0</v>
      </c>
      <c r="K46" s="126">
        <v>2.0</v>
      </c>
      <c r="L46" s="126">
        <v>2.0</v>
      </c>
      <c r="M46" s="126">
        <v>2.0</v>
      </c>
      <c r="N46" s="126">
        <v>2.0</v>
      </c>
      <c r="O46" s="126">
        <v>2.0</v>
      </c>
      <c r="P46" s="126">
        <v>2.0</v>
      </c>
      <c r="Q46" s="126">
        <v>2.0</v>
      </c>
      <c r="R46" s="126">
        <v>2.0</v>
      </c>
      <c r="S46" s="126">
        <v>3.0</v>
      </c>
      <c r="T46" s="126">
        <v>3.0</v>
      </c>
      <c r="U46" s="126">
        <v>3.0</v>
      </c>
      <c r="V46" s="126">
        <v>3.0</v>
      </c>
      <c r="W46" s="126">
        <v>3.0</v>
      </c>
      <c r="X46" s="126">
        <v>3.0</v>
      </c>
      <c r="Y46" s="126">
        <v>3.0</v>
      </c>
      <c r="Z46" s="126">
        <v>3.0</v>
      </c>
      <c r="AA46" s="126">
        <v>3.0</v>
      </c>
      <c r="AB46" s="126">
        <v>3.0</v>
      </c>
      <c r="AC46" s="126">
        <v>3.0</v>
      </c>
      <c r="AD46" s="126">
        <v>3.0</v>
      </c>
      <c r="AE46" s="126">
        <v>3.0</v>
      </c>
      <c r="AF46" s="126">
        <v>4.0</v>
      </c>
      <c r="AG46" s="126">
        <v>4.0</v>
      </c>
      <c r="AH46" s="126">
        <v>4.0</v>
      </c>
      <c r="AI46" s="126">
        <v>4.0</v>
      </c>
      <c r="AJ46" s="126">
        <v>5.0</v>
      </c>
      <c r="AK46" s="126">
        <v>5.0</v>
      </c>
      <c r="AL46" s="126">
        <v>5.0</v>
      </c>
      <c r="AM46" s="126">
        <v>5.0</v>
      </c>
      <c r="AN46" s="126">
        <v>5.0</v>
      </c>
      <c r="AO46" s="126">
        <v>5.0</v>
      </c>
      <c r="AP46" s="126">
        <v>5.0</v>
      </c>
      <c r="AQ46" s="126">
        <v>6.0</v>
      </c>
      <c r="AR46" s="126">
        <v>6.0</v>
      </c>
      <c r="AS46" s="126">
        <v>6.0</v>
      </c>
      <c r="AT46" s="126">
        <v>6.0</v>
      </c>
      <c r="AU46" s="126">
        <v>7.0</v>
      </c>
      <c r="AV46" s="126">
        <v>7.0</v>
      </c>
      <c r="AW46" s="126">
        <v>7.0</v>
      </c>
      <c r="AX46" s="126">
        <v>7.0</v>
      </c>
      <c r="AY46" s="126">
        <v>7.0</v>
      </c>
      <c r="AZ46" s="126">
        <v>7.0</v>
      </c>
      <c r="BA46" s="126">
        <v>8.0</v>
      </c>
      <c r="BB46" s="126">
        <v>8.0</v>
      </c>
      <c r="BC46" s="126">
        <v>8.0</v>
      </c>
      <c r="BD46" s="126">
        <v>8.0</v>
      </c>
      <c r="BE46" s="126">
        <v>9.0</v>
      </c>
      <c r="BF46" s="126">
        <v>9.0</v>
      </c>
      <c r="BG46" s="126">
        <v>9.0</v>
      </c>
      <c r="BH46" s="126">
        <v>9.0</v>
      </c>
      <c r="BI46" s="126">
        <v>10.0</v>
      </c>
      <c r="BJ46" s="126">
        <v>10.0</v>
      </c>
      <c r="BK46" s="126">
        <v>10.0</v>
      </c>
      <c r="BL46" s="126">
        <v>10.0</v>
      </c>
      <c r="BM46" s="126">
        <v>10.0</v>
      </c>
      <c r="BN46" s="126">
        <v>11.0</v>
      </c>
      <c r="BO46" s="126">
        <v>11.0</v>
      </c>
      <c r="BP46" s="126">
        <v>11.0</v>
      </c>
      <c r="BQ46" s="126">
        <v>11.0</v>
      </c>
      <c r="BR46" s="126">
        <v>12.0</v>
      </c>
      <c r="BS46" s="126">
        <v>12.0</v>
      </c>
      <c r="BT46" s="126">
        <v>12.0</v>
      </c>
      <c r="BU46" s="126">
        <v>12.0</v>
      </c>
      <c r="BV46" s="126">
        <v>12.0</v>
      </c>
      <c r="BW46" s="126">
        <v>12.0</v>
      </c>
      <c r="BX46" s="126">
        <v>12.0</v>
      </c>
      <c r="BY46" s="126">
        <v>12.0</v>
      </c>
      <c r="BZ46" s="126">
        <v>13.0</v>
      </c>
      <c r="CA46" s="126">
        <v>13.0</v>
      </c>
      <c r="CB46" s="126">
        <v>13.0</v>
      </c>
      <c r="CC46" s="126">
        <v>13.0</v>
      </c>
      <c r="CD46" s="126">
        <v>13.0</v>
      </c>
      <c r="CE46" s="126">
        <v>14.0</v>
      </c>
      <c r="CF46" s="126">
        <v>14.0</v>
      </c>
      <c r="CG46" s="126">
        <v>14.0</v>
      </c>
      <c r="CH46" s="126">
        <v>14.0</v>
      </c>
      <c r="CI46" s="126">
        <v>14.0</v>
      </c>
      <c r="CJ46" s="126">
        <v>14.0</v>
      </c>
      <c r="CK46" s="126">
        <v>14.0</v>
      </c>
      <c r="CL46" s="126">
        <v>15.0</v>
      </c>
      <c r="CM46" s="126">
        <v>15.0</v>
      </c>
      <c r="CN46" s="126">
        <v>15.0</v>
      </c>
      <c r="CO46" s="126">
        <v>15.0</v>
      </c>
      <c r="CP46" s="126">
        <v>15.0</v>
      </c>
      <c r="CQ46" s="126">
        <v>15.0</v>
      </c>
      <c r="CR46" s="126">
        <v>15.0</v>
      </c>
      <c r="CS46" s="126">
        <v>17.0</v>
      </c>
      <c r="CT46" s="126">
        <v>18.0</v>
      </c>
      <c r="CU46" s="126">
        <v>18.0</v>
      </c>
      <c r="CV46" s="126">
        <v>18.0</v>
      </c>
      <c r="CW46" s="126">
        <v>18.0</v>
      </c>
      <c r="CX46" s="126">
        <v>18.0</v>
      </c>
      <c r="CY46" s="126">
        <v>19.0</v>
      </c>
      <c r="CZ46" s="126">
        <v>19.0</v>
      </c>
      <c r="DA46" s="126">
        <v>19.0</v>
      </c>
      <c r="DB46" s="126">
        <v>19.0</v>
      </c>
      <c r="DC46" s="126">
        <v>19.0</v>
      </c>
      <c r="DD46" s="126">
        <v>19.0</v>
      </c>
      <c r="DE46" s="126">
        <v>19.0</v>
      </c>
      <c r="DF46" s="126">
        <v>19.0</v>
      </c>
      <c r="DG46" s="126">
        <v>19.0</v>
      </c>
      <c r="DH46" s="126">
        <v>19.0</v>
      </c>
      <c r="DI46" s="126">
        <v>19.0</v>
      </c>
      <c r="DJ46" s="126">
        <v>19.0</v>
      </c>
      <c r="DK46" s="126">
        <v>19.0</v>
      </c>
      <c r="DL46" s="126">
        <v>19.0</v>
      </c>
      <c r="DM46" s="126">
        <v>19.0</v>
      </c>
      <c r="DN46" s="126">
        <v>19.0</v>
      </c>
      <c r="DO46" s="126">
        <v>19.0</v>
      </c>
      <c r="DP46" s="126">
        <v>19.0</v>
      </c>
      <c r="DQ46" s="126">
        <v>19.0</v>
      </c>
      <c r="DR46" s="126">
        <v>19.0</v>
      </c>
      <c r="DS46" s="126">
        <v>19.0</v>
      </c>
      <c r="DT46" s="126">
        <v>19.0</v>
      </c>
      <c r="DU46" s="126">
        <v>19.0</v>
      </c>
      <c r="DV46" s="126">
        <v>19.0</v>
      </c>
      <c r="DW46" s="126">
        <v>19.0</v>
      </c>
      <c r="DX46" s="126">
        <v>20.0</v>
      </c>
      <c r="DY46" s="126">
        <v>21.0</v>
      </c>
      <c r="DZ46" s="126">
        <v>21.0</v>
      </c>
      <c r="EA46" s="126">
        <v>21.0</v>
      </c>
      <c r="EB46" s="126">
        <v>21.0</v>
      </c>
      <c r="EC46" s="126">
        <v>21.0</v>
      </c>
      <c r="ED46" s="126">
        <v>22.0</v>
      </c>
      <c r="EE46" s="126">
        <v>22.0</v>
      </c>
      <c r="EF46" s="126">
        <v>23.0</v>
      </c>
      <c r="EG46" s="126">
        <v>23.0</v>
      </c>
      <c r="EH46" s="126">
        <v>23.0</v>
      </c>
      <c r="EI46" s="126">
        <v>23.0</v>
      </c>
      <c r="EJ46" s="126">
        <v>23.0</v>
      </c>
      <c r="EK46" s="126">
        <v>23.0</v>
      </c>
      <c r="EL46" s="126">
        <v>23.0</v>
      </c>
      <c r="EM46" s="126">
        <v>23.0</v>
      </c>
      <c r="EN46" s="126">
        <v>23.0</v>
      </c>
      <c r="EO46" s="126">
        <v>23.0</v>
      </c>
      <c r="EP46" s="126">
        <v>23.0</v>
      </c>
      <c r="EQ46" s="126">
        <v>23.0</v>
      </c>
      <c r="ER46" s="126">
        <v>23.0</v>
      </c>
      <c r="ES46" s="126">
        <v>23.0</v>
      </c>
      <c r="ET46" s="126">
        <v>23.0</v>
      </c>
      <c r="EU46" s="126">
        <v>23.0</v>
      </c>
      <c r="EV46" s="126">
        <v>23.0</v>
      </c>
      <c r="EW46" s="126">
        <v>23.0</v>
      </c>
      <c r="EX46" s="126">
        <v>23.0</v>
      </c>
      <c r="EY46" s="126">
        <v>23.0</v>
      </c>
      <c r="EZ46" s="126">
        <v>23.0</v>
      </c>
      <c r="FA46" s="126">
        <v>23.0</v>
      </c>
      <c r="FB46" s="126">
        <v>23.0</v>
      </c>
      <c r="FC46" s="126">
        <v>23.0</v>
      </c>
      <c r="FD46" s="126">
        <v>23.0</v>
      </c>
      <c r="FE46" s="126">
        <v>23.0</v>
      </c>
      <c r="FF46" s="126">
        <v>23.0</v>
      </c>
      <c r="FG46" s="126">
        <v>23.0</v>
      </c>
      <c r="FH46" s="126">
        <v>23.0</v>
      </c>
      <c r="FI46" s="126">
        <v>23.0</v>
      </c>
      <c r="FJ46" s="126">
        <v>23.0</v>
      </c>
      <c r="FK46" s="126">
        <v>23.0</v>
      </c>
      <c r="FL46" s="126">
        <v>23.0</v>
      </c>
      <c r="FM46" s="126">
        <v>23.0</v>
      </c>
      <c r="FN46" s="126">
        <v>23.0</v>
      </c>
      <c r="FO46" s="126">
        <v>23.0</v>
      </c>
      <c r="FP46" s="126">
        <v>23.0</v>
      </c>
      <c r="FQ46" s="126">
        <v>23.0</v>
      </c>
      <c r="FR46" s="126">
        <v>23.0</v>
      </c>
      <c r="FS46" s="126">
        <v>23.0</v>
      </c>
      <c r="FT46" s="126">
        <v>23.0</v>
      </c>
      <c r="FU46" s="126">
        <v>23.0</v>
      </c>
      <c r="FV46" s="126">
        <v>23.0</v>
      </c>
      <c r="FW46" s="126">
        <v>23.0</v>
      </c>
      <c r="FX46" s="126">
        <v>23.0</v>
      </c>
      <c r="FY46" s="126">
        <v>23.0</v>
      </c>
      <c r="FZ46" s="126">
        <v>23.0</v>
      </c>
      <c r="GA46" s="126">
        <v>23.0</v>
      </c>
      <c r="GB46" s="126">
        <v>23.0</v>
      </c>
      <c r="GC46" s="126">
        <v>23.0</v>
      </c>
      <c r="GD46" s="126">
        <v>23.0</v>
      </c>
      <c r="GE46" s="126">
        <v>23.0</v>
      </c>
      <c r="GF46" s="126">
        <v>23.0</v>
      </c>
      <c r="GG46" s="126">
        <v>23.0</v>
      </c>
      <c r="GH46" s="126">
        <v>23.0</v>
      </c>
      <c r="GI46" s="126">
        <v>23.0</v>
      </c>
      <c r="GJ46" s="126">
        <v>23.0</v>
      </c>
      <c r="GK46" s="126">
        <v>23.0</v>
      </c>
      <c r="GL46" s="126">
        <v>23.0</v>
      </c>
      <c r="GM46" s="126">
        <v>23.0</v>
      </c>
      <c r="GN46" s="126">
        <v>23.0</v>
      </c>
      <c r="GO46" s="126">
        <v>23.0</v>
      </c>
      <c r="GP46" s="126">
        <v>23.0</v>
      </c>
      <c r="GQ46" s="126">
        <v>23.0</v>
      </c>
      <c r="GR46" s="126">
        <v>23.0</v>
      </c>
      <c r="GS46" s="126">
        <v>23.0</v>
      </c>
      <c r="GT46" s="127">
        <v>25.0</v>
      </c>
      <c r="GU46" s="127">
        <v>25.0</v>
      </c>
      <c r="GV46" s="126">
        <v>25.0</v>
      </c>
      <c r="GW46" s="128">
        <v>25.0</v>
      </c>
      <c r="GX46" s="128">
        <v>25.0</v>
      </c>
      <c r="GY46" s="128">
        <v>25.0</v>
      </c>
      <c r="GZ46" s="128">
        <v>25.0</v>
      </c>
      <c r="HA46" s="129">
        <v>25.0</v>
      </c>
      <c r="HB46" s="129">
        <v>25.0</v>
      </c>
      <c r="HC46" s="129">
        <v>25.0</v>
      </c>
      <c r="HD46" s="129">
        <v>25.0</v>
      </c>
      <c r="HE46" s="131">
        <v>25.0</v>
      </c>
      <c r="HF46" s="130">
        <v>25.0</v>
      </c>
      <c r="HG46" s="131">
        <v>25.0</v>
      </c>
      <c r="HH46" s="131">
        <v>25.0</v>
      </c>
      <c r="HI46" s="131">
        <v>25.0</v>
      </c>
      <c r="HJ46" s="131">
        <v>25.0</v>
      </c>
      <c r="HK46" s="131">
        <v>25.0</v>
      </c>
      <c r="HL46" s="130">
        <v>25.0</v>
      </c>
      <c r="HM46" s="130">
        <v>25.0</v>
      </c>
      <c r="HN46" s="130">
        <v>25.0</v>
      </c>
      <c r="HO46" s="130">
        <v>25.0</v>
      </c>
      <c r="HP46" s="130">
        <v>25.0</v>
      </c>
      <c r="HQ46" s="130">
        <v>25.0</v>
      </c>
      <c r="HR46" s="130">
        <v>25.0</v>
      </c>
      <c r="HS46" s="130">
        <v>25.0</v>
      </c>
      <c r="HT46" s="25"/>
      <c r="HU46" s="25"/>
      <c r="HV46" s="25"/>
      <c r="HW46" s="25"/>
      <c r="HX46" s="25"/>
      <c r="HY46" s="25"/>
    </row>
    <row r="47" ht="12.75" customHeight="1">
      <c r="A47" s="39">
        <f t="shared" si="3"/>
        <v>43</v>
      </c>
      <c r="B47" s="140" t="s">
        <v>265</v>
      </c>
      <c r="C47" s="141"/>
      <c r="D47" s="141">
        <v>62.0</v>
      </c>
      <c r="E47" s="141">
        <v>62.0</v>
      </c>
      <c r="F47" s="141">
        <v>56.0</v>
      </c>
      <c r="G47" s="141">
        <v>62.0</v>
      </c>
      <c r="H47" s="141">
        <v>60.0</v>
      </c>
      <c r="I47" s="141">
        <v>61.208</v>
      </c>
      <c r="J47" s="141">
        <v>60.0</v>
      </c>
      <c r="K47" s="141">
        <v>62.0</v>
      </c>
      <c r="L47" s="141">
        <v>62.0</v>
      </c>
      <c r="M47" s="141">
        <v>60.0</v>
      </c>
      <c r="N47" s="141">
        <v>62.0</v>
      </c>
      <c r="O47" s="141">
        <v>60.0</v>
      </c>
      <c r="P47" s="141">
        <v>62.0</v>
      </c>
      <c r="Q47" s="141">
        <v>62.0</v>
      </c>
      <c r="R47" s="141">
        <v>56.0</v>
      </c>
      <c r="S47" s="141">
        <v>62.0</v>
      </c>
      <c r="T47" s="141">
        <v>60.0</v>
      </c>
      <c r="U47" s="141">
        <v>92.0</v>
      </c>
      <c r="V47" s="141">
        <v>90.0</v>
      </c>
      <c r="W47" s="141">
        <v>93.0</v>
      </c>
      <c r="X47" s="141">
        <v>93.0</v>
      </c>
      <c r="Y47" s="141">
        <v>90.0</v>
      </c>
      <c r="Z47" s="141">
        <v>93.0</v>
      </c>
      <c r="AA47" s="141">
        <v>90.0</v>
      </c>
      <c r="AB47" s="141">
        <v>93.0</v>
      </c>
      <c r="AC47" s="141">
        <v>93.0</v>
      </c>
      <c r="AD47" s="141">
        <v>87.0</v>
      </c>
      <c r="AE47" s="141">
        <v>91.75</v>
      </c>
      <c r="AF47" s="141">
        <v>104.694</v>
      </c>
      <c r="AG47" s="141">
        <v>104.237</v>
      </c>
      <c r="AH47" s="141">
        <v>117.604</v>
      </c>
      <c r="AI47" s="141">
        <v>114.521</v>
      </c>
      <c r="AJ47" s="141">
        <v>120.297</v>
      </c>
      <c r="AK47" s="141">
        <v>150.0</v>
      </c>
      <c r="AL47" s="141">
        <v>140.188</v>
      </c>
      <c r="AM47" s="141">
        <v>142.9205</v>
      </c>
      <c r="AN47" s="141">
        <v>153.409</v>
      </c>
      <c r="AO47" s="141">
        <v>146.108</v>
      </c>
      <c r="AP47" s="141">
        <v>134.31</v>
      </c>
      <c r="AQ47" s="141">
        <v>181.0</v>
      </c>
      <c r="AR47" s="141">
        <v>164.0</v>
      </c>
      <c r="AS47" s="141">
        <v>156.38</v>
      </c>
      <c r="AT47" s="141">
        <v>162.0</v>
      </c>
      <c r="AU47" s="141">
        <v>163.327</v>
      </c>
      <c r="AV47" s="141">
        <v>186.84399999999266</v>
      </c>
      <c r="AW47" s="141">
        <v>210.5</v>
      </c>
      <c r="AX47" s="141">
        <v>206.9583</v>
      </c>
      <c r="AY47" s="141">
        <v>180.469</v>
      </c>
      <c r="AZ47" s="141">
        <v>171.459</v>
      </c>
      <c r="BA47" s="141">
        <v>233.93449999999999</v>
      </c>
      <c r="BB47" s="141">
        <v>225.118</v>
      </c>
      <c r="BC47" s="141">
        <v>233.413</v>
      </c>
      <c r="BD47" s="141">
        <v>241.44199999999998</v>
      </c>
      <c r="BE47" s="141">
        <v>242.9082</v>
      </c>
      <c r="BF47" s="141">
        <v>268.1268</v>
      </c>
      <c r="BG47" s="141">
        <v>276.563</v>
      </c>
      <c r="BH47" s="141">
        <v>274.411</v>
      </c>
      <c r="BI47" s="141">
        <v>286.0624884259232</v>
      </c>
      <c r="BJ47" s="141">
        <v>298.5529884259232</v>
      </c>
      <c r="BK47" s="141">
        <v>315.2686175074184</v>
      </c>
      <c r="BL47" s="141">
        <v>227.82</v>
      </c>
      <c r="BM47" s="141">
        <v>307.0</v>
      </c>
      <c r="BN47" s="141">
        <v>294.9829768518464</v>
      </c>
      <c r="BO47" s="141">
        <v>339.072</v>
      </c>
      <c r="BP47" s="141">
        <v>313.296</v>
      </c>
      <c r="BQ47" s="141">
        <v>326.8109999999999</v>
      </c>
      <c r="BR47" s="141">
        <v>305.5629884259232</v>
      </c>
      <c r="BS47" s="141">
        <v>365.8999</v>
      </c>
      <c r="BT47" s="141">
        <v>366.139</v>
      </c>
      <c r="BU47" s="141">
        <v>344.04200000000003</v>
      </c>
      <c r="BV47" s="141">
        <v>353.4</v>
      </c>
      <c r="BW47" s="141">
        <v>424.95400000000006</v>
      </c>
      <c r="BX47" s="141">
        <v>288.29200000000003</v>
      </c>
      <c r="BY47" s="141">
        <v>356.332</v>
      </c>
      <c r="BZ47" s="141">
        <v>359.073</v>
      </c>
      <c r="CA47" s="141">
        <v>399.27200000000005</v>
      </c>
      <c r="CB47" s="141">
        <v>384.22900000000004</v>
      </c>
      <c r="CC47" s="141">
        <v>388.61100000000005</v>
      </c>
      <c r="CD47" s="141">
        <v>389.615</v>
      </c>
      <c r="CE47" s="141">
        <v>408.945793981478</v>
      </c>
      <c r="CF47" s="141">
        <v>409.88990805</v>
      </c>
      <c r="CG47" s="141">
        <v>401.93719444444525</v>
      </c>
      <c r="CH47" s="141">
        <v>423.645</v>
      </c>
      <c r="CI47" s="141">
        <v>492.56197685184645</v>
      </c>
      <c r="CJ47" s="141">
        <v>341.67600000000004</v>
      </c>
      <c r="CK47" s="141">
        <v>426.428</v>
      </c>
      <c r="CL47" s="141">
        <v>367.125</v>
      </c>
      <c r="CM47" s="141">
        <v>422.851</v>
      </c>
      <c r="CN47" s="141">
        <v>409.856</v>
      </c>
      <c r="CO47" s="141">
        <v>439.928</v>
      </c>
      <c r="CP47" s="141">
        <v>438.19</v>
      </c>
      <c r="CQ47" s="141">
        <v>452.67799999999994</v>
      </c>
      <c r="CR47" s="141">
        <v>442.45599999999996</v>
      </c>
      <c r="CS47" s="141">
        <v>465.449</v>
      </c>
      <c r="CT47" s="141">
        <v>526.306</v>
      </c>
      <c r="CU47" s="141">
        <v>635.647</v>
      </c>
      <c r="CV47" s="141">
        <v>436.857</v>
      </c>
      <c r="CW47" s="141">
        <v>556.2176999999999</v>
      </c>
      <c r="CX47" s="141">
        <v>497.92960000000005</v>
      </c>
      <c r="CY47" s="141">
        <v>554.368</v>
      </c>
      <c r="CZ47" s="141">
        <v>569.0432388888978</v>
      </c>
      <c r="DA47" s="141">
        <v>576.3544999999999</v>
      </c>
      <c r="DB47" s="141">
        <v>552.4590000000001</v>
      </c>
      <c r="DC47" s="141">
        <v>579.2209999842116</v>
      </c>
      <c r="DD47" s="141">
        <v>565.0</v>
      </c>
      <c r="DE47" s="141">
        <v>562.4068038214472</v>
      </c>
      <c r="DF47" s="141">
        <v>561.36084752888</v>
      </c>
      <c r="DG47" s="141">
        <v>672.0</v>
      </c>
      <c r="DH47" s="141">
        <v>461.3578</v>
      </c>
      <c r="DI47" s="141">
        <v>576.2609</v>
      </c>
      <c r="DJ47" s="141">
        <v>518.832</v>
      </c>
      <c r="DK47" s="141">
        <v>574.0</v>
      </c>
      <c r="DL47" s="141">
        <v>559.0</v>
      </c>
      <c r="DM47" s="141">
        <v>577.0</v>
      </c>
      <c r="DN47" s="141">
        <v>558.0</v>
      </c>
      <c r="DO47" s="141">
        <v>576.0</v>
      </c>
      <c r="DP47" s="141">
        <v>582.1980000000001</v>
      </c>
      <c r="DQ47" s="141">
        <v>549.0559999999999</v>
      </c>
      <c r="DR47" s="141">
        <v>528.0</v>
      </c>
      <c r="DS47" s="141">
        <v>526.0</v>
      </c>
      <c r="DT47" s="141">
        <v>404.2754</v>
      </c>
      <c r="DU47" s="141">
        <v>503.34159999999997</v>
      </c>
      <c r="DV47" s="141">
        <v>514.0</v>
      </c>
      <c r="DW47" s="141">
        <v>529.0</v>
      </c>
      <c r="DX47" s="141">
        <v>507.0</v>
      </c>
      <c r="DY47" s="141">
        <v>533.0</v>
      </c>
      <c r="DZ47" s="141">
        <v>521.0</v>
      </c>
      <c r="EA47" s="141">
        <v>574.0</v>
      </c>
      <c r="EB47" s="141">
        <v>580.0</v>
      </c>
      <c r="EC47" s="141">
        <v>542.0</v>
      </c>
      <c r="ED47" s="141">
        <v>525.4001179166667</v>
      </c>
      <c r="EE47" s="141">
        <v>696.0</v>
      </c>
      <c r="EF47" s="141">
        <v>474.43289999999996</v>
      </c>
      <c r="EG47" s="141">
        <v>490.12815555555613</v>
      </c>
      <c r="EH47" s="141">
        <v>501.71299999999707</v>
      </c>
      <c r="EI47" s="141">
        <v>562.037</v>
      </c>
      <c r="EJ47" s="141">
        <v>544.9970208333332</v>
      </c>
      <c r="EK47" s="141">
        <v>570.5940208333308</v>
      </c>
      <c r="EL47" s="141">
        <v>533.5129791666691</v>
      </c>
      <c r="EM47" s="141">
        <v>563.531000000003</v>
      </c>
      <c r="EN47" s="141">
        <v>556.2879999999999</v>
      </c>
      <c r="EO47" s="141">
        <v>429.87600000000003</v>
      </c>
      <c r="EP47" s="141">
        <v>380.90100000000007</v>
      </c>
      <c r="EQ47" s="141">
        <v>427.08779999999996</v>
      </c>
      <c r="ER47" s="141">
        <v>329.0446111111095</v>
      </c>
      <c r="ES47" s="141">
        <v>429.30608888889054</v>
      </c>
      <c r="ET47" s="141">
        <v>415.87610000000006</v>
      </c>
      <c r="EU47" s="141">
        <v>450.7404</v>
      </c>
      <c r="EV47" s="141">
        <v>451.647</v>
      </c>
      <c r="EW47" s="141">
        <v>456.2</v>
      </c>
      <c r="EX47" s="141">
        <v>475.13210000000004</v>
      </c>
      <c r="EY47" s="141">
        <v>530.4417217592589</v>
      </c>
      <c r="EZ47" s="141">
        <v>436.45768888889046</v>
      </c>
      <c r="FA47" s="141">
        <v>406.63731620369697</v>
      </c>
      <c r="FB47" s="141">
        <v>348.8134</v>
      </c>
      <c r="FC47" s="141">
        <v>395.9087</v>
      </c>
      <c r="FD47" s="141">
        <v>314.189</v>
      </c>
      <c r="FE47" s="141">
        <v>381.937</v>
      </c>
      <c r="FF47" s="141">
        <v>347.661</v>
      </c>
      <c r="FG47" s="141">
        <v>390.9028745173789</v>
      </c>
      <c r="FH47" s="141">
        <v>439.921432545098</v>
      </c>
      <c r="FI47" s="141">
        <v>390.0099861111151</v>
      </c>
      <c r="FJ47" s="141">
        <v>428.64143999999993</v>
      </c>
      <c r="FK47" s="141">
        <v>468.52402135113346</v>
      </c>
      <c r="FL47" s="141">
        <v>475.04508333333575</v>
      </c>
      <c r="FM47" s="141">
        <v>491.42731666666424</v>
      </c>
      <c r="FN47" s="141">
        <v>467.8902833333357</v>
      </c>
      <c r="FO47" s="141">
        <v>532.277</v>
      </c>
      <c r="FP47" s="141">
        <v>401.12461115141804</v>
      </c>
      <c r="FQ47" s="141">
        <v>460.3881</v>
      </c>
      <c r="FR47" s="141">
        <v>465.426975066668</v>
      </c>
      <c r="FS47" s="141">
        <v>453.85382175834826</v>
      </c>
      <c r="FT47" s="141">
        <v>394.2182113739764</v>
      </c>
      <c r="FU47" s="141">
        <v>377.8362121058809</v>
      </c>
      <c r="FV47" s="141">
        <v>412.192500056302</v>
      </c>
      <c r="FW47" s="141">
        <v>476.535989400256</v>
      </c>
      <c r="FX47" s="141">
        <v>488.620430708595</v>
      </c>
      <c r="FY47" s="141">
        <v>461.604226722321</v>
      </c>
      <c r="FZ47" s="141">
        <v>448.153042069327</v>
      </c>
      <c r="GA47" s="141">
        <v>516.125181187449</v>
      </c>
      <c r="GB47" s="141">
        <v>346.308568512624</v>
      </c>
      <c r="GC47" s="141">
        <v>475.583195262088</v>
      </c>
      <c r="GD47" s="141">
        <v>425.179813527011</v>
      </c>
      <c r="GE47" s="141">
        <v>486.953684507946</v>
      </c>
      <c r="GF47" s="141">
        <v>418.6695</v>
      </c>
      <c r="GG47" s="141">
        <v>420.424</v>
      </c>
      <c r="GH47" s="141">
        <v>454.2454</v>
      </c>
      <c r="GI47" s="141">
        <v>437.055</v>
      </c>
      <c r="GJ47" s="141">
        <v>460.4847</v>
      </c>
      <c r="GK47" s="141">
        <v>459.1576</v>
      </c>
      <c r="GL47" s="141">
        <v>460.7104</v>
      </c>
      <c r="GM47" s="141">
        <v>554.982381618161</v>
      </c>
      <c r="GN47" s="141">
        <v>404.1482</v>
      </c>
      <c r="GO47" s="141">
        <v>513.1813</v>
      </c>
      <c r="GP47" s="141">
        <v>482.303899999997</v>
      </c>
      <c r="GQ47" s="141">
        <v>555.2375000000001</v>
      </c>
      <c r="GR47" s="141">
        <v>599.4087999999999</v>
      </c>
      <c r="GS47" s="141">
        <v>549.5461</v>
      </c>
      <c r="GT47" s="141">
        <v>511.313755555555</v>
      </c>
      <c r="GU47" s="141">
        <v>547.769961111117</v>
      </c>
      <c r="GV47" s="141">
        <v>540.1453611</v>
      </c>
      <c r="GW47" s="142">
        <v>547.5090111</v>
      </c>
      <c r="GX47" s="142">
        <v>525.1255667</v>
      </c>
      <c r="GY47" s="142">
        <v>712.8372778</v>
      </c>
      <c r="GZ47" s="143">
        <v>526.952938888889</v>
      </c>
      <c r="HA47" s="143">
        <v>622.434916666664</v>
      </c>
      <c r="HB47" s="143">
        <v>594.584399666672</v>
      </c>
      <c r="HC47" s="143">
        <v>627.947911111107</v>
      </c>
      <c r="HD47" s="143">
        <v>645.056066666664</v>
      </c>
      <c r="HE47" s="144">
        <v>640.3953</v>
      </c>
      <c r="HF47" s="145">
        <v>603.6652</v>
      </c>
      <c r="HG47" s="145">
        <v>631.2621</v>
      </c>
      <c r="HH47" s="145">
        <v>616.9186</v>
      </c>
      <c r="HI47" s="145">
        <v>540.6001</v>
      </c>
      <c r="HJ47" s="145">
        <v>595.3451</v>
      </c>
      <c r="HK47" s="145">
        <v>726.1261</v>
      </c>
      <c r="HL47" s="145">
        <v>537.65</v>
      </c>
      <c r="HM47" s="145">
        <v>699.23</v>
      </c>
      <c r="HN47" s="145">
        <v>659.55</v>
      </c>
      <c r="HO47" s="145">
        <v>660.38</v>
      </c>
      <c r="HP47" s="145">
        <v>675.29</v>
      </c>
      <c r="HQ47" s="145">
        <v>660.78</v>
      </c>
      <c r="HR47" s="145">
        <v>667.0</v>
      </c>
      <c r="HS47" s="145">
        <v>674.666</v>
      </c>
      <c r="HT47" s="25"/>
      <c r="HU47" s="25"/>
      <c r="HV47" s="25"/>
      <c r="HW47" s="25"/>
      <c r="HX47" s="25"/>
      <c r="HY47" s="25"/>
    </row>
    <row r="48" ht="12.75" customHeight="1">
      <c r="A48" s="39">
        <f t="shared" si="3"/>
        <v>44</v>
      </c>
      <c r="B48" s="80" t="s">
        <v>266</v>
      </c>
      <c r="C48" s="146"/>
      <c r="D48" s="146">
        <f t="shared" ref="D48:HS48" si="31">D47/(D46*D2)</f>
        <v>1</v>
      </c>
      <c r="E48" s="146">
        <f t="shared" si="31"/>
        <v>1.107142857</v>
      </c>
      <c r="F48" s="146">
        <f t="shared" si="31"/>
        <v>0.9032258065</v>
      </c>
      <c r="G48" s="146">
        <f t="shared" si="31"/>
        <v>1.033333333</v>
      </c>
      <c r="H48" s="146">
        <f t="shared" si="31"/>
        <v>0.9677419355</v>
      </c>
      <c r="I48" s="146">
        <f t="shared" si="31"/>
        <v>1.020133333</v>
      </c>
      <c r="J48" s="146">
        <f t="shared" si="31"/>
        <v>0.9677419355</v>
      </c>
      <c r="K48" s="146">
        <f t="shared" si="31"/>
        <v>1</v>
      </c>
      <c r="L48" s="146">
        <f t="shared" si="31"/>
        <v>1.033333333</v>
      </c>
      <c r="M48" s="146">
        <f t="shared" si="31"/>
        <v>0.9677419355</v>
      </c>
      <c r="N48" s="146">
        <f t="shared" si="31"/>
        <v>1.033333333</v>
      </c>
      <c r="O48" s="146">
        <f t="shared" si="31"/>
        <v>0.9677419355</v>
      </c>
      <c r="P48" s="146">
        <f t="shared" si="31"/>
        <v>1</v>
      </c>
      <c r="Q48" s="146">
        <f t="shared" si="31"/>
        <v>1.107142857</v>
      </c>
      <c r="R48" s="146">
        <f t="shared" si="31"/>
        <v>0.9032258065</v>
      </c>
      <c r="S48" s="146">
        <f t="shared" si="31"/>
        <v>0.6888888889</v>
      </c>
      <c r="T48" s="146">
        <f t="shared" si="31"/>
        <v>0.6451612903</v>
      </c>
      <c r="U48" s="146">
        <f t="shared" si="31"/>
        <v>1.022222222</v>
      </c>
      <c r="V48" s="146">
        <f t="shared" si="31"/>
        <v>0.9677419355</v>
      </c>
      <c r="W48" s="146">
        <f t="shared" si="31"/>
        <v>1</v>
      </c>
      <c r="X48" s="146">
        <f t="shared" si="31"/>
        <v>1.033333333</v>
      </c>
      <c r="Y48" s="146">
        <f t="shared" si="31"/>
        <v>0.9677419355</v>
      </c>
      <c r="Z48" s="146">
        <f t="shared" si="31"/>
        <v>1.033333333</v>
      </c>
      <c r="AA48" s="146">
        <f t="shared" si="31"/>
        <v>0.9677419355</v>
      </c>
      <c r="AB48" s="146">
        <f t="shared" si="31"/>
        <v>1</v>
      </c>
      <c r="AC48" s="146">
        <f t="shared" si="31"/>
        <v>1.068965517</v>
      </c>
      <c r="AD48" s="146">
        <f t="shared" si="31"/>
        <v>0.935483871</v>
      </c>
      <c r="AE48" s="146">
        <f t="shared" si="31"/>
        <v>1.019444444</v>
      </c>
      <c r="AF48" s="146">
        <f t="shared" si="31"/>
        <v>0.8443064516</v>
      </c>
      <c r="AG48" s="146">
        <f t="shared" si="31"/>
        <v>0.8686416667</v>
      </c>
      <c r="AH48" s="146">
        <f t="shared" si="31"/>
        <v>0.9484193548</v>
      </c>
      <c r="AI48" s="146">
        <f t="shared" si="31"/>
        <v>0.9235564516</v>
      </c>
      <c r="AJ48" s="146">
        <f t="shared" si="31"/>
        <v>0.80198</v>
      </c>
      <c r="AK48" s="146">
        <f t="shared" si="31"/>
        <v>0.9677419355</v>
      </c>
      <c r="AL48" s="146">
        <f t="shared" si="31"/>
        <v>0.9345866667</v>
      </c>
      <c r="AM48" s="146">
        <f t="shared" si="31"/>
        <v>0.9220677419</v>
      </c>
      <c r="AN48" s="146">
        <f t="shared" si="31"/>
        <v>0.9897354839</v>
      </c>
      <c r="AO48" s="146">
        <f t="shared" si="31"/>
        <v>1.043628571</v>
      </c>
      <c r="AP48" s="146">
        <f t="shared" si="31"/>
        <v>0.866516129</v>
      </c>
      <c r="AQ48" s="146">
        <f t="shared" si="31"/>
        <v>1.005555556</v>
      </c>
      <c r="AR48" s="146">
        <f t="shared" si="31"/>
        <v>0.8817204301</v>
      </c>
      <c r="AS48" s="146">
        <f t="shared" si="31"/>
        <v>0.8687777778</v>
      </c>
      <c r="AT48" s="146">
        <f t="shared" si="31"/>
        <v>0.8709677419</v>
      </c>
      <c r="AU48" s="146">
        <f t="shared" si="31"/>
        <v>0.7526589862</v>
      </c>
      <c r="AV48" s="146">
        <f t="shared" si="31"/>
        <v>0.8897333333</v>
      </c>
      <c r="AW48" s="146">
        <f t="shared" si="31"/>
        <v>0.9700460829</v>
      </c>
      <c r="AX48" s="146">
        <f t="shared" si="31"/>
        <v>0.9855157143</v>
      </c>
      <c r="AY48" s="146">
        <f t="shared" si="31"/>
        <v>0.8316543779</v>
      </c>
      <c r="AZ48" s="146">
        <f t="shared" si="31"/>
        <v>0.7901336406</v>
      </c>
      <c r="BA48" s="146">
        <f t="shared" si="31"/>
        <v>1.044350446</v>
      </c>
      <c r="BB48" s="146">
        <f t="shared" si="31"/>
        <v>0.907733871</v>
      </c>
      <c r="BC48" s="146">
        <f t="shared" si="31"/>
        <v>0.9725541667</v>
      </c>
      <c r="BD48" s="146">
        <f t="shared" si="31"/>
        <v>0.9735564516</v>
      </c>
      <c r="BE48" s="146">
        <f t="shared" si="31"/>
        <v>0.89966</v>
      </c>
      <c r="BF48" s="146">
        <f t="shared" si="31"/>
        <v>0.961027957</v>
      </c>
      <c r="BG48" s="146">
        <f t="shared" si="31"/>
        <v>0.991265233</v>
      </c>
      <c r="BH48" s="146">
        <f t="shared" si="31"/>
        <v>1.016337037</v>
      </c>
      <c r="BI48" s="146">
        <f t="shared" si="31"/>
        <v>0.9227822207</v>
      </c>
      <c r="BJ48" s="146">
        <f t="shared" si="31"/>
        <v>0.9951766281</v>
      </c>
      <c r="BK48" s="146">
        <f t="shared" si="31"/>
        <v>1.01699554</v>
      </c>
      <c r="BL48" s="146">
        <f t="shared" si="31"/>
        <v>0.7349032258</v>
      </c>
      <c r="BM48" s="146">
        <f t="shared" si="31"/>
        <v>1.096428571</v>
      </c>
      <c r="BN48" s="146">
        <f t="shared" si="31"/>
        <v>0.865052718</v>
      </c>
      <c r="BO48" s="146">
        <f t="shared" si="31"/>
        <v>1.027490909</v>
      </c>
      <c r="BP48" s="146">
        <f t="shared" si="31"/>
        <v>0.9187565982</v>
      </c>
      <c r="BQ48" s="146">
        <f t="shared" si="31"/>
        <v>0.9903363636</v>
      </c>
      <c r="BR48" s="146">
        <f t="shared" si="31"/>
        <v>0.8214058829</v>
      </c>
      <c r="BS48" s="146">
        <f t="shared" si="31"/>
        <v>0.9836018817</v>
      </c>
      <c r="BT48" s="146">
        <f t="shared" si="31"/>
        <v>1.017052778</v>
      </c>
      <c r="BU48" s="146">
        <f t="shared" si="31"/>
        <v>0.924844086</v>
      </c>
      <c r="BV48" s="146">
        <f t="shared" si="31"/>
        <v>0.9816666667</v>
      </c>
      <c r="BW48" s="146">
        <f t="shared" si="31"/>
        <v>1.142349462</v>
      </c>
      <c r="BX48" s="146">
        <f t="shared" si="31"/>
        <v>0.7749784946</v>
      </c>
      <c r="BY48" s="146">
        <f t="shared" si="31"/>
        <v>1.023942529</v>
      </c>
      <c r="BZ48" s="146">
        <f t="shared" si="31"/>
        <v>0.891</v>
      </c>
      <c r="CA48" s="146">
        <f t="shared" si="31"/>
        <v>1.023774359</v>
      </c>
      <c r="CB48" s="146">
        <f t="shared" si="31"/>
        <v>0.9534218362</v>
      </c>
      <c r="CC48" s="146">
        <f t="shared" si="31"/>
        <v>0.9964384615</v>
      </c>
      <c r="CD48" s="146">
        <f t="shared" si="31"/>
        <v>0.9667866005</v>
      </c>
      <c r="CE48" s="146">
        <f t="shared" si="31"/>
        <v>0.9422714147</v>
      </c>
      <c r="CF48" s="146">
        <f t="shared" si="31"/>
        <v>0.9759283525</v>
      </c>
      <c r="CG48" s="146">
        <f t="shared" si="31"/>
        <v>0.9261225678</v>
      </c>
      <c r="CH48" s="146">
        <f t="shared" si="31"/>
        <v>1.008678571</v>
      </c>
      <c r="CI48" s="146">
        <f t="shared" si="31"/>
        <v>1.134935431</v>
      </c>
      <c r="CJ48" s="146">
        <f t="shared" si="31"/>
        <v>0.7872718894</v>
      </c>
      <c r="CK48" s="146">
        <f t="shared" si="31"/>
        <v>1.087826531</v>
      </c>
      <c r="CL48" s="146">
        <f t="shared" si="31"/>
        <v>0.789516129</v>
      </c>
      <c r="CM48" s="146">
        <f t="shared" si="31"/>
        <v>0.9396688889</v>
      </c>
      <c r="CN48" s="146">
        <f t="shared" si="31"/>
        <v>0.8814107527</v>
      </c>
      <c r="CO48" s="146">
        <f t="shared" si="31"/>
        <v>0.9776177778</v>
      </c>
      <c r="CP48" s="146">
        <f t="shared" si="31"/>
        <v>0.942344086</v>
      </c>
      <c r="CQ48" s="146">
        <f t="shared" si="31"/>
        <v>0.9735010753</v>
      </c>
      <c r="CR48" s="146">
        <f t="shared" si="31"/>
        <v>0.9832355556</v>
      </c>
      <c r="CS48" s="146">
        <f t="shared" si="31"/>
        <v>0.8832049336</v>
      </c>
      <c r="CT48" s="146">
        <f t="shared" si="31"/>
        <v>0.9746407407</v>
      </c>
      <c r="CU48" s="146">
        <f t="shared" si="31"/>
        <v>1.13915233</v>
      </c>
      <c r="CV48" s="146">
        <f t="shared" si="31"/>
        <v>0.7828978495</v>
      </c>
      <c r="CW48" s="146">
        <f t="shared" si="31"/>
        <v>1.103606548</v>
      </c>
      <c r="CX48" s="146">
        <f t="shared" si="31"/>
        <v>0.8923469534</v>
      </c>
      <c r="CY48" s="146">
        <f t="shared" si="31"/>
        <v>0.9725754386</v>
      </c>
      <c r="CZ48" s="146">
        <f t="shared" si="31"/>
        <v>0.9661175533</v>
      </c>
      <c r="DA48" s="146">
        <f t="shared" si="31"/>
        <v>1.011148246</v>
      </c>
      <c r="DB48" s="146">
        <f t="shared" si="31"/>
        <v>0.9379609508</v>
      </c>
      <c r="DC48" s="146">
        <f t="shared" si="31"/>
        <v>0.9833972835</v>
      </c>
      <c r="DD48" s="146">
        <f t="shared" si="31"/>
        <v>0.9912280702</v>
      </c>
      <c r="DE48" s="146">
        <f t="shared" si="31"/>
        <v>0.9548502612</v>
      </c>
      <c r="DF48" s="146">
        <f t="shared" si="31"/>
        <v>0.9848435922</v>
      </c>
      <c r="DG48" s="146">
        <f t="shared" si="31"/>
        <v>1.140916808</v>
      </c>
      <c r="DH48" s="146">
        <f t="shared" si="31"/>
        <v>0.783289983</v>
      </c>
      <c r="DI48" s="146">
        <f t="shared" si="31"/>
        <v>1.08319718</v>
      </c>
      <c r="DJ48" s="146">
        <f t="shared" si="31"/>
        <v>0.8808692699</v>
      </c>
      <c r="DK48" s="146">
        <f t="shared" si="31"/>
        <v>1.007017544</v>
      </c>
      <c r="DL48" s="146">
        <f t="shared" si="31"/>
        <v>0.9490662139</v>
      </c>
      <c r="DM48" s="146">
        <f t="shared" si="31"/>
        <v>1.012280702</v>
      </c>
      <c r="DN48" s="146">
        <f t="shared" si="31"/>
        <v>0.9473684211</v>
      </c>
      <c r="DO48" s="146">
        <f t="shared" si="31"/>
        <v>0.9779286927</v>
      </c>
      <c r="DP48" s="146">
        <f t="shared" si="31"/>
        <v>1.0214</v>
      </c>
      <c r="DQ48" s="146">
        <f t="shared" si="31"/>
        <v>0.9321833616</v>
      </c>
      <c r="DR48" s="146">
        <f t="shared" si="31"/>
        <v>0.9263157895</v>
      </c>
      <c r="DS48" s="146">
        <f t="shared" si="31"/>
        <v>0.8930390492</v>
      </c>
      <c r="DT48" s="146">
        <f t="shared" si="31"/>
        <v>0.6863758913</v>
      </c>
      <c r="DU48" s="146">
        <f t="shared" si="31"/>
        <v>0.9135056261</v>
      </c>
      <c r="DV48" s="146">
        <f t="shared" si="31"/>
        <v>0.8726655348</v>
      </c>
      <c r="DW48" s="146">
        <f t="shared" si="31"/>
        <v>0.9280701754</v>
      </c>
      <c r="DX48" s="146">
        <f t="shared" si="31"/>
        <v>0.8177419355</v>
      </c>
      <c r="DY48" s="146">
        <f t="shared" si="31"/>
        <v>0.846031746</v>
      </c>
      <c r="DZ48" s="146">
        <f t="shared" si="31"/>
        <v>0.8003072197</v>
      </c>
      <c r="EA48" s="146">
        <f t="shared" si="31"/>
        <v>0.8817204301</v>
      </c>
      <c r="EB48" s="146">
        <f t="shared" si="31"/>
        <v>0.9206349206</v>
      </c>
      <c r="EC48" s="146">
        <f t="shared" si="31"/>
        <v>0.8325652842</v>
      </c>
      <c r="ED48" s="146">
        <f t="shared" si="31"/>
        <v>0.7960607847</v>
      </c>
      <c r="EE48" s="146">
        <f t="shared" si="31"/>
        <v>1.020527859</v>
      </c>
      <c r="EF48" s="146">
        <f t="shared" si="31"/>
        <v>0.6654037868</v>
      </c>
      <c r="EG48" s="146">
        <f t="shared" si="31"/>
        <v>0.7610685645</v>
      </c>
      <c r="EH48" s="146">
        <f t="shared" si="31"/>
        <v>0.7036647966</v>
      </c>
      <c r="EI48" s="146">
        <f t="shared" si="31"/>
        <v>0.8145463768</v>
      </c>
      <c r="EJ48" s="146">
        <f t="shared" si="31"/>
        <v>0.7643716982</v>
      </c>
      <c r="EK48" s="146">
        <f t="shared" si="31"/>
        <v>0.8269478563</v>
      </c>
      <c r="EL48" s="146">
        <f t="shared" si="31"/>
        <v>0.7482650479</v>
      </c>
      <c r="EM48" s="146">
        <f t="shared" si="31"/>
        <v>0.7903660589</v>
      </c>
      <c r="EN48" s="146">
        <f t="shared" si="31"/>
        <v>0.8062144928</v>
      </c>
      <c r="EO48" s="146">
        <f t="shared" si="31"/>
        <v>0.602911641</v>
      </c>
      <c r="EP48" s="146">
        <f t="shared" si="31"/>
        <v>0.5520304348</v>
      </c>
      <c r="EQ48" s="146">
        <f t="shared" si="31"/>
        <v>0.599001122</v>
      </c>
      <c r="ER48" s="146">
        <f t="shared" si="31"/>
        <v>0.4614931432</v>
      </c>
      <c r="ES48" s="146">
        <f t="shared" si="31"/>
        <v>0.6666243616</v>
      </c>
      <c r="ET48" s="146">
        <f t="shared" si="31"/>
        <v>0.5832764376</v>
      </c>
      <c r="EU48" s="146">
        <f t="shared" si="31"/>
        <v>0.6532469565</v>
      </c>
      <c r="EV48" s="146">
        <f t="shared" si="31"/>
        <v>0.6334460028</v>
      </c>
      <c r="EW48" s="146">
        <f t="shared" si="31"/>
        <v>0.6611594203</v>
      </c>
      <c r="EX48" s="146">
        <f t="shared" si="31"/>
        <v>0.666384432</v>
      </c>
      <c r="EY48" s="146">
        <f t="shared" si="31"/>
        <v>0.743957534</v>
      </c>
      <c r="EZ48" s="146">
        <f t="shared" si="31"/>
        <v>0.6325473752</v>
      </c>
      <c r="FA48" s="146">
        <f t="shared" si="31"/>
        <v>0.5703188166</v>
      </c>
      <c r="FB48" s="146">
        <f t="shared" si="31"/>
        <v>0.5055266667</v>
      </c>
      <c r="FC48" s="146">
        <f t="shared" si="31"/>
        <v>0.555271669</v>
      </c>
      <c r="FD48" s="146">
        <f t="shared" si="31"/>
        <v>0.440657784</v>
      </c>
      <c r="FE48" s="146">
        <f t="shared" si="31"/>
        <v>0.5930698758</v>
      </c>
      <c r="FF48" s="146">
        <f t="shared" si="31"/>
        <v>0.4876030856</v>
      </c>
      <c r="FG48" s="146">
        <f t="shared" si="31"/>
        <v>0.5665259051</v>
      </c>
      <c r="FH48" s="146">
        <f t="shared" si="31"/>
        <v>0.6170006067</v>
      </c>
      <c r="FI48" s="146">
        <f t="shared" si="31"/>
        <v>0.5652318639</v>
      </c>
      <c r="FJ48" s="146">
        <f t="shared" si="31"/>
        <v>0.6011801403</v>
      </c>
      <c r="FK48" s="146">
        <f t="shared" si="31"/>
        <v>0.6571164395</v>
      </c>
      <c r="FL48" s="146">
        <f t="shared" si="31"/>
        <v>0.6884711353</v>
      </c>
      <c r="FM48" s="146">
        <f t="shared" si="31"/>
        <v>0.6892388733</v>
      </c>
      <c r="FN48" s="146">
        <f t="shared" si="31"/>
        <v>0.6781018599</v>
      </c>
      <c r="FO48" s="146">
        <f t="shared" si="31"/>
        <v>0.7465315568</v>
      </c>
      <c r="FP48" s="146">
        <f t="shared" si="31"/>
        <v>0.5625871124</v>
      </c>
      <c r="FQ48" s="146">
        <f t="shared" si="31"/>
        <v>0.6902370315</v>
      </c>
      <c r="FR48" s="146">
        <f t="shared" si="31"/>
        <v>0.6527727561</v>
      </c>
      <c r="FS48" s="146">
        <f t="shared" si="31"/>
        <v>0.657759162</v>
      </c>
      <c r="FT48" s="146">
        <f t="shared" si="31"/>
        <v>0.5529007172</v>
      </c>
      <c r="FU48" s="146">
        <f t="shared" si="31"/>
        <v>0.5475887132</v>
      </c>
      <c r="FV48" s="146">
        <f t="shared" si="31"/>
        <v>0.5781100983</v>
      </c>
      <c r="FW48" s="146">
        <f t="shared" si="31"/>
        <v>0.6683534213</v>
      </c>
      <c r="FX48" s="146">
        <f t="shared" si="31"/>
        <v>0.7081455518</v>
      </c>
      <c r="FY48" s="146">
        <f t="shared" si="31"/>
        <v>0.6474112577</v>
      </c>
      <c r="FZ48" s="146">
        <f t="shared" si="31"/>
        <v>0.6494971624</v>
      </c>
      <c r="GA48" s="146">
        <f t="shared" si="31"/>
        <v>0.7238782345</v>
      </c>
      <c r="GB48" s="146">
        <f t="shared" si="31"/>
        <v>0.4857062672</v>
      </c>
      <c r="GC48" s="146">
        <f t="shared" si="31"/>
        <v>0.7384832225</v>
      </c>
      <c r="GD48" s="146">
        <f t="shared" si="31"/>
        <v>0.5963251242</v>
      </c>
      <c r="GE48" s="146">
        <f t="shared" si="31"/>
        <v>0.7057299775</v>
      </c>
      <c r="GF48" s="146">
        <f t="shared" si="31"/>
        <v>0.5871942496</v>
      </c>
      <c r="GG48" s="146">
        <f t="shared" si="31"/>
        <v>0.6093101449</v>
      </c>
      <c r="GH48" s="146">
        <f t="shared" si="31"/>
        <v>0.6370903226</v>
      </c>
      <c r="GI48" s="146">
        <f t="shared" si="31"/>
        <v>0.6129803647</v>
      </c>
      <c r="GJ48" s="146">
        <f t="shared" si="31"/>
        <v>0.6673691304</v>
      </c>
      <c r="GK48" s="146">
        <f t="shared" si="31"/>
        <v>0.6439798036</v>
      </c>
      <c r="GL48" s="146">
        <f t="shared" si="31"/>
        <v>0.6676962319</v>
      </c>
      <c r="GM48" s="146">
        <f t="shared" si="31"/>
        <v>0.7783764118</v>
      </c>
      <c r="GN48" s="146">
        <f t="shared" si="31"/>
        <v>0.56682777</v>
      </c>
      <c r="GO48" s="146">
        <f t="shared" si="31"/>
        <v>0.7968653727</v>
      </c>
      <c r="GP48" s="146">
        <f t="shared" si="31"/>
        <v>0.6764430575</v>
      </c>
      <c r="GQ48" s="146">
        <f t="shared" si="31"/>
        <v>0.804692029</v>
      </c>
      <c r="GR48" s="146">
        <f t="shared" si="31"/>
        <v>0.840685554</v>
      </c>
      <c r="GS48" s="146">
        <f t="shared" si="31"/>
        <v>0.7964436232</v>
      </c>
      <c r="GT48" s="146">
        <f t="shared" si="31"/>
        <v>0.6597596846</v>
      </c>
      <c r="GU48" s="146">
        <f t="shared" si="31"/>
        <v>0.7067999498</v>
      </c>
      <c r="GV48" s="146">
        <f t="shared" si="31"/>
        <v>0.7201938148</v>
      </c>
      <c r="GW48" s="146">
        <f t="shared" si="31"/>
        <v>0.7064632401</v>
      </c>
      <c r="GX48" s="146">
        <f t="shared" si="31"/>
        <v>0.7001674223</v>
      </c>
      <c r="GY48" s="146">
        <f t="shared" si="31"/>
        <v>0.9197900359</v>
      </c>
      <c r="GZ48" s="146">
        <f t="shared" si="31"/>
        <v>0.679939276</v>
      </c>
      <c r="HA48" s="146">
        <f t="shared" si="31"/>
        <v>0.8891927381</v>
      </c>
      <c r="HB48" s="146">
        <f t="shared" si="31"/>
        <v>0.767205677</v>
      </c>
      <c r="HC48" s="146">
        <f t="shared" si="31"/>
        <v>0.8372638815</v>
      </c>
      <c r="HD48" s="146">
        <f t="shared" si="31"/>
        <v>0.8323304086</v>
      </c>
      <c r="HE48" s="147">
        <f t="shared" si="31"/>
        <v>0.8538604</v>
      </c>
      <c r="HF48" s="147">
        <f t="shared" si="31"/>
        <v>0.7789228387</v>
      </c>
      <c r="HG48" s="147">
        <f t="shared" si="31"/>
        <v>0.8145317419</v>
      </c>
      <c r="HH48" s="147">
        <f t="shared" si="31"/>
        <v>0.8225581333</v>
      </c>
      <c r="HI48" s="147">
        <f t="shared" si="31"/>
        <v>0.6975485161</v>
      </c>
      <c r="HJ48" s="147">
        <f t="shared" si="31"/>
        <v>0.7937934667</v>
      </c>
      <c r="HK48" s="147">
        <f t="shared" si="31"/>
        <v>0.9369369032</v>
      </c>
      <c r="HL48" s="147">
        <f t="shared" si="31"/>
        <v>0.6937419355</v>
      </c>
      <c r="HM48" s="147">
        <f t="shared" si="31"/>
        <v>0.9644551724</v>
      </c>
      <c r="HN48" s="147">
        <f t="shared" si="31"/>
        <v>0.8510322581</v>
      </c>
      <c r="HO48" s="147">
        <f t="shared" si="31"/>
        <v>0.8805066667</v>
      </c>
      <c r="HP48" s="147">
        <f t="shared" si="31"/>
        <v>0.8713419355</v>
      </c>
      <c r="HQ48" s="147">
        <f t="shared" si="31"/>
        <v>0.88104</v>
      </c>
      <c r="HR48" s="147">
        <f t="shared" si="31"/>
        <v>0.8606451613</v>
      </c>
      <c r="HS48" s="147">
        <f t="shared" si="31"/>
        <v>0.8705367742</v>
      </c>
      <c r="HT48" s="25"/>
      <c r="HU48" s="25"/>
      <c r="HV48" s="25"/>
      <c r="HW48" s="25"/>
      <c r="HX48" s="25"/>
      <c r="HY48" s="25"/>
    </row>
    <row r="49" ht="12.75" customHeight="1">
      <c r="A49" s="39">
        <f t="shared" si="3"/>
        <v>45</v>
      </c>
      <c r="B49" s="134" t="s">
        <v>267</v>
      </c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  <c r="BR49" s="119"/>
      <c r="BS49" s="119"/>
      <c r="BT49" s="119"/>
      <c r="BU49" s="119"/>
      <c r="BV49" s="119"/>
      <c r="BW49" s="119"/>
      <c r="BX49" s="119"/>
      <c r="BY49" s="119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19"/>
      <c r="CO49" s="119"/>
      <c r="CP49" s="119"/>
      <c r="CQ49" s="119"/>
      <c r="CR49" s="119"/>
      <c r="CS49" s="119"/>
      <c r="CT49" s="119"/>
      <c r="CU49" s="119"/>
      <c r="CV49" s="119"/>
      <c r="CW49" s="119"/>
      <c r="CX49" s="119"/>
      <c r="CY49" s="119"/>
      <c r="CZ49" s="119"/>
      <c r="DA49" s="119"/>
      <c r="DB49" s="119"/>
      <c r="DC49" s="119"/>
      <c r="DD49" s="119"/>
      <c r="DE49" s="119"/>
      <c r="DF49" s="119"/>
      <c r="DG49" s="119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  <c r="DT49" s="119"/>
      <c r="DU49" s="119"/>
      <c r="DV49" s="119"/>
      <c r="DW49" s="119"/>
      <c r="DX49" s="119"/>
      <c r="DY49" s="119"/>
      <c r="DZ49" s="119"/>
      <c r="EA49" s="119"/>
      <c r="EB49" s="119"/>
      <c r="EC49" s="119"/>
      <c r="ED49" s="119"/>
      <c r="EE49" s="119"/>
      <c r="EF49" s="119"/>
      <c r="EG49" s="119"/>
      <c r="EH49" s="119"/>
      <c r="EI49" s="119"/>
      <c r="EJ49" s="119"/>
      <c r="EK49" s="119"/>
      <c r="EL49" s="119"/>
      <c r="EM49" s="119"/>
      <c r="EN49" s="119"/>
      <c r="EO49" s="119"/>
      <c r="EP49" s="119"/>
      <c r="EQ49" s="119"/>
      <c r="ER49" s="119"/>
      <c r="ES49" s="119"/>
      <c r="ET49" s="119"/>
      <c r="EU49" s="119"/>
      <c r="EV49" s="119"/>
      <c r="EW49" s="119"/>
      <c r="EX49" s="119"/>
      <c r="EY49" s="119"/>
      <c r="EZ49" s="119"/>
      <c r="FA49" s="119"/>
      <c r="FB49" s="119"/>
      <c r="FC49" s="119"/>
      <c r="FD49" s="119"/>
      <c r="FE49" s="119"/>
      <c r="FF49" s="119"/>
      <c r="FG49" s="119"/>
      <c r="FH49" s="119"/>
      <c r="FI49" s="119"/>
      <c r="FJ49" s="119"/>
      <c r="FK49" s="119"/>
      <c r="FL49" s="119"/>
      <c r="FM49" s="119"/>
      <c r="FN49" s="119"/>
      <c r="FO49" s="119"/>
      <c r="FP49" s="119"/>
      <c r="FQ49" s="119"/>
      <c r="FR49" s="119"/>
      <c r="FS49" s="119"/>
      <c r="FT49" s="119"/>
      <c r="FU49" s="119"/>
      <c r="FV49" s="119"/>
      <c r="FW49" s="119"/>
      <c r="FX49" s="135"/>
      <c r="FY49" s="135"/>
      <c r="FZ49" s="135"/>
      <c r="GA49" s="135"/>
      <c r="GB49" s="135"/>
      <c r="GC49" s="135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R49" s="149"/>
      <c r="GS49" s="149"/>
      <c r="GT49" s="149"/>
      <c r="GU49" s="149"/>
      <c r="GV49" s="149"/>
      <c r="GW49" s="149"/>
      <c r="GX49" s="149"/>
      <c r="GY49" s="149"/>
      <c r="GZ49" s="149"/>
      <c r="HA49" s="149"/>
      <c r="HB49" s="149"/>
      <c r="HC49" s="149"/>
      <c r="HD49" s="149"/>
      <c r="HE49" s="150"/>
      <c r="HF49" s="150"/>
      <c r="HG49" s="150"/>
      <c r="HH49" s="150"/>
      <c r="HI49" s="150"/>
      <c r="HJ49" s="150"/>
      <c r="HK49" s="150"/>
      <c r="HL49" s="150"/>
      <c r="HM49" s="150"/>
      <c r="HN49" s="23"/>
      <c r="HO49" s="23"/>
      <c r="HP49" s="23"/>
      <c r="HQ49" s="23"/>
      <c r="HR49" s="23"/>
      <c r="HS49" s="23"/>
      <c r="HT49" s="25"/>
      <c r="HU49" s="25"/>
      <c r="HV49" s="25"/>
      <c r="HW49" s="25"/>
      <c r="HX49" s="25"/>
      <c r="HY49" s="25"/>
    </row>
    <row r="50" ht="12.75" customHeight="1">
      <c r="A50" s="39">
        <f t="shared" si="3"/>
        <v>46</v>
      </c>
      <c r="B50" s="151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19"/>
      <c r="BO50" s="119"/>
      <c r="BP50" s="119"/>
      <c r="BQ50" s="119"/>
      <c r="BR50" s="119"/>
      <c r="BS50" s="119"/>
      <c r="BT50" s="119"/>
      <c r="BU50" s="119"/>
      <c r="BV50" s="119"/>
      <c r="BW50" s="119"/>
      <c r="BX50" s="119"/>
      <c r="BY50" s="119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  <c r="CL50" s="119"/>
      <c r="CM50" s="119"/>
      <c r="CN50" s="119"/>
      <c r="CO50" s="119"/>
      <c r="CP50" s="119"/>
      <c r="CQ50" s="119"/>
      <c r="CR50" s="119"/>
      <c r="CS50" s="119"/>
      <c r="CT50" s="119"/>
      <c r="CU50" s="119"/>
      <c r="CV50" s="119"/>
      <c r="CW50" s="119"/>
      <c r="CX50" s="119"/>
      <c r="CY50" s="119"/>
      <c r="CZ50" s="119"/>
      <c r="DA50" s="119"/>
      <c r="DB50" s="119"/>
      <c r="DC50" s="119"/>
      <c r="DD50" s="119"/>
      <c r="DE50" s="119"/>
      <c r="DF50" s="119"/>
      <c r="DG50" s="119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19"/>
      <c r="DS50" s="119"/>
      <c r="DT50" s="119"/>
      <c r="DU50" s="119"/>
      <c r="DV50" s="119"/>
      <c r="DW50" s="119"/>
      <c r="DX50" s="119"/>
      <c r="DY50" s="119"/>
      <c r="DZ50" s="119"/>
      <c r="EA50" s="119"/>
      <c r="EB50" s="119"/>
      <c r="EC50" s="119"/>
      <c r="ED50" s="119"/>
      <c r="EE50" s="119"/>
      <c r="EF50" s="119"/>
      <c r="EG50" s="119"/>
      <c r="EH50" s="119"/>
      <c r="EI50" s="119"/>
      <c r="EJ50" s="119"/>
      <c r="EK50" s="119"/>
      <c r="EL50" s="119"/>
      <c r="EM50" s="119"/>
      <c r="EN50" s="119"/>
      <c r="EO50" s="119"/>
      <c r="EP50" s="119"/>
      <c r="EQ50" s="119"/>
      <c r="ER50" s="119"/>
      <c r="ES50" s="119"/>
      <c r="ET50" s="119"/>
      <c r="EU50" s="119"/>
      <c r="EV50" s="119"/>
      <c r="EW50" s="119"/>
      <c r="EX50" s="119"/>
      <c r="EY50" s="119"/>
      <c r="EZ50" s="119"/>
      <c r="FA50" s="119"/>
      <c r="FB50" s="119"/>
      <c r="FC50" s="119"/>
      <c r="FD50" s="119"/>
      <c r="FE50" s="119"/>
      <c r="FF50" s="119"/>
      <c r="FG50" s="119"/>
      <c r="FH50" s="119"/>
      <c r="FI50" s="119"/>
      <c r="FJ50" s="119"/>
      <c r="FK50" s="119"/>
      <c r="FL50" s="119"/>
      <c r="FM50" s="119"/>
      <c r="FN50" s="119"/>
      <c r="FO50" s="119"/>
      <c r="FP50" s="119"/>
      <c r="FQ50" s="119"/>
      <c r="FR50" s="119"/>
      <c r="FS50" s="119"/>
      <c r="FT50" s="119"/>
      <c r="FU50" s="119"/>
      <c r="FV50" s="119"/>
      <c r="FW50" s="119"/>
      <c r="FX50" s="135"/>
      <c r="FY50" s="135"/>
      <c r="FZ50" s="135"/>
      <c r="GA50" s="135"/>
      <c r="GB50" s="135"/>
      <c r="GC50" s="135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R50" s="149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C50" s="149"/>
      <c r="HD50" s="149"/>
      <c r="HE50" s="150"/>
      <c r="HF50" s="150"/>
      <c r="HG50" s="150"/>
      <c r="HH50" s="150"/>
      <c r="HI50" s="150"/>
      <c r="HJ50" s="150"/>
      <c r="HK50" s="150"/>
      <c r="HL50" s="150"/>
      <c r="HM50" s="150"/>
      <c r="HN50" s="23"/>
      <c r="HO50" s="23"/>
      <c r="HP50" s="23"/>
      <c r="HQ50" s="23"/>
      <c r="HR50" s="23"/>
      <c r="HS50" s="23"/>
      <c r="HT50" s="25"/>
      <c r="HU50" s="25"/>
      <c r="HV50" s="25"/>
      <c r="HW50" s="25"/>
      <c r="HX50" s="25"/>
      <c r="HY50" s="25"/>
    </row>
    <row r="51" ht="13.5" customHeight="1">
      <c r="A51" s="39">
        <f t="shared" si="3"/>
        <v>47</v>
      </c>
      <c r="B51" s="104" t="s">
        <v>268</v>
      </c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23"/>
      <c r="HT51" s="25"/>
      <c r="HU51" s="25"/>
      <c r="HV51" s="25"/>
      <c r="HW51" s="25"/>
      <c r="HX51" s="25"/>
      <c r="HY51" s="25"/>
    </row>
    <row r="52" ht="13.5" customHeight="1">
      <c r="A52" s="39">
        <f t="shared" si="3"/>
        <v>48</v>
      </c>
      <c r="B52" s="80" t="s">
        <v>269</v>
      </c>
      <c r="C52" s="126"/>
      <c r="D52" s="126">
        <v>0.0</v>
      </c>
      <c r="E52" s="126">
        <v>0.0</v>
      </c>
      <c r="F52" s="126">
        <v>0.0</v>
      </c>
      <c r="G52" s="126">
        <v>0.0</v>
      </c>
      <c r="H52" s="126">
        <v>0.0</v>
      </c>
      <c r="I52" s="126">
        <v>0.0</v>
      </c>
      <c r="J52" s="126">
        <v>0.0</v>
      </c>
      <c r="K52" s="126">
        <v>0.0</v>
      </c>
      <c r="L52" s="126">
        <v>0.0</v>
      </c>
      <c r="M52" s="126">
        <v>0.0</v>
      </c>
      <c r="N52" s="126">
        <v>0.0</v>
      </c>
      <c r="O52" s="126">
        <v>0.0</v>
      </c>
      <c r="P52" s="126">
        <v>0.0</v>
      </c>
      <c r="Q52" s="126">
        <v>0.0</v>
      </c>
      <c r="R52" s="126">
        <v>1.0</v>
      </c>
      <c r="S52" s="126">
        <v>0.0</v>
      </c>
      <c r="T52" s="126">
        <v>0.0</v>
      </c>
      <c r="U52" s="126">
        <v>0.0</v>
      </c>
      <c r="V52" s="126">
        <v>0.0</v>
      </c>
      <c r="W52" s="126">
        <v>0.0</v>
      </c>
      <c r="X52" s="126">
        <v>0.0</v>
      </c>
      <c r="Y52" s="126">
        <v>0.0</v>
      </c>
      <c r="Z52" s="126">
        <v>0.0</v>
      </c>
      <c r="AA52" s="126">
        <v>0.0</v>
      </c>
      <c r="AB52" s="126">
        <v>0.0</v>
      </c>
      <c r="AC52" s="126">
        <v>0.0</v>
      </c>
      <c r="AD52" s="126">
        <v>0.0</v>
      </c>
      <c r="AE52" s="126">
        <v>1.0</v>
      </c>
      <c r="AF52" s="126">
        <v>0.0</v>
      </c>
      <c r="AG52" s="126">
        <v>0.0</v>
      </c>
      <c r="AH52" s="126">
        <v>0.0</v>
      </c>
      <c r="AI52" s="126">
        <v>1.0</v>
      </c>
      <c r="AJ52" s="126">
        <v>0.0</v>
      </c>
      <c r="AK52" s="126">
        <v>0.0</v>
      </c>
      <c r="AL52" s="126">
        <v>0.0</v>
      </c>
      <c r="AM52" s="126">
        <v>0.0</v>
      </c>
      <c r="AN52" s="126">
        <v>0.0</v>
      </c>
      <c r="AO52" s="126">
        <v>0.0</v>
      </c>
      <c r="AP52" s="126">
        <v>1.0</v>
      </c>
      <c r="AQ52" s="126">
        <v>0.0</v>
      </c>
      <c r="AR52" s="126">
        <v>0.0</v>
      </c>
      <c r="AS52" s="126">
        <v>0.0</v>
      </c>
      <c r="AT52" s="126">
        <v>1.0</v>
      </c>
      <c r="AU52" s="126">
        <v>0.0</v>
      </c>
      <c r="AV52" s="126">
        <v>0.0</v>
      </c>
      <c r="AW52" s="126">
        <v>0.0</v>
      </c>
      <c r="AX52" s="126">
        <v>0.0</v>
      </c>
      <c r="AY52" s="126">
        <v>0.0</v>
      </c>
      <c r="AZ52" s="126">
        <v>1.0</v>
      </c>
      <c r="BA52" s="126">
        <v>0.0</v>
      </c>
      <c r="BB52" s="126">
        <v>0.0</v>
      </c>
      <c r="BC52" s="126">
        <v>0.0</v>
      </c>
      <c r="BD52" s="126">
        <v>1.0</v>
      </c>
      <c r="BE52" s="126">
        <v>0.0</v>
      </c>
      <c r="BF52" s="126">
        <v>0.0</v>
      </c>
      <c r="BG52" s="126">
        <v>0.0</v>
      </c>
      <c r="BH52" s="126">
        <v>1.0</v>
      </c>
      <c r="BI52" s="126">
        <v>0.0</v>
      </c>
      <c r="BJ52" s="126">
        <v>0.0</v>
      </c>
      <c r="BK52" s="126">
        <v>0.0</v>
      </c>
      <c r="BL52" s="126">
        <v>0.0</v>
      </c>
      <c r="BM52" s="126">
        <v>0.0</v>
      </c>
      <c r="BN52" s="126">
        <v>1.0</v>
      </c>
      <c r="BO52" s="126">
        <v>0.0</v>
      </c>
      <c r="BP52" s="126">
        <v>0.0</v>
      </c>
      <c r="BQ52" s="126">
        <v>0.0</v>
      </c>
      <c r="BR52" s="126">
        <v>1.0</v>
      </c>
      <c r="BS52" s="126">
        <v>0.0</v>
      </c>
      <c r="BT52" s="126">
        <v>0.0</v>
      </c>
      <c r="BU52" s="126">
        <v>0.0</v>
      </c>
      <c r="BV52" s="126">
        <v>0.0</v>
      </c>
      <c r="BW52" s="126">
        <v>0.0</v>
      </c>
      <c r="BX52" s="126">
        <v>0.0</v>
      </c>
      <c r="BY52" s="126">
        <v>1.0</v>
      </c>
      <c r="BZ52" s="126">
        <v>0.0</v>
      </c>
      <c r="CA52" s="126">
        <v>0.0</v>
      </c>
      <c r="CB52" s="126">
        <v>0.0</v>
      </c>
      <c r="CC52" s="126">
        <v>0.0</v>
      </c>
      <c r="CD52" s="126">
        <v>0.0</v>
      </c>
      <c r="CE52" s="126">
        <v>1.0</v>
      </c>
      <c r="CF52" s="126">
        <v>0.0</v>
      </c>
      <c r="CG52" s="126">
        <v>0.0</v>
      </c>
      <c r="CH52" s="126">
        <v>0.0</v>
      </c>
      <c r="CI52" s="126">
        <v>0.0</v>
      </c>
      <c r="CJ52" s="126">
        <v>0.0</v>
      </c>
      <c r="CK52" s="126">
        <v>0.0</v>
      </c>
      <c r="CL52" s="126">
        <v>1.0</v>
      </c>
      <c r="CM52" s="126">
        <v>0.0</v>
      </c>
      <c r="CN52" s="126">
        <v>0.0</v>
      </c>
      <c r="CO52" s="126">
        <v>0.0</v>
      </c>
      <c r="CP52" s="126">
        <v>0.0</v>
      </c>
      <c r="CQ52" s="126">
        <v>0.0</v>
      </c>
      <c r="CR52" s="126">
        <v>1.0</v>
      </c>
      <c r="CS52" s="126">
        <v>0.0</v>
      </c>
      <c r="CT52" s="126">
        <v>1.0</v>
      </c>
      <c r="CU52" s="126">
        <v>0.0</v>
      </c>
      <c r="CV52" s="126">
        <v>0.0</v>
      </c>
      <c r="CW52" s="126">
        <v>0.0</v>
      </c>
      <c r="CX52" s="126">
        <v>1.0</v>
      </c>
      <c r="CY52" s="126">
        <v>0.0</v>
      </c>
      <c r="CZ52" s="126">
        <v>0.0</v>
      </c>
      <c r="DA52" s="126">
        <v>0.0</v>
      </c>
      <c r="DB52" s="126">
        <v>0.0</v>
      </c>
      <c r="DC52" s="126">
        <v>0.0</v>
      </c>
      <c r="DD52" s="126">
        <v>0.0</v>
      </c>
      <c r="DE52" s="126">
        <v>0.0</v>
      </c>
      <c r="DF52" s="126">
        <v>0.0</v>
      </c>
      <c r="DG52" s="126">
        <v>0.0</v>
      </c>
      <c r="DH52" s="126">
        <v>0.0</v>
      </c>
      <c r="DI52" s="126">
        <v>0.0</v>
      </c>
      <c r="DJ52" s="126">
        <v>0.0</v>
      </c>
      <c r="DK52" s="126">
        <v>0.0</v>
      </c>
      <c r="DL52" s="126">
        <v>0.0</v>
      </c>
      <c r="DM52" s="126">
        <v>0.0</v>
      </c>
      <c r="DN52" s="126">
        <v>0.0</v>
      </c>
      <c r="DO52" s="126">
        <v>0.0</v>
      </c>
      <c r="DP52" s="126">
        <v>0.0</v>
      </c>
      <c r="DQ52" s="126">
        <v>0.0</v>
      </c>
      <c r="DR52" s="126">
        <v>1.0</v>
      </c>
      <c r="DS52" s="126">
        <v>1.0</v>
      </c>
      <c r="DT52" s="126">
        <v>0.0</v>
      </c>
      <c r="DU52" s="126">
        <v>0.0</v>
      </c>
      <c r="DV52" s="126">
        <v>0.0</v>
      </c>
      <c r="DW52" s="126">
        <v>1.0</v>
      </c>
      <c r="DX52" s="126">
        <v>0.0</v>
      </c>
      <c r="DY52" s="126">
        <v>1.0</v>
      </c>
      <c r="DZ52" s="126">
        <v>0.0</v>
      </c>
      <c r="EA52" s="126">
        <v>0.0</v>
      </c>
      <c r="EB52" s="126">
        <v>0.0</v>
      </c>
      <c r="EC52" s="126">
        <v>1.0</v>
      </c>
      <c r="ED52" s="126">
        <v>0.0</v>
      </c>
      <c r="EE52" s="126">
        <v>0.0</v>
      </c>
      <c r="EF52" s="126">
        <v>0.0</v>
      </c>
      <c r="EG52" s="126">
        <v>0.0</v>
      </c>
      <c r="EH52" s="126">
        <v>0.0</v>
      </c>
      <c r="EI52" s="126">
        <v>0.0</v>
      </c>
      <c r="EJ52" s="126">
        <v>0.0</v>
      </c>
      <c r="EK52" s="126">
        <v>0.0</v>
      </c>
      <c r="EL52" s="126">
        <v>0.0</v>
      </c>
      <c r="EM52" s="126">
        <v>0.0</v>
      </c>
      <c r="EN52" s="126">
        <v>0.0</v>
      </c>
      <c r="EO52" s="126">
        <v>0.0</v>
      </c>
      <c r="EP52" s="126">
        <v>0.0</v>
      </c>
      <c r="EQ52" s="126">
        <v>0.0</v>
      </c>
      <c r="ER52" s="126">
        <v>0.0</v>
      </c>
      <c r="ES52" s="126">
        <v>0.0</v>
      </c>
      <c r="ET52" s="126">
        <v>0.0</v>
      </c>
      <c r="EU52" s="126">
        <v>0.0</v>
      </c>
      <c r="EV52" s="126">
        <v>0.0</v>
      </c>
      <c r="EW52" s="126">
        <v>0.0</v>
      </c>
      <c r="EX52" s="126">
        <v>0.0</v>
      </c>
      <c r="EY52" s="126">
        <v>0.0</v>
      </c>
      <c r="EZ52" s="126">
        <v>0.0</v>
      </c>
      <c r="FA52" s="126">
        <v>0.0</v>
      </c>
      <c r="FB52" s="126">
        <v>0.0</v>
      </c>
      <c r="FC52" s="126">
        <v>0.0</v>
      </c>
      <c r="FD52" s="126">
        <v>0.0</v>
      </c>
      <c r="FE52" s="126">
        <v>0.0</v>
      </c>
      <c r="FF52" s="126">
        <v>0.0</v>
      </c>
      <c r="FG52" s="126">
        <v>0.0</v>
      </c>
      <c r="FH52" s="126">
        <v>0.0</v>
      </c>
      <c r="FI52" s="126">
        <v>0.0</v>
      </c>
      <c r="FJ52" s="126">
        <v>0.0</v>
      </c>
      <c r="FK52" s="126">
        <v>0.0</v>
      </c>
      <c r="FL52" s="126">
        <v>0.0</v>
      </c>
      <c r="FM52" s="126">
        <v>0.0</v>
      </c>
      <c r="FN52" s="126">
        <v>0.0</v>
      </c>
      <c r="FO52" s="126">
        <v>0.0</v>
      </c>
      <c r="FP52" s="126">
        <v>0.0</v>
      </c>
      <c r="FQ52" s="126">
        <v>0.0</v>
      </c>
      <c r="FR52" s="126">
        <v>0.0</v>
      </c>
      <c r="FS52" s="126">
        <v>0.0</v>
      </c>
      <c r="FT52" s="126">
        <v>0.0</v>
      </c>
      <c r="FU52" s="126">
        <v>0.0</v>
      </c>
      <c r="FV52" s="126">
        <v>0.0</v>
      </c>
      <c r="FW52" s="126">
        <v>0.0</v>
      </c>
      <c r="FX52" s="126">
        <v>0.0</v>
      </c>
      <c r="FY52" s="126">
        <v>0.0</v>
      </c>
      <c r="FZ52" s="126">
        <v>0.0</v>
      </c>
      <c r="GA52" s="126">
        <v>0.0</v>
      </c>
      <c r="GB52" s="126">
        <v>0.0</v>
      </c>
      <c r="GC52" s="126">
        <v>0.0</v>
      </c>
      <c r="GD52" s="126">
        <v>0.0</v>
      </c>
      <c r="GE52" s="126">
        <v>0.0</v>
      </c>
      <c r="GF52" s="126">
        <v>0.0</v>
      </c>
      <c r="GG52" s="126">
        <v>0.0</v>
      </c>
      <c r="GH52" s="126">
        <v>0.0</v>
      </c>
      <c r="GI52" s="126">
        <v>0.0</v>
      </c>
      <c r="GJ52" s="126">
        <v>0.0</v>
      </c>
      <c r="GK52" s="126">
        <v>0.0</v>
      </c>
      <c r="GL52" s="126">
        <v>0.0</v>
      </c>
      <c r="GM52" s="126">
        <v>0.0</v>
      </c>
      <c r="GN52" s="126">
        <v>0.0</v>
      </c>
      <c r="GO52" s="126">
        <v>0.0</v>
      </c>
      <c r="GP52" s="126">
        <v>0.0</v>
      </c>
      <c r="GQ52" s="126">
        <v>0.0</v>
      </c>
      <c r="GR52" s="126">
        <v>0.0</v>
      </c>
      <c r="GS52" s="126">
        <v>0.0</v>
      </c>
      <c r="GT52" s="126">
        <v>0.0</v>
      </c>
      <c r="GU52" s="126">
        <v>0.0</v>
      </c>
      <c r="GV52" s="126">
        <v>0.0</v>
      </c>
      <c r="GW52" s="127">
        <v>0.0</v>
      </c>
      <c r="GX52" s="127">
        <v>0.0</v>
      </c>
      <c r="GY52" s="127">
        <v>0.0</v>
      </c>
      <c r="GZ52" s="127">
        <v>0.0</v>
      </c>
      <c r="HA52" s="127">
        <v>0.0</v>
      </c>
      <c r="HB52" s="127">
        <v>0.0</v>
      </c>
      <c r="HC52" s="127">
        <v>0.0</v>
      </c>
      <c r="HD52" s="127">
        <v>0.0</v>
      </c>
      <c r="HE52" s="128">
        <v>0.0</v>
      </c>
      <c r="HF52" s="128">
        <v>0.0</v>
      </c>
      <c r="HG52" s="128">
        <v>0.0</v>
      </c>
      <c r="HH52" s="128">
        <v>0.0</v>
      </c>
      <c r="HI52" s="128">
        <v>0.0</v>
      </c>
      <c r="HJ52" s="128">
        <v>0.0</v>
      </c>
      <c r="HK52" s="129">
        <v>0.0</v>
      </c>
      <c r="HL52" s="129">
        <v>0.0</v>
      </c>
      <c r="HM52" s="129">
        <v>0.0</v>
      </c>
      <c r="HN52" s="129">
        <v>0.0</v>
      </c>
      <c r="HO52" s="129">
        <v>0.0</v>
      </c>
      <c r="HP52" s="129">
        <v>0.0</v>
      </c>
      <c r="HQ52" s="129">
        <v>0.0</v>
      </c>
      <c r="HR52" s="129">
        <v>0.0</v>
      </c>
      <c r="HS52" s="23"/>
      <c r="HT52" s="25"/>
      <c r="HU52" s="25"/>
      <c r="HV52" s="25"/>
      <c r="HW52" s="25"/>
      <c r="HX52" s="25"/>
      <c r="HY52" s="25"/>
    </row>
    <row r="53" ht="12.75" customHeight="1">
      <c r="A53" s="39">
        <f t="shared" si="3"/>
        <v>49</v>
      </c>
      <c r="B53" s="132" t="s">
        <v>270</v>
      </c>
      <c r="C53" s="152"/>
      <c r="D53" s="152">
        <v>0.0</v>
      </c>
      <c r="E53" s="152">
        <v>0.0</v>
      </c>
      <c r="F53" s="152">
        <v>1.0</v>
      </c>
      <c r="G53" s="152">
        <v>1.0</v>
      </c>
      <c r="H53" s="152">
        <v>0.0</v>
      </c>
      <c r="I53" s="152">
        <v>0.0</v>
      </c>
      <c r="J53" s="152">
        <v>0.0</v>
      </c>
      <c r="K53" s="152">
        <v>0.0</v>
      </c>
      <c r="L53" s="152">
        <v>0.0</v>
      </c>
      <c r="M53" s="152">
        <v>0.0</v>
      </c>
      <c r="N53" s="152">
        <v>0.0</v>
      </c>
      <c r="O53" s="152">
        <v>0.0</v>
      </c>
      <c r="P53" s="152">
        <v>0.0</v>
      </c>
      <c r="Q53" s="152">
        <v>0.0</v>
      </c>
      <c r="R53" s="152">
        <v>0.0</v>
      </c>
      <c r="S53" s="152">
        <v>0.0</v>
      </c>
      <c r="T53" s="152">
        <v>0.0</v>
      </c>
      <c r="U53" s="152">
        <v>0.0</v>
      </c>
      <c r="V53" s="152">
        <v>0.0</v>
      </c>
      <c r="W53" s="152">
        <v>1.0</v>
      </c>
      <c r="X53" s="152">
        <v>0.0</v>
      </c>
      <c r="Y53" s="152">
        <v>1.0</v>
      </c>
      <c r="Z53" s="152">
        <v>0.0</v>
      </c>
      <c r="AA53" s="152">
        <v>0.0</v>
      </c>
      <c r="AB53" s="152">
        <v>0.0</v>
      </c>
      <c r="AC53" s="152">
        <v>0.0</v>
      </c>
      <c r="AD53" s="152">
        <v>0.0</v>
      </c>
      <c r="AE53" s="152">
        <v>0.0</v>
      </c>
      <c r="AF53" s="152">
        <v>1.0</v>
      </c>
      <c r="AG53" s="152">
        <v>0.0</v>
      </c>
      <c r="AH53" s="152">
        <v>0.0</v>
      </c>
      <c r="AI53" s="152">
        <v>0.0</v>
      </c>
      <c r="AJ53" s="152">
        <v>0.0</v>
      </c>
      <c r="AK53" s="152">
        <v>0.0</v>
      </c>
      <c r="AL53" s="152">
        <v>0.0</v>
      </c>
      <c r="AM53" s="152">
        <v>1.0</v>
      </c>
      <c r="AN53" s="152">
        <v>0.0</v>
      </c>
      <c r="AO53" s="152">
        <v>0.0</v>
      </c>
      <c r="AP53" s="152">
        <v>1.0</v>
      </c>
      <c r="AQ53" s="152">
        <v>0.0</v>
      </c>
      <c r="AR53" s="152">
        <v>0.0</v>
      </c>
      <c r="AS53" s="152">
        <v>2.0</v>
      </c>
      <c r="AT53" s="152">
        <v>0.0</v>
      </c>
      <c r="AU53" s="152">
        <v>0.0</v>
      </c>
      <c r="AV53" s="152">
        <v>0.0</v>
      </c>
      <c r="AW53" s="152">
        <v>1.0</v>
      </c>
      <c r="AX53" s="152">
        <v>1.0</v>
      </c>
      <c r="AY53" s="152">
        <v>2.0</v>
      </c>
      <c r="AZ53" s="152">
        <v>0.0</v>
      </c>
      <c r="BA53" s="152">
        <v>0.0</v>
      </c>
      <c r="BB53" s="152">
        <v>0.0</v>
      </c>
      <c r="BC53" s="152">
        <v>1.0</v>
      </c>
      <c r="BD53" s="152">
        <v>0.0</v>
      </c>
      <c r="BE53" s="152">
        <v>0.0</v>
      </c>
      <c r="BF53" s="152">
        <v>1.0</v>
      </c>
      <c r="BG53" s="152">
        <v>0.0</v>
      </c>
      <c r="BH53" s="152">
        <v>0.0</v>
      </c>
      <c r="BI53" s="152">
        <v>1.0</v>
      </c>
      <c r="BJ53" s="152">
        <v>1.0</v>
      </c>
      <c r="BK53" s="152">
        <v>1.0</v>
      </c>
      <c r="BL53" s="152">
        <v>0.0</v>
      </c>
      <c r="BM53" s="152">
        <v>0.0</v>
      </c>
      <c r="BN53" s="152">
        <v>0.0</v>
      </c>
      <c r="BO53" s="152">
        <v>0.0</v>
      </c>
      <c r="BP53" s="152">
        <v>1.0</v>
      </c>
      <c r="BQ53" s="152">
        <v>0.0</v>
      </c>
      <c r="BR53" s="152">
        <v>1.0</v>
      </c>
      <c r="BS53" s="152">
        <v>0.0</v>
      </c>
      <c r="BT53" s="152">
        <v>1.0</v>
      </c>
      <c r="BU53" s="152">
        <v>0.0</v>
      </c>
      <c r="BV53" s="152">
        <v>0.0</v>
      </c>
      <c r="BW53" s="152">
        <v>1.0</v>
      </c>
      <c r="BX53" s="152">
        <v>0.0</v>
      </c>
      <c r="BY53" s="152">
        <v>0.0</v>
      </c>
      <c r="BZ53" s="152">
        <v>0.0</v>
      </c>
      <c r="CA53" s="152">
        <v>0.0</v>
      </c>
      <c r="CB53" s="152">
        <v>1.0</v>
      </c>
      <c r="CC53" s="152">
        <v>0.0</v>
      </c>
      <c r="CD53" s="152">
        <v>0.0</v>
      </c>
      <c r="CE53" s="152">
        <v>0.0</v>
      </c>
      <c r="CF53" s="152">
        <v>0.0</v>
      </c>
      <c r="CG53" s="152">
        <v>0.0</v>
      </c>
      <c r="CH53" s="152">
        <v>1.0</v>
      </c>
      <c r="CI53" s="152">
        <v>0.0</v>
      </c>
      <c r="CJ53" s="152">
        <v>0.0</v>
      </c>
      <c r="CK53" s="152">
        <v>0.0</v>
      </c>
      <c r="CL53" s="152">
        <v>0.0</v>
      </c>
      <c r="CM53" s="152">
        <v>1.0</v>
      </c>
      <c r="CN53" s="152">
        <v>0.0</v>
      </c>
      <c r="CO53" s="152">
        <v>0.0</v>
      </c>
      <c r="CP53" s="152">
        <v>0.0</v>
      </c>
      <c r="CQ53" s="152">
        <v>0.0</v>
      </c>
      <c r="CR53" s="152">
        <v>0.0</v>
      </c>
      <c r="CS53" s="152">
        <v>0.0</v>
      </c>
      <c r="CT53" s="152">
        <v>0.0</v>
      </c>
      <c r="CU53" s="152">
        <v>0.0</v>
      </c>
      <c r="CV53" s="152">
        <v>0.0</v>
      </c>
      <c r="CW53" s="152">
        <v>1.0</v>
      </c>
      <c r="CX53" s="152">
        <v>0.0</v>
      </c>
      <c r="CY53" s="152">
        <v>0.0</v>
      </c>
      <c r="CZ53" s="152">
        <v>0.0</v>
      </c>
      <c r="DA53" s="152">
        <v>1.0</v>
      </c>
      <c r="DB53" s="152">
        <v>1.0</v>
      </c>
      <c r="DC53" s="152">
        <v>1.0</v>
      </c>
      <c r="DD53" s="152">
        <v>0.0</v>
      </c>
      <c r="DE53" s="152">
        <v>1.0</v>
      </c>
      <c r="DF53" s="152">
        <v>0.0</v>
      </c>
      <c r="DG53" s="152">
        <v>0.0</v>
      </c>
      <c r="DH53" s="152">
        <v>0.0</v>
      </c>
      <c r="DI53" s="152">
        <v>0.0</v>
      </c>
      <c r="DJ53" s="152">
        <v>0.0</v>
      </c>
      <c r="DK53" s="152">
        <v>0.0</v>
      </c>
      <c r="DL53" s="152">
        <v>0.0</v>
      </c>
      <c r="DM53" s="152">
        <v>0.0</v>
      </c>
      <c r="DN53" s="152">
        <v>0.0</v>
      </c>
      <c r="DO53" s="152">
        <v>0.0</v>
      </c>
      <c r="DP53" s="152">
        <v>0.0</v>
      </c>
      <c r="DQ53" s="152">
        <v>0.0</v>
      </c>
      <c r="DR53" s="152">
        <v>1.0</v>
      </c>
      <c r="DS53" s="152">
        <v>0.0</v>
      </c>
      <c r="DT53" s="152">
        <v>1.0</v>
      </c>
      <c r="DU53" s="152">
        <v>0.0</v>
      </c>
      <c r="DV53" s="152">
        <v>0.0</v>
      </c>
      <c r="DW53" s="152">
        <v>0.0</v>
      </c>
      <c r="DX53" s="152">
        <v>2.0</v>
      </c>
      <c r="DY53" s="152">
        <v>0.0</v>
      </c>
      <c r="DZ53" s="152">
        <v>0.0</v>
      </c>
      <c r="EA53" s="152">
        <v>1.0</v>
      </c>
      <c r="EB53" s="152">
        <v>0.0</v>
      </c>
      <c r="EC53" s="152">
        <v>0.0</v>
      </c>
      <c r="ED53" s="152">
        <v>1.0</v>
      </c>
      <c r="EE53" s="152">
        <v>1.0</v>
      </c>
      <c r="EF53" s="152">
        <v>0.0</v>
      </c>
      <c r="EG53" s="152">
        <v>0.0</v>
      </c>
      <c r="EH53" s="152">
        <v>0.0</v>
      </c>
      <c r="EI53" s="152">
        <v>0.0</v>
      </c>
      <c r="EJ53" s="152">
        <v>0.0</v>
      </c>
      <c r="EK53" s="152">
        <v>0.0</v>
      </c>
      <c r="EL53" s="152">
        <v>1.0</v>
      </c>
      <c r="EM53" s="152">
        <v>0.0</v>
      </c>
      <c r="EN53" s="152">
        <v>0.0</v>
      </c>
      <c r="EO53" s="152">
        <v>1.0</v>
      </c>
      <c r="EP53" s="152">
        <v>0.0</v>
      </c>
      <c r="EQ53" s="152">
        <v>0.0</v>
      </c>
      <c r="ER53" s="152">
        <v>0.0</v>
      </c>
      <c r="ES53" s="152">
        <v>0.0</v>
      </c>
      <c r="ET53" s="152">
        <v>0.0</v>
      </c>
      <c r="EU53" s="152">
        <v>0.0</v>
      </c>
      <c r="EV53" s="152">
        <v>0.0</v>
      </c>
      <c r="EW53" s="152">
        <v>0.0</v>
      </c>
      <c r="EX53" s="152">
        <v>1.0</v>
      </c>
      <c r="EY53" s="152">
        <v>0.0</v>
      </c>
      <c r="EZ53" s="152">
        <v>0.0</v>
      </c>
      <c r="FA53" s="152">
        <v>0.0</v>
      </c>
      <c r="FB53" s="152">
        <v>1.0</v>
      </c>
      <c r="FC53" s="152">
        <v>1.0</v>
      </c>
      <c r="FD53" s="152">
        <v>0.0</v>
      </c>
      <c r="FE53" s="152">
        <v>0.0</v>
      </c>
      <c r="FF53" s="152">
        <v>0.0</v>
      </c>
      <c r="FG53" s="152">
        <v>0.0</v>
      </c>
      <c r="FH53" s="152">
        <v>0.0</v>
      </c>
      <c r="FI53" s="152">
        <v>1.0</v>
      </c>
      <c r="FJ53" s="152">
        <v>0.0</v>
      </c>
      <c r="FK53" s="152">
        <v>0.0</v>
      </c>
      <c r="FL53" s="152">
        <v>0.0</v>
      </c>
      <c r="FM53" s="152">
        <v>0.0</v>
      </c>
      <c r="FN53" s="152">
        <v>0.0</v>
      </c>
      <c r="FO53" s="152">
        <v>0.0</v>
      </c>
      <c r="FP53" s="152">
        <v>0.0</v>
      </c>
      <c r="FQ53" s="152">
        <v>0.0</v>
      </c>
      <c r="FR53" s="152">
        <v>0.0</v>
      </c>
      <c r="FS53" s="152">
        <v>0.0</v>
      </c>
      <c r="FT53" s="152">
        <v>0.0</v>
      </c>
      <c r="FU53" s="152">
        <v>0.0</v>
      </c>
      <c r="FV53" s="152">
        <v>0.0</v>
      </c>
      <c r="FW53" s="152">
        <v>0.0</v>
      </c>
      <c r="FX53" s="152">
        <v>0.0</v>
      </c>
      <c r="FY53" s="152">
        <v>0.0</v>
      </c>
      <c r="FZ53" s="152">
        <v>0.0</v>
      </c>
      <c r="GA53" s="152">
        <v>0.0</v>
      </c>
      <c r="GB53" s="152">
        <v>0.0</v>
      </c>
      <c r="GC53" s="152">
        <v>0.0</v>
      </c>
      <c r="GD53" s="152">
        <v>0.0</v>
      </c>
      <c r="GE53" s="152">
        <v>0.0</v>
      </c>
      <c r="GF53" s="152">
        <v>0.0</v>
      </c>
      <c r="GG53" s="152">
        <v>0.0</v>
      </c>
      <c r="GH53" s="152">
        <v>0.0</v>
      </c>
      <c r="GI53" s="152">
        <v>0.0</v>
      </c>
      <c r="GJ53" s="152">
        <v>0.0</v>
      </c>
      <c r="GK53" s="152">
        <v>0.0</v>
      </c>
      <c r="GL53" s="152">
        <v>0.0</v>
      </c>
      <c r="GM53" s="152">
        <v>0.0</v>
      </c>
      <c r="GN53" s="152">
        <v>0.0</v>
      </c>
      <c r="GO53" s="152">
        <v>0.0</v>
      </c>
      <c r="GP53" s="153">
        <v>0.0</v>
      </c>
      <c r="GQ53" s="153">
        <v>0.0</v>
      </c>
      <c r="GR53" s="153">
        <v>0.0</v>
      </c>
      <c r="GS53" s="153">
        <v>0.0</v>
      </c>
      <c r="GT53" s="153">
        <v>0.0</v>
      </c>
      <c r="GU53" s="153">
        <v>0.0</v>
      </c>
      <c r="GV53" s="153">
        <v>0.0</v>
      </c>
      <c r="GW53" s="153">
        <v>0.0</v>
      </c>
      <c r="GX53" s="153">
        <v>0.0</v>
      </c>
      <c r="GY53" s="153">
        <v>0.0</v>
      </c>
      <c r="GZ53" s="153">
        <v>0.0</v>
      </c>
      <c r="HA53" s="153">
        <v>0.0</v>
      </c>
      <c r="HB53" s="153">
        <v>0.0</v>
      </c>
      <c r="HC53" s="153">
        <v>0.0</v>
      </c>
      <c r="HD53" s="153">
        <v>0.0</v>
      </c>
      <c r="HE53" s="154">
        <v>0.0</v>
      </c>
      <c r="HF53" s="154">
        <v>0.0</v>
      </c>
      <c r="HG53" s="154">
        <v>0.0</v>
      </c>
      <c r="HH53" s="154">
        <v>0.0</v>
      </c>
      <c r="HI53" s="154">
        <v>0.0</v>
      </c>
      <c r="HJ53" s="154">
        <v>0.0</v>
      </c>
      <c r="HK53" s="155">
        <v>0.0</v>
      </c>
      <c r="HL53" s="155">
        <v>0.0</v>
      </c>
      <c r="HM53" s="155">
        <v>0.0</v>
      </c>
      <c r="HN53" s="155">
        <v>0.0</v>
      </c>
      <c r="HO53" s="155">
        <v>0.0</v>
      </c>
      <c r="HP53" s="155">
        <v>0.0</v>
      </c>
      <c r="HQ53" s="155">
        <v>0.0</v>
      </c>
      <c r="HR53" s="155">
        <v>0.0</v>
      </c>
      <c r="HS53" s="23"/>
      <c r="HT53" s="25"/>
      <c r="HU53" s="25"/>
      <c r="HV53" s="25"/>
      <c r="HW53" s="25"/>
      <c r="HX53" s="25"/>
      <c r="HY53" s="25"/>
    </row>
    <row r="54">
      <c r="HE54" s="138"/>
      <c r="HF54" s="138"/>
      <c r="HG54" s="138"/>
      <c r="HH54" s="138"/>
      <c r="HI54" s="138"/>
      <c r="HJ54" s="138"/>
      <c r="HK54" s="138"/>
      <c r="HL54" s="138"/>
      <c r="HM54" s="138"/>
      <c r="HN54" s="23"/>
      <c r="HO54" s="23"/>
      <c r="HP54" s="23"/>
      <c r="HQ54" s="23"/>
      <c r="HR54" s="23"/>
      <c r="HS54" s="23"/>
      <c r="HT54" s="25"/>
      <c r="HU54" s="25"/>
      <c r="HV54" s="25"/>
      <c r="HW54" s="25"/>
      <c r="HX54" s="25"/>
      <c r="HY54" s="25"/>
    </row>
    <row r="55">
      <c r="HE55" s="138"/>
      <c r="HF55" s="138"/>
      <c r="HG55" s="138"/>
      <c r="HH55" s="138"/>
      <c r="HI55" s="138"/>
      <c r="HJ55" s="138"/>
      <c r="HK55" s="138"/>
      <c r="HL55" s="138"/>
      <c r="HM55" s="138"/>
      <c r="HN55" s="23"/>
      <c r="HO55" s="23"/>
      <c r="HP55" s="23"/>
      <c r="HQ55" s="23"/>
      <c r="HR55" s="23"/>
      <c r="HS55" s="23"/>
      <c r="HT55" s="25"/>
      <c r="HU55" s="25"/>
      <c r="HV55" s="25"/>
      <c r="HW55" s="25"/>
      <c r="HX55" s="25"/>
      <c r="HY55" s="25"/>
    </row>
    <row r="56" ht="12.75" customHeight="1">
      <c r="A56" s="39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  <c r="EV56" s="156"/>
      <c r="EW56" s="156"/>
      <c r="EX56" s="156"/>
      <c r="EY56" s="156"/>
      <c r="EZ56" s="156"/>
      <c r="FA56" s="156"/>
      <c r="FB56" s="156"/>
      <c r="FC56" s="156"/>
      <c r="FD56" s="156"/>
      <c r="FE56" s="156"/>
      <c r="FF56" s="156"/>
      <c r="FG56" s="156"/>
      <c r="FH56" s="156"/>
      <c r="FI56" s="156"/>
      <c r="FJ56" s="156"/>
      <c r="FK56" s="156"/>
      <c r="FL56" s="156"/>
      <c r="FM56" s="156"/>
      <c r="FN56" s="156"/>
      <c r="FO56" s="156"/>
      <c r="FP56" s="156"/>
      <c r="FQ56" s="156"/>
      <c r="FR56" s="156"/>
      <c r="FS56" s="156"/>
      <c r="FT56" s="156"/>
      <c r="FU56" s="156"/>
      <c r="FV56" s="156"/>
      <c r="FW56" s="156"/>
      <c r="FX56" s="156"/>
      <c r="FY56" s="156"/>
      <c r="FZ56" s="156"/>
      <c r="GA56" s="156"/>
      <c r="GB56" s="156"/>
      <c r="GC56" s="156"/>
      <c r="GD56" s="156"/>
      <c r="GE56" s="156"/>
      <c r="GF56" s="156"/>
      <c r="GG56" s="156"/>
      <c r="GH56" s="156"/>
      <c r="GI56" s="156"/>
      <c r="GJ56" s="156"/>
      <c r="GK56" s="156"/>
      <c r="GL56" s="156"/>
      <c r="GM56" s="156"/>
      <c r="GN56" s="156"/>
      <c r="GO56" s="156"/>
      <c r="GP56" s="156"/>
      <c r="GQ56" s="156"/>
      <c r="GR56" s="156"/>
      <c r="GS56" s="156"/>
      <c r="GT56" s="156"/>
      <c r="GU56" s="156"/>
      <c r="GV56" s="156"/>
      <c r="GW56" s="156"/>
      <c r="GX56" s="156"/>
      <c r="GY56" s="156"/>
      <c r="GZ56" s="156"/>
      <c r="HA56" s="156"/>
      <c r="HB56" s="156"/>
      <c r="HC56" s="156"/>
      <c r="HD56" s="156"/>
      <c r="HE56" s="138"/>
      <c r="HF56" s="138"/>
      <c r="HG56" s="138"/>
      <c r="HH56" s="138"/>
      <c r="HI56" s="138"/>
      <c r="HJ56" s="138"/>
      <c r="HK56" s="138"/>
      <c r="HL56" s="138"/>
      <c r="HM56" s="138"/>
      <c r="HN56" s="23"/>
      <c r="HO56" s="23"/>
      <c r="HP56" s="23"/>
      <c r="HQ56" s="23"/>
      <c r="HR56" s="23"/>
      <c r="HS56" s="23"/>
      <c r="HT56" s="25"/>
      <c r="HU56" s="25"/>
      <c r="HV56" s="25"/>
      <c r="HW56" s="25"/>
      <c r="HX56" s="25"/>
      <c r="HY56" s="25"/>
    </row>
    <row r="57">
      <c r="HE57" s="138"/>
      <c r="HF57" s="138"/>
      <c r="HG57" s="138"/>
      <c r="HH57" s="138"/>
      <c r="HI57" s="138"/>
      <c r="HJ57" s="138"/>
      <c r="HK57" s="138"/>
      <c r="HL57" s="138"/>
      <c r="HM57" s="138"/>
      <c r="HN57" s="23"/>
      <c r="HO57" s="23"/>
      <c r="HP57" s="23"/>
      <c r="HQ57" s="23"/>
      <c r="HR57" s="23"/>
      <c r="HS57" s="23"/>
      <c r="HT57" s="25"/>
      <c r="HU57" s="25"/>
      <c r="HV57" s="25"/>
      <c r="HW57" s="25"/>
      <c r="HX57" s="25"/>
      <c r="HY57" s="25"/>
    </row>
    <row r="58">
      <c r="HE58" s="138"/>
      <c r="HF58" s="138"/>
      <c r="HG58" s="138"/>
      <c r="HH58" s="138"/>
      <c r="HI58" s="138"/>
      <c r="HJ58" s="138"/>
      <c r="HK58" s="138"/>
      <c r="HL58" s="138"/>
      <c r="HM58" s="138"/>
      <c r="HN58" s="23"/>
      <c r="HO58" s="23"/>
      <c r="HP58" s="23"/>
      <c r="HQ58" s="23"/>
      <c r="HR58" s="23"/>
      <c r="HS58" s="23"/>
      <c r="HT58" s="25"/>
      <c r="HU58" s="25"/>
      <c r="HV58" s="25"/>
      <c r="HW58" s="25"/>
      <c r="HX58" s="25"/>
      <c r="HY58" s="25"/>
    </row>
    <row r="59">
      <c r="HE59" s="138"/>
      <c r="HF59" s="138"/>
      <c r="HG59" s="138"/>
      <c r="HH59" s="138"/>
      <c r="HI59" s="138"/>
      <c r="HJ59" s="138"/>
      <c r="HK59" s="138"/>
      <c r="HL59" s="138"/>
      <c r="HM59" s="138"/>
      <c r="HN59" s="23"/>
      <c r="HO59" s="23"/>
      <c r="HP59" s="23"/>
      <c r="HQ59" s="23"/>
      <c r="HR59" s="23"/>
      <c r="HS59" s="23"/>
      <c r="HT59" s="25"/>
      <c r="HU59" s="25"/>
      <c r="HV59" s="25"/>
      <c r="HW59" s="25"/>
      <c r="HX59" s="25"/>
      <c r="HY59" s="25"/>
    </row>
    <row r="60" ht="12.75" customHeight="1">
      <c r="A60" s="19"/>
      <c r="B60" s="132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57"/>
      <c r="GE60" s="157"/>
      <c r="GF60" s="157"/>
      <c r="GG60" s="157"/>
      <c r="GH60" s="157"/>
      <c r="GI60" s="157"/>
      <c r="GJ60" s="157"/>
      <c r="GK60" s="157"/>
      <c r="GL60" s="157"/>
      <c r="GM60" s="157"/>
      <c r="GN60" s="157"/>
      <c r="GO60" s="157"/>
      <c r="GP60" s="157"/>
      <c r="GQ60" s="157"/>
      <c r="GR60" s="157"/>
      <c r="GS60" s="157"/>
      <c r="GT60" s="157"/>
      <c r="GU60" s="157"/>
      <c r="GV60" s="157"/>
      <c r="GW60" s="157"/>
      <c r="GX60" s="157"/>
      <c r="GY60" s="157"/>
      <c r="GZ60" s="157"/>
      <c r="HA60" s="157"/>
      <c r="HB60" s="157"/>
      <c r="HC60" s="157"/>
      <c r="HD60" s="157"/>
      <c r="HE60" s="158"/>
      <c r="HF60" s="158"/>
      <c r="HG60" s="158"/>
      <c r="HH60" s="158"/>
      <c r="HI60" s="158"/>
      <c r="HJ60" s="158"/>
      <c r="HK60" s="158"/>
      <c r="HL60" s="158"/>
      <c r="HM60" s="158"/>
      <c r="HN60" s="23"/>
      <c r="HO60" s="23"/>
      <c r="HP60" s="23"/>
      <c r="HQ60" s="23"/>
      <c r="HR60" s="23"/>
      <c r="HS60" s="23"/>
      <c r="HT60" s="25"/>
      <c r="HU60" s="25"/>
      <c r="HV60" s="25"/>
      <c r="HW60" s="25"/>
      <c r="HX60" s="25"/>
      <c r="HY60" s="25"/>
    </row>
    <row r="61" ht="12.75" customHeight="1">
      <c r="A61" s="19"/>
      <c r="B61" s="132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  <c r="EV61" s="157"/>
      <c r="EW61" s="157"/>
      <c r="EX61" s="157"/>
      <c r="EY61" s="157"/>
      <c r="EZ61" s="157"/>
      <c r="FA61" s="157"/>
      <c r="FB61" s="157"/>
      <c r="FC61" s="157"/>
      <c r="FD61" s="157"/>
      <c r="FE61" s="157"/>
      <c r="FF61" s="157"/>
      <c r="FG61" s="157"/>
      <c r="FH61" s="157"/>
      <c r="FI61" s="157"/>
      <c r="FJ61" s="157"/>
      <c r="FK61" s="157"/>
      <c r="FL61" s="157"/>
      <c r="FM61" s="157"/>
      <c r="FN61" s="157"/>
      <c r="FO61" s="157"/>
      <c r="FP61" s="157"/>
      <c r="FQ61" s="157"/>
      <c r="FR61" s="157"/>
      <c r="FS61" s="157"/>
      <c r="FT61" s="157"/>
      <c r="FU61" s="157"/>
      <c r="FV61" s="157"/>
      <c r="FW61" s="157"/>
      <c r="FX61" s="157"/>
      <c r="FY61" s="157"/>
      <c r="FZ61" s="157"/>
      <c r="GA61" s="157"/>
      <c r="GB61" s="157"/>
      <c r="GC61" s="157"/>
      <c r="GD61" s="157"/>
      <c r="GE61" s="157"/>
      <c r="GF61" s="157"/>
      <c r="GG61" s="157"/>
      <c r="GH61" s="157"/>
      <c r="GI61" s="157"/>
      <c r="GJ61" s="157"/>
      <c r="GK61" s="157"/>
      <c r="GL61" s="157"/>
      <c r="GM61" s="157"/>
      <c r="GN61" s="157"/>
      <c r="GO61" s="157"/>
      <c r="GP61" s="157"/>
      <c r="GQ61" s="157"/>
      <c r="GR61" s="157"/>
      <c r="GS61" s="157"/>
      <c r="GT61" s="157"/>
      <c r="GU61" s="157"/>
      <c r="GV61" s="157"/>
      <c r="GW61" s="157"/>
      <c r="GX61" s="157"/>
      <c r="GY61" s="157"/>
      <c r="GZ61" s="157"/>
      <c r="HA61" s="157"/>
      <c r="HB61" s="157"/>
      <c r="HC61" s="157"/>
      <c r="HD61" s="157"/>
      <c r="HE61" s="158"/>
      <c r="HF61" s="158"/>
      <c r="HG61" s="158"/>
      <c r="HH61" s="158"/>
      <c r="HI61" s="158"/>
      <c r="HJ61" s="158"/>
      <c r="HK61" s="158"/>
      <c r="HL61" s="158"/>
      <c r="HM61" s="158"/>
      <c r="HN61" s="23"/>
      <c r="HO61" s="23"/>
      <c r="HP61" s="23"/>
      <c r="HQ61" s="23"/>
      <c r="HR61" s="23"/>
      <c r="HS61" s="23"/>
      <c r="HT61" s="25"/>
      <c r="HU61" s="25"/>
      <c r="HV61" s="25"/>
      <c r="HW61" s="25"/>
      <c r="HX61" s="25"/>
      <c r="HY61" s="25"/>
    </row>
    <row r="62">
      <c r="HE62" s="138"/>
      <c r="HF62" s="138"/>
      <c r="HG62" s="138"/>
      <c r="HH62" s="138"/>
      <c r="HI62" s="138"/>
      <c r="HJ62" s="138"/>
      <c r="HK62" s="138"/>
      <c r="HL62" s="138"/>
      <c r="HM62" s="138"/>
      <c r="HN62" s="23"/>
      <c r="HO62" s="23"/>
      <c r="HP62" s="23"/>
      <c r="HQ62" s="23"/>
      <c r="HR62" s="23"/>
      <c r="HS62" s="23"/>
      <c r="HT62" s="25"/>
      <c r="HU62" s="25"/>
      <c r="HV62" s="25"/>
      <c r="HW62" s="25"/>
      <c r="HX62" s="25"/>
      <c r="HY62" s="25"/>
    </row>
    <row r="63">
      <c r="HE63" s="138"/>
      <c r="HF63" s="138"/>
      <c r="HG63" s="138"/>
      <c r="HH63" s="138"/>
      <c r="HI63" s="138"/>
      <c r="HJ63" s="138"/>
      <c r="HK63" s="138"/>
      <c r="HL63" s="138"/>
      <c r="HM63" s="138"/>
      <c r="HN63" s="23"/>
      <c r="HO63" s="23"/>
      <c r="HP63" s="23"/>
      <c r="HQ63" s="23"/>
      <c r="HR63" s="23"/>
      <c r="HS63" s="23"/>
      <c r="HT63" s="25"/>
      <c r="HU63" s="25"/>
      <c r="HV63" s="25"/>
      <c r="HW63" s="25"/>
      <c r="HX63" s="25"/>
      <c r="HY63" s="25"/>
    </row>
    <row r="64">
      <c r="HE64" s="138"/>
      <c r="HF64" s="138"/>
      <c r="HG64" s="138"/>
      <c r="HH64" s="138"/>
      <c r="HI64" s="138"/>
      <c r="HJ64" s="138"/>
      <c r="HK64" s="138"/>
      <c r="HL64" s="138"/>
      <c r="HM64" s="138"/>
      <c r="HN64" s="23"/>
      <c r="HO64" s="23"/>
      <c r="HP64" s="23"/>
      <c r="HQ64" s="23"/>
      <c r="HR64" s="23"/>
      <c r="HS64" s="23"/>
      <c r="HT64" s="25"/>
      <c r="HU64" s="25"/>
      <c r="HV64" s="25"/>
      <c r="HW64" s="25"/>
      <c r="HX64" s="25"/>
      <c r="HY64" s="25"/>
    </row>
    <row r="65">
      <c r="HE65" s="138"/>
      <c r="HF65" s="138"/>
      <c r="HG65" s="138"/>
      <c r="HH65" s="138"/>
      <c r="HI65" s="138"/>
      <c r="HJ65" s="138"/>
      <c r="HK65" s="138"/>
      <c r="HL65" s="138"/>
      <c r="HM65" s="138"/>
      <c r="HN65" s="23"/>
      <c r="HO65" s="23"/>
      <c r="HP65" s="23"/>
      <c r="HQ65" s="23"/>
      <c r="HR65" s="23"/>
      <c r="HS65" s="23"/>
      <c r="HT65" s="25"/>
      <c r="HU65" s="25"/>
      <c r="HV65" s="25"/>
      <c r="HW65" s="25"/>
      <c r="HX65" s="25"/>
      <c r="HY65" s="25"/>
    </row>
    <row r="66">
      <c r="HE66" s="138"/>
      <c r="HF66" s="138"/>
      <c r="HG66" s="138"/>
      <c r="HH66" s="138"/>
      <c r="HI66" s="138"/>
      <c r="HJ66" s="138"/>
      <c r="HK66" s="138"/>
      <c r="HL66" s="138"/>
      <c r="HM66" s="138"/>
      <c r="HN66" s="23"/>
      <c r="HO66" s="23"/>
      <c r="HP66" s="23"/>
      <c r="HQ66" s="23"/>
      <c r="HR66" s="23"/>
      <c r="HS66" s="23"/>
      <c r="HT66" s="25"/>
      <c r="HU66" s="25"/>
      <c r="HV66" s="25"/>
      <c r="HW66" s="25"/>
      <c r="HX66" s="25"/>
      <c r="HY66" s="25"/>
    </row>
    <row r="67" ht="12.75" customHeight="1">
      <c r="A67" s="19"/>
      <c r="B67" s="132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  <c r="FY67" s="157"/>
      <c r="FZ67" s="157"/>
      <c r="GA67" s="157"/>
      <c r="GB67" s="157"/>
      <c r="GC67" s="157"/>
      <c r="GD67" s="157"/>
      <c r="GE67" s="157"/>
      <c r="GF67" s="157"/>
      <c r="GG67" s="157"/>
      <c r="GH67" s="157"/>
      <c r="GI67" s="157"/>
      <c r="GJ67" s="157"/>
      <c r="GK67" s="157"/>
      <c r="GL67" s="157"/>
      <c r="GM67" s="157"/>
      <c r="GN67" s="157"/>
      <c r="GO67" s="157"/>
      <c r="GP67" s="157"/>
      <c r="GQ67" s="157"/>
      <c r="GR67" s="157"/>
      <c r="GS67" s="157"/>
      <c r="GT67" s="157"/>
      <c r="GU67" s="157"/>
      <c r="GV67" s="157"/>
      <c r="GW67" s="157"/>
      <c r="GX67" s="157"/>
      <c r="GY67" s="157"/>
      <c r="GZ67" s="157"/>
      <c r="HA67" s="157"/>
      <c r="HB67" s="157"/>
      <c r="HC67" s="157"/>
      <c r="HD67" s="157"/>
      <c r="HE67" s="158"/>
      <c r="HF67" s="158"/>
      <c r="HG67" s="158"/>
      <c r="HH67" s="158"/>
      <c r="HI67" s="158"/>
      <c r="HJ67" s="158"/>
      <c r="HK67" s="158"/>
      <c r="HL67" s="158"/>
      <c r="HM67" s="158"/>
      <c r="HN67" s="23"/>
      <c r="HO67" s="23"/>
      <c r="HP67" s="23"/>
      <c r="HQ67" s="23"/>
      <c r="HR67" s="23"/>
      <c r="HS67" s="23"/>
      <c r="HT67" s="25"/>
      <c r="HU67" s="25"/>
      <c r="HV67" s="25"/>
      <c r="HW67" s="25"/>
      <c r="HX67" s="25"/>
      <c r="HY67" s="25"/>
    </row>
    <row r="68" ht="12.75" customHeight="1">
      <c r="A68" s="19"/>
      <c r="B68" s="132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  <c r="EV68" s="157"/>
      <c r="EW68" s="157"/>
      <c r="EX68" s="157"/>
      <c r="EY68" s="157"/>
      <c r="EZ68" s="157"/>
      <c r="FA68" s="157"/>
      <c r="FB68" s="157"/>
      <c r="FC68" s="157"/>
      <c r="FD68" s="157"/>
      <c r="FE68" s="157"/>
      <c r="FF68" s="157"/>
      <c r="FG68" s="157"/>
      <c r="FH68" s="157"/>
      <c r="FI68" s="157"/>
      <c r="FJ68" s="157"/>
      <c r="FK68" s="157"/>
      <c r="FL68" s="157"/>
      <c r="FM68" s="157"/>
      <c r="FN68" s="157"/>
      <c r="FO68" s="157"/>
      <c r="FP68" s="157"/>
      <c r="FQ68" s="157"/>
      <c r="FR68" s="157"/>
      <c r="FS68" s="157"/>
      <c r="FT68" s="157"/>
      <c r="FU68" s="157"/>
      <c r="FV68" s="157"/>
      <c r="FW68" s="157"/>
      <c r="FX68" s="157"/>
      <c r="FY68" s="157"/>
      <c r="FZ68" s="157"/>
      <c r="GA68" s="157"/>
      <c r="GB68" s="157"/>
      <c r="GC68" s="157"/>
      <c r="GD68" s="157"/>
      <c r="GE68" s="157"/>
      <c r="GF68" s="157"/>
      <c r="GG68" s="157"/>
      <c r="GH68" s="157"/>
      <c r="GI68" s="157"/>
      <c r="GJ68" s="157"/>
      <c r="GK68" s="157"/>
      <c r="GL68" s="157"/>
      <c r="GM68" s="157"/>
      <c r="GN68" s="157"/>
      <c r="GO68" s="157"/>
      <c r="GP68" s="157"/>
      <c r="GQ68" s="157"/>
      <c r="GR68" s="157"/>
      <c r="GS68" s="157"/>
      <c r="GT68" s="157"/>
      <c r="GU68" s="157"/>
      <c r="GV68" s="157"/>
      <c r="GW68" s="157"/>
      <c r="GX68" s="157"/>
      <c r="GY68" s="157"/>
      <c r="GZ68" s="157"/>
      <c r="HA68" s="157"/>
      <c r="HB68" s="157"/>
      <c r="HC68" s="157"/>
      <c r="HD68" s="157"/>
      <c r="HE68" s="158"/>
      <c r="HF68" s="158"/>
      <c r="HG68" s="158"/>
      <c r="HH68" s="158"/>
      <c r="HI68" s="158"/>
      <c r="HJ68" s="158"/>
      <c r="HK68" s="158"/>
      <c r="HL68" s="158"/>
      <c r="HM68" s="158"/>
      <c r="HN68" s="23"/>
      <c r="HO68" s="23"/>
      <c r="HP68" s="23"/>
      <c r="HQ68" s="23"/>
      <c r="HR68" s="23"/>
      <c r="HS68" s="23"/>
      <c r="HT68" s="25"/>
      <c r="HU68" s="25"/>
      <c r="HV68" s="25"/>
      <c r="HW68" s="25"/>
      <c r="HX68" s="25"/>
      <c r="HY68" s="25"/>
    </row>
    <row r="69" ht="12.75" customHeight="1">
      <c r="A69" s="19"/>
      <c r="B69" s="132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  <c r="EQ69" s="157"/>
      <c r="ER69" s="157"/>
      <c r="ES69" s="157"/>
      <c r="ET69" s="157"/>
      <c r="EU69" s="157"/>
      <c r="EV69" s="157"/>
      <c r="EW69" s="157"/>
      <c r="EX69" s="157"/>
      <c r="EY69" s="157"/>
      <c r="EZ69" s="157"/>
      <c r="FA69" s="157"/>
      <c r="FB69" s="157"/>
      <c r="FC69" s="157"/>
      <c r="FD69" s="157"/>
      <c r="FE69" s="157"/>
      <c r="FF69" s="157"/>
      <c r="FG69" s="157"/>
      <c r="FH69" s="157"/>
      <c r="FI69" s="157"/>
      <c r="FJ69" s="157"/>
      <c r="FK69" s="157"/>
      <c r="FL69" s="157"/>
      <c r="FM69" s="157"/>
      <c r="FN69" s="157"/>
      <c r="FO69" s="157"/>
      <c r="FP69" s="157"/>
      <c r="FQ69" s="157"/>
      <c r="FR69" s="157"/>
      <c r="FS69" s="157"/>
      <c r="FT69" s="157"/>
      <c r="FU69" s="157"/>
      <c r="FV69" s="157"/>
      <c r="FW69" s="157"/>
      <c r="FX69" s="157"/>
      <c r="FY69" s="157"/>
      <c r="FZ69" s="157"/>
      <c r="GA69" s="157"/>
      <c r="GB69" s="157"/>
      <c r="GC69" s="157"/>
      <c r="GD69" s="157"/>
      <c r="GE69" s="157"/>
      <c r="GF69" s="157"/>
      <c r="GG69" s="157"/>
      <c r="GH69" s="157"/>
      <c r="GI69" s="157"/>
      <c r="GJ69" s="157"/>
      <c r="GK69" s="157"/>
      <c r="GL69" s="157"/>
      <c r="GM69" s="157"/>
      <c r="GN69" s="157"/>
      <c r="GO69" s="157"/>
      <c r="GP69" s="157"/>
      <c r="GQ69" s="157"/>
      <c r="GR69" s="157"/>
      <c r="GS69" s="157"/>
      <c r="GT69" s="157"/>
      <c r="GU69" s="157"/>
      <c r="GV69" s="157"/>
      <c r="GW69" s="157"/>
      <c r="GX69" s="157"/>
      <c r="GY69" s="157"/>
      <c r="GZ69" s="157"/>
      <c r="HA69" s="157"/>
      <c r="HB69" s="157"/>
      <c r="HC69" s="157"/>
      <c r="HD69" s="157"/>
      <c r="HE69" s="158"/>
      <c r="HF69" s="158"/>
      <c r="HG69" s="158"/>
      <c r="HH69" s="158"/>
      <c r="HI69" s="158"/>
      <c r="HJ69" s="158"/>
      <c r="HK69" s="158"/>
      <c r="HL69" s="158"/>
      <c r="HM69" s="158"/>
      <c r="HN69" s="23"/>
      <c r="HO69" s="23"/>
      <c r="HP69" s="23"/>
      <c r="HQ69" s="23"/>
      <c r="HR69" s="23"/>
      <c r="HS69" s="23"/>
      <c r="HT69" s="25"/>
      <c r="HU69" s="25"/>
      <c r="HV69" s="25"/>
      <c r="HW69" s="25"/>
      <c r="HX69" s="25"/>
      <c r="HY69" s="25"/>
    </row>
    <row r="70" ht="12.75" customHeight="1">
      <c r="A70" s="19"/>
      <c r="B70" s="132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  <c r="EV70" s="157"/>
      <c r="EW70" s="157"/>
      <c r="EX70" s="157"/>
      <c r="EY70" s="157"/>
      <c r="EZ70" s="157"/>
      <c r="FA70" s="157"/>
      <c r="FB70" s="157"/>
      <c r="FC70" s="157"/>
      <c r="FD70" s="157"/>
      <c r="FE70" s="157"/>
      <c r="FF70" s="157"/>
      <c r="FG70" s="157"/>
      <c r="FH70" s="157"/>
      <c r="FI70" s="157"/>
      <c r="FJ70" s="157"/>
      <c r="FK70" s="157"/>
      <c r="FL70" s="157"/>
      <c r="FM70" s="157"/>
      <c r="FN70" s="157"/>
      <c r="FO70" s="157"/>
      <c r="FP70" s="157"/>
      <c r="FQ70" s="157"/>
      <c r="FR70" s="157"/>
      <c r="FS70" s="157"/>
      <c r="FT70" s="157"/>
      <c r="FU70" s="157"/>
      <c r="FV70" s="157"/>
      <c r="FW70" s="157"/>
      <c r="FX70" s="157"/>
      <c r="FY70" s="157"/>
      <c r="FZ70" s="157"/>
      <c r="GA70" s="157"/>
      <c r="GB70" s="157"/>
      <c r="GC70" s="157"/>
      <c r="GD70" s="157"/>
      <c r="GE70" s="157"/>
      <c r="GF70" s="157"/>
      <c r="GG70" s="157"/>
      <c r="GH70" s="157"/>
      <c r="GI70" s="157"/>
      <c r="GJ70" s="157"/>
      <c r="GK70" s="157"/>
      <c r="GL70" s="157"/>
      <c r="GM70" s="157"/>
      <c r="GN70" s="157"/>
      <c r="GO70" s="157"/>
      <c r="GP70" s="157"/>
      <c r="GQ70" s="157"/>
      <c r="GR70" s="157"/>
      <c r="GS70" s="157"/>
      <c r="GT70" s="157"/>
      <c r="GU70" s="157"/>
      <c r="GV70" s="157"/>
      <c r="GW70" s="157"/>
      <c r="GX70" s="157"/>
      <c r="GY70" s="157"/>
      <c r="GZ70" s="157"/>
      <c r="HA70" s="157"/>
      <c r="HB70" s="157"/>
      <c r="HC70" s="157"/>
      <c r="HD70" s="157"/>
      <c r="HE70" s="158"/>
      <c r="HF70" s="158"/>
      <c r="HG70" s="158"/>
      <c r="HH70" s="158"/>
      <c r="HI70" s="158"/>
      <c r="HJ70" s="158"/>
      <c r="HK70" s="158"/>
      <c r="HL70" s="158"/>
      <c r="HM70" s="158"/>
      <c r="HN70" s="23"/>
      <c r="HO70" s="23"/>
      <c r="HP70" s="23"/>
      <c r="HQ70" s="23"/>
      <c r="HR70" s="23"/>
      <c r="HS70" s="23"/>
      <c r="HT70" s="25"/>
      <c r="HU70" s="25"/>
      <c r="HV70" s="25"/>
      <c r="HW70" s="25"/>
      <c r="HX70" s="25"/>
      <c r="HY70" s="25"/>
    </row>
    <row r="71" ht="12.75" customHeight="1">
      <c r="A71" s="19"/>
      <c r="B71" s="132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  <c r="EQ71" s="157"/>
      <c r="ER71" s="157"/>
      <c r="ES71" s="157"/>
      <c r="ET71" s="157"/>
      <c r="EU71" s="157"/>
      <c r="EV71" s="157"/>
      <c r="EW71" s="157"/>
      <c r="EX71" s="157"/>
      <c r="EY71" s="157"/>
      <c r="EZ71" s="157"/>
      <c r="FA71" s="157"/>
      <c r="FB71" s="157"/>
      <c r="FC71" s="157"/>
      <c r="FD71" s="157"/>
      <c r="FE71" s="157"/>
      <c r="FF71" s="157"/>
      <c r="FG71" s="157"/>
      <c r="FH71" s="157"/>
      <c r="FI71" s="157"/>
      <c r="FJ71" s="157"/>
      <c r="FK71" s="157"/>
      <c r="FL71" s="157"/>
      <c r="FM71" s="157"/>
      <c r="FN71" s="157"/>
      <c r="FO71" s="157"/>
      <c r="FP71" s="157"/>
      <c r="FQ71" s="157"/>
      <c r="FR71" s="157"/>
      <c r="FS71" s="157"/>
      <c r="FT71" s="157"/>
      <c r="FU71" s="157"/>
      <c r="FV71" s="157"/>
      <c r="FW71" s="157"/>
      <c r="FX71" s="157"/>
      <c r="FY71" s="157"/>
      <c r="FZ71" s="157"/>
      <c r="GA71" s="157"/>
      <c r="GB71" s="157"/>
      <c r="GC71" s="157"/>
      <c r="GD71" s="157"/>
      <c r="GE71" s="157"/>
      <c r="GF71" s="157"/>
      <c r="GG71" s="157"/>
      <c r="GH71" s="157"/>
      <c r="GI71" s="157"/>
      <c r="GJ71" s="157"/>
      <c r="GK71" s="157"/>
      <c r="GL71" s="157"/>
      <c r="GM71" s="157"/>
      <c r="GN71" s="157"/>
      <c r="GO71" s="157"/>
      <c r="GP71" s="157"/>
      <c r="GQ71" s="157"/>
      <c r="GR71" s="157"/>
      <c r="GS71" s="157"/>
      <c r="GT71" s="157"/>
      <c r="GU71" s="157"/>
      <c r="GV71" s="157"/>
      <c r="GW71" s="157"/>
      <c r="GX71" s="157"/>
      <c r="GY71" s="157"/>
      <c r="GZ71" s="157"/>
      <c r="HA71" s="157"/>
      <c r="HB71" s="157"/>
      <c r="HC71" s="157"/>
      <c r="HD71" s="157"/>
      <c r="HE71" s="158"/>
      <c r="HF71" s="158"/>
      <c r="HG71" s="158"/>
      <c r="HH71" s="158"/>
      <c r="HI71" s="158"/>
      <c r="HJ71" s="158"/>
      <c r="HK71" s="158"/>
      <c r="HL71" s="158"/>
      <c r="HM71" s="158"/>
      <c r="HN71" s="23"/>
      <c r="HO71" s="23"/>
      <c r="HP71" s="23"/>
      <c r="HQ71" s="23"/>
      <c r="HR71" s="23"/>
      <c r="HS71" s="23"/>
      <c r="HT71" s="25"/>
      <c r="HU71" s="25"/>
      <c r="HV71" s="25"/>
      <c r="HW71" s="25"/>
      <c r="HX71" s="25"/>
      <c r="HY71" s="25"/>
    </row>
    <row r="72" ht="12.75" customHeight="1">
      <c r="A72" s="19"/>
      <c r="B72" s="132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  <c r="EQ72" s="157"/>
      <c r="ER72" s="157"/>
      <c r="ES72" s="157"/>
      <c r="ET72" s="157"/>
      <c r="EU72" s="157"/>
      <c r="EV72" s="157"/>
      <c r="EW72" s="157"/>
      <c r="EX72" s="157"/>
      <c r="EY72" s="157"/>
      <c r="EZ72" s="157"/>
      <c r="FA72" s="157"/>
      <c r="FB72" s="157"/>
      <c r="FC72" s="157"/>
      <c r="FD72" s="157"/>
      <c r="FE72" s="157"/>
      <c r="FF72" s="157"/>
      <c r="FG72" s="157"/>
      <c r="FH72" s="157"/>
      <c r="FI72" s="157"/>
      <c r="FJ72" s="157"/>
      <c r="FK72" s="157"/>
      <c r="FL72" s="157"/>
      <c r="FM72" s="157"/>
      <c r="FN72" s="157"/>
      <c r="FO72" s="157"/>
      <c r="FP72" s="157"/>
      <c r="FQ72" s="157"/>
      <c r="FR72" s="157"/>
      <c r="FS72" s="157"/>
      <c r="FT72" s="157"/>
      <c r="FU72" s="157"/>
      <c r="FV72" s="157"/>
      <c r="FW72" s="157"/>
      <c r="FX72" s="157"/>
      <c r="FY72" s="157"/>
      <c r="FZ72" s="157"/>
      <c r="GA72" s="157"/>
      <c r="GB72" s="157"/>
      <c r="GC72" s="157"/>
      <c r="GD72" s="157"/>
      <c r="GE72" s="157"/>
      <c r="GF72" s="157"/>
      <c r="GG72" s="157"/>
      <c r="GH72" s="157"/>
      <c r="GI72" s="157"/>
      <c r="GJ72" s="157"/>
      <c r="GK72" s="157"/>
      <c r="GL72" s="157"/>
      <c r="GM72" s="157"/>
      <c r="GN72" s="157"/>
      <c r="GO72" s="157"/>
      <c r="GP72" s="157"/>
      <c r="GQ72" s="157"/>
      <c r="GR72" s="157"/>
      <c r="GS72" s="157"/>
      <c r="GT72" s="157"/>
      <c r="GU72" s="157"/>
      <c r="GV72" s="157"/>
      <c r="GW72" s="157"/>
      <c r="GX72" s="157"/>
      <c r="GY72" s="157"/>
      <c r="GZ72" s="157"/>
      <c r="HA72" s="157"/>
      <c r="HB72" s="157"/>
      <c r="HC72" s="157"/>
      <c r="HD72" s="157"/>
      <c r="HE72" s="158"/>
      <c r="HF72" s="158"/>
      <c r="HG72" s="158"/>
      <c r="HH72" s="158"/>
      <c r="HI72" s="158"/>
      <c r="HJ72" s="158"/>
      <c r="HK72" s="158"/>
      <c r="HL72" s="158"/>
      <c r="HM72" s="158"/>
      <c r="HN72" s="23"/>
      <c r="HO72" s="23"/>
      <c r="HP72" s="23"/>
      <c r="HQ72" s="23"/>
      <c r="HR72" s="23"/>
      <c r="HS72" s="23"/>
      <c r="HT72" s="25"/>
      <c r="HU72" s="25"/>
      <c r="HV72" s="25"/>
      <c r="HW72" s="25"/>
      <c r="HX72" s="25"/>
      <c r="HY72" s="25"/>
    </row>
    <row r="73" ht="12.75" customHeight="1">
      <c r="A73" s="19"/>
      <c r="B73" s="132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  <c r="EV73" s="157"/>
      <c r="EW73" s="157"/>
      <c r="EX73" s="157"/>
      <c r="EY73" s="157"/>
      <c r="EZ73" s="157"/>
      <c r="FA73" s="157"/>
      <c r="FB73" s="157"/>
      <c r="FC73" s="157"/>
      <c r="FD73" s="157"/>
      <c r="FE73" s="157"/>
      <c r="FF73" s="157"/>
      <c r="FG73" s="157"/>
      <c r="FH73" s="157"/>
      <c r="FI73" s="157"/>
      <c r="FJ73" s="157"/>
      <c r="FK73" s="157"/>
      <c r="FL73" s="157"/>
      <c r="FM73" s="157"/>
      <c r="FN73" s="157"/>
      <c r="FO73" s="157"/>
      <c r="FP73" s="157"/>
      <c r="FQ73" s="157"/>
      <c r="FR73" s="157"/>
      <c r="FS73" s="157"/>
      <c r="FT73" s="157"/>
      <c r="FU73" s="157"/>
      <c r="FV73" s="157"/>
      <c r="FW73" s="157"/>
      <c r="FX73" s="157"/>
      <c r="FY73" s="157"/>
      <c r="FZ73" s="157"/>
      <c r="GA73" s="157"/>
      <c r="GB73" s="157"/>
      <c r="GC73" s="157"/>
      <c r="GD73" s="157"/>
      <c r="GE73" s="157"/>
      <c r="GF73" s="157"/>
      <c r="GG73" s="157"/>
      <c r="GH73" s="157"/>
      <c r="GI73" s="157"/>
      <c r="GJ73" s="157"/>
      <c r="GK73" s="157"/>
      <c r="GL73" s="157"/>
      <c r="GM73" s="157"/>
      <c r="GN73" s="157"/>
      <c r="GO73" s="157"/>
      <c r="GP73" s="157"/>
      <c r="GQ73" s="157"/>
      <c r="GR73" s="157"/>
      <c r="GS73" s="157"/>
      <c r="GT73" s="157"/>
      <c r="GU73" s="157"/>
      <c r="GV73" s="157"/>
      <c r="GW73" s="157"/>
      <c r="GX73" s="157"/>
      <c r="GY73" s="157"/>
      <c r="GZ73" s="157"/>
      <c r="HA73" s="157"/>
      <c r="HB73" s="157"/>
      <c r="HC73" s="157"/>
      <c r="HD73" s="157"/>
      <c r="HE73" s="158"/>
      <c r="HF73" s="158"/>
      <c r="HG73" s="158"/>
      <c r="HH73" s="158"/>
      <c r="HI73" s="158"/>
      <c r="HJ73" s="158"/>
      <c r="HK73" s="158"/>
      <c r="HL73" s="158"/>
      <c r="HM73" s="158"/>
      <c r="HN73" s="23"/>
      <c r="HO73" s="23"/>
      <c r="HP73" s="23"/>
      <c r="HQ73" s="23"/>
      <c r="HR73" s="23"/>
      <c r="HS73" s="23"/>
      <c r="HT73" s="25"/>
      <c r="HU73" s="25"/>
      <c r="HV73" s="25"/>
      <c r="HW73" s="25"/>
      <c r="HX73" s="25"/>
      <c r="HY73" s="25"/>
    </row>
    <row r="74" ht="12.75" customHeight="1">
      <c r="A74" s="19"/>
      <c r="B74" s="132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  <c r="EQ74" s="157"/>
      <c r="ER74" s="157"/>
      <c r="ES74" s="157"/>
      <c r="ET74" s="157"/>
      <c r="EU74" s="157"/>
      <c r="EV74" s="157"/>
      <c r="EW74" s="157"/>
      <c r="EX74" s="157"/>
      <c r="EY74" s="157"/>
      <c r="EZ74" s="157"/>
      <c r="FA74" s="157"/>
      <c r="FB74" s="157"/>
      <c r="FC74" s="157"/>
      <c r="FD74" s="157"/>
      <c r="FE74" s="157"/>
      <c r="FF74" s="157"/>
      <c r="FG74" s="157"/>
      <c r="FH74" s="157"/>
      <c r="FI74" s="157"/>
      <c r="FJ74" s="157"/>
      <c r="FK74" s="157"/>
      <c r="FL74" s="157"/>
      <c r="FM74" s="157"/>
      <c r="FN74" s="157"/>
      <c r="FO74" s="157"/>
      <c r="FP74" s="157"/>
      <c r="FQ74" s="157"/>
      <c r="FR74" s="157"/>
      <c r="FS74" s="157"/>
      <c r="FT74" s="157"/>
      <c r="FU74" s="157"/>
      <c r="FV74" s="157"/>
      <c r="FW74" s="157"/>
      <c r="FX74" s="157"/>
      <c r="FY74" s="157"/>
      <c r="FZ74" s="157"/>
      <c r="GA74" s="157"/>
      <c r="GB74" s="157"/>
      <c r="GC74" s="157"/>
      <c r="GD74" s="157"/>
      <c r="GE74" s="157"/>
      <c r="GF74" s="157"/>
      <c r="GG74" s="157"/>
      <c r="GH74" s="157"/>
      <c r="GI74" s="157"/>
      <c r="GJ74" s="157"/>
      <c r="GK74" s="157"/>
      <c r="GL74" s="157"/>
      <c r="GM74" s="157"/>
      <c r="GN74" s="157"/>
      <c r="GO74" s="157"/>
      <c r="GP74" s="157"/>
      <c r="GQ74" s="157"/>
      <c r="GR74" s="157"/>
      <c r="GS74" s="157"/>
      <c r="GT74" s="157"/>
      <c r="GU74" s="157"/>
      <c r="GV74" s="157"/>
      <c r="GW74" s="157"/>
      <c r="GX74" s="157"/>
      <c r="GY74" s="157"/>
      <c r="GZ74" s="157"/>
      <c r="HA74" s="157"/>
      <c r="HB74" s="157"/>
      <c r="HC74" s="157"/>
      <c r="HD74" s="157"/>
      <c r="HE74" s="158"/>
      <c r="HF74" s="158"/>
      <c r="HG74" s="158"/>
      <c r="HH74" s="158"/>
      <c r="HI74" s="158"/>
      <c r="HJ74" s="158"/>
      <c r="HK74" s="158"/>
      <c r="HL74" s="158"/>
      <c r="HM74" s="158"/>
      <c r="HN74" s="23"/>
      <c r="HO74" s="23"/>
      <c r="HP74" s="23"/>
      <c r="HQ74" s="23"/>
      <c r="HR74" s="23"/>
      <c r="HS74" s="23"/>
      <c r="HT74" s="25"/>
      <c r="HU74" s="25"/>
      <c r="HV74" s="25"/>
      <c r="HW74" s="25"/>
      <c r="HX74" s="25"/>
      <c r="HY74" s="25"/>
    </row>
    <row r="75" ht="12.75" customHeight="1">
      <c r="A75" s="19"/>
      <c r="B75" s="132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7"/>
      <c r="FG75" s="157"/>
      <c r="FH75" s="157"/>
      <c r="FI75" s="157"/>
      <c r="FJ75" s="157"/>
      <c r="FK75" s="157"/>
      <c r="FL75" s="157"/>
      <c r="FM75" s="157"/>
      <c r="FN75" s="157"/>
      <c r="FO75" s="157"/>
      <c r="FP75" s="157"/>
      <c r="FQ75" s="157"/>
      <c r="FR75" s="157"/>
      <c r="FS75" s="157"/>
      <c r="FT75" s="157"/>
      <c r="FU75" s="157"/>
      <c r="FV75" s="157"/>
      <c r="FW75" s="157"/>
      <c r="FX75" s="157"/>
      <c r="FY75" s="157"/>
      <c r="FZ75" s="157"/>
      <c r="GA75" s="157"/>
      <c r="GB75" s="157"/>
      <c r="GC75" s="157"/>
      <c r="GD75" s="157"/>
      <c r="GE75" s="157"/>
      <c r="GF75" s="157"/>
      <c r="GG75" s="157"/>
      <c r="GH75" s="157"/>
      <c r="GI75" s="157"/>
      <c r="GJ75" s="157"/>
      <c r="GK75" s="157"/>
      <c r="GL75" s="157"/>
      <c r="GM75" s="157"/>
      <c r="GN75" s="157"/>
      <c r="GO75" s="157"/>
      <c r="GP75" s="157"/>
      <c r="GQ75" s="157"/>
      <c r="GR75" s="157"/>
      <c r="GS75" s="157"/>
      <c r="GT75" s="157"/>
      <c r="GU75" s="157"/>
      <c r="GV75" s="157"/>
      <c r="GW75" s="157"/>
      <c r="GX75" s="157"/>
      <c r="GY75" s="157"/>
      <c r="GZ75" s="157"/>
      <c r="HA75" s="157"/>
      <c r="HB75" s="157"/>
      <c r="HC75" s="157"/>
      <c r="HD75" s="157"/>
      <c r="HE75" s="158"/>
      <c r="HF75" s="158"/>
      <c r="HG75" s="158"/>
      <c r="HH75" s="158"/>
      <c r="HI75" s="158"/>
      <c r="HJ75" s="158"/>
      <c r="HK75" s="158"/>
      <c r="HL75" s="158"/>
      <c r="HM75" s="158"/>
      <c r="HN75" s="23"/>
      <c r="HO75" s="23"/>
      <c r="HP75" s="23"/>
      <c r="HQ75" s="23"/>
      <c r="HR75" s="23"/>
      <c r="HS75" s="23"/>
      <c r="HT75" s="25"/>
      <c r="HU75" s="25"/>
      <c r="HV75" s="25"/>
      <c r="HW75" s="25"/>
      <c r="HX75" s="25"/>
      <c r="HY75" s="25"/>
    </row>
    <row r="76" ht="12.75" customHeight="1">
      <c r="A76" s="19"/>
      <c r="B76" s="132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  <c r="EQ76" s="157"/>
      <c r="ER76" s="157"/>
      <c r="ES76" s="157"/>
      <c r="ET76" s="157"/>
      <c r="EU76" s="157"/>
      <c r="EV76" s="157"/>
      <c r="EW76" s="157"/>
      <c r="EX76" s="157"/>
      <c r="EY76" s="157"/>
      <c r="EZ76" s="157"/>
      <c r="FA76" s="157"/>
      <c r="FB76" s="157"/>
      <c r="FC76" s="157"/>
      <c r="FD76" s="157"/>
      <c r="FE76" s="157"/>
      <c r="FF76" s="157"/>
      <c r="FG76" s="157"/>
      <c r="FH76" s="157"/>
      <c r="FI76" s="157"/>
      <c r="FJ76" s="157"/>
      <c r="FK76" s="157"/>
      <c r="FL76" s="157"/>
      <c r="FM76" s="157"/>
      <c r="FN76" s="157"/>
      <c r="FO76" s="157"/>
      <c r="FP76" s="157"/>
      <c r="FQ76" s="157"/>
      <c r="FR76" s="157"/>
      <c r="FS76" s="157"/>
      <c r="FT76" s="157"/>
      <c r="FU76" s="157"/>
      <c r="FV76" s="157"/>
      <c r="FW76" s="157"/>
      <c r="FX76" s="157"/>
      <c r="FY76" s="157"/>
      <c r="FZ76" s="157"/>
      <c r="GA76" s="157"/>
      <c r="GB76" s="157"/>
      <c r="GC76" s="157"/>
      <c r="GD76" s="157"/>
      <c r="GE76" s="157"/>
      <c r="GF76" s="157"/>
      <c r="GG76" s="157"/>
      <c r="GH76" s="157"/>
      <c r="GI76" s="157"/>
      <c r="GJ76" s="157"/>
      <c r="GK76" s="157"/>
      <c r="GL76" s="157"/>
      <c r="GM76" s="157"/>
      <c r="GN76" s="157"/>
      <c r="GO76" s="157"/>
      <c r="GP76" s="157"/>
      <c r="GQ76" s="157"/>
      <c r="GR76" s="157"/>
      <c r="GS76" s="157"/>
      <c r="GT76" s="157"/>
      <c r="GU76" s="157"/>
      <c r="GV76" s="157"/>
      <c r="GW76" s="157"/>
      <c r="GX76" s="157"/>
      <c r="GY76" s="157"/>
      <c r="GZ76" s="157"/>
      <c r="HA76" s="157"/>
      <c r="HB76" s="157"/>
      <c r="HC76" s="157"/>
      <c r="HD76" s="157"/>
      <c r="HE76" s="158"/>
      <c r="HF76" s="158"/>
      <c r="HG76" s="158"/>
      <c r="HH76" s="158"/>
      <c r="HI76" s="158"/>
      <c r="HJ76" s="158"/>
      <c r="HK76" s="158"/>
      <c r="HL76" s="158"/>
      <c r="HM76" s="158"/>
      <c r="HN76" s="23"/>
      <c r="HO76" s="23"/>
      <c r="HP76" s="23"/>
      <c r="HQ76" s="23"/>
      <c r="HR76" s="23"/>
      <c r="HS76" s="23"/>
      <c r="HT76" s="25"/>
      <c r="HU76" s="25"/>
      <c r="HV76" s="25"/>
      <c r="HW76" s="25"/>
      <c r="HX76" s="25"/>
      <c r="HY76" s="25"/>
    </row>
    <row r="77" ht="12.75" customHeight="1">
      <c r="A77" s="19"/>
      <c r="B77" s="132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  <c r="EQ77" s="157"/>
      <c r="ER77" s="157"/>
      <c r="ES77" s="157"/>
      <c r="ET77" s="157"/>
      <c r="EU77" s="157"/>
      <c r="EV77" s="157"/>
      <c r="EW77" s="157"/>
      <c r="EX77" s="157"/>
      <c r="EY77" s="157"/>
      <c r="EZ77" s="157"/>
      <c r="FA77" s="157"/>
      <c r="FB77" s="157"/>
      <c r="FC77" s="157"/>
      <c r="FD77" s="157"/>
      <c r="FE77" s="157"/>
      <c r="FF77" s="157"/>
      <c r="FG77" s="157"/>
      <c r="FH77" s="157"/>
      <c r="FI77" s="157"/>
      <c r="FJ77" s="157"/>
      <c r="FK77" s="157"/>
      <c r="FL77" s="157"/>
      <c r="FM77" s="157"/>
      <c r="FN77" s="157"/>
      <c r="FO77" s="157"/>
      <c r="FP77" s="157"/>
      <c r="FQ77" s="157"/>
      <c r="FR77" s="157"/>
      <c r="FS77" s="157"/>
      <c r="FT77" s="157"/>
      <c r="FU77" s="157"/>
      <c r="FV77" s="157"/>
      <c r="FW77" s="157"/>
      <c r="FX77" s="157"/>
      <c r="FY77" s="157"/>
      <c r="FZ77" s="157"/>
      <c r="GA77" s="157"/>
      <c r="GB77" s="157"/>
      <c r="GC77" s="157"/>
      <c r="GD77" s="157"/>
      <c r="GE77" s="157"/>
      <c r="GF77" s="157"/>
      <c r="GG77" s="157"/>
      <c r="GH77" s="157"/>
      <c r="GI77" s="157"/>
      <c r="GJ77" s="157"/>
      <c r="GK77" s="157"/>
      <c r="GL77" s="157"/>
      <c r="GM77" s="157"/>
      <c r="GN77" s="157"/>
      <c r="GO77" s="157"/>
      <c r="GP77" s="157"/>
      <c r="GQ77" s="157"/>
      <c r="GR77" s="157"/>
      <c r="GS77" s="157"/>
      <c r="GT77" s="157"/>
      <c r="GU77" s="157"/>
      <c r="GV77" s="157"/>
      <c r="GW77" s="157"/>
      <c r="GX77" s="157"/>
      <c r="GY77" s="157"/>
      <c r="GZ77" s="157"/>
      <c r="HA77" s="157"/>
      <c r="HB77" s="157"/>
      <c r="HC77" s="157"/>
      <c r="HD77" s="157"/>
      <c r="HE77" s="158"/>
      <c r="HF77" s="158"/>
      <c r="HG77" s="158"/>
      <c r="HH77" s="158"/>
      <c r="HI77" s="158"/>
      <c r="HJ77" s="158"/>
      <c r="HK77" s="158"/>
      <c r="HL77" s="158"/>
      <c r="HM77" s="158"/>
      <c r="HN77" s="23"/>
      <c r="HO77" s="23"/>
      <c r="HP77" s="23"/>
      <c r="HQ77" s="23"/>
      <c r="HR77" s="23"/>
      <c r="HS77" s="23"/>
      <c r="HT77" s="25"/>
      <c r="HU77" s="25"/>
      <c r="HV77" s="25"/>
      <c r="HW77" s="25"/>
      <c r="HX77" s="25"/>
      <c r="HY77" s="25"/>
    </row>
    <row r="78" ht="12.75" customHeight="1">
      <c r="A78" s="19"/>
      <c r="B78" s="132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7"/>
      <c r="FF78" s="157"/>
      <c r="FG78" s="157"/>
      <c r="FH78" s="157"/>
      <c r="FI78" s="157"/>
      <c r="FJ78" s="157"/>
      <c r="FK78" s="157"/>
      <c r="FL78" s="157"/>
      <c r="FM78" s="157"/>
      <c r="FN78" s="157"/>
      <c r="FO78" s="157"/>
      <c r="FP78" s="157"/>
      <c r="FQ78" s="157"/>
      <c r="FR78" s="157"/>
      <c r="FS78" s="157"/>
      <c r="FT78" s="157"/>
      <c r="FU78" s="157"/>
      <c r="FV78" s="157"/>
      <c r="FW78" s="157"/>
      <c r="FX78" s="157"/>
      <c r="FY78" s="157"/>
      <c r="FZ78" s="157"/>
      <c r="GA78" s="157"/>
      <c r="GB78" s="157"/>
      <c r="GC78" s="157"/>
      <c r="GD78" s="157"/>
      <c r="GE78" s="157"/>
      <c r="GF78" s="157"/>
      <c r="GG78" s="157"/>
      <c r="GH78" s="157"/>
      <c r="GI78" s="157"/>
      <c r="GJ78" s="157"/>
      <c r="GK78" s="157"/>
      <c r="GL78" s="157"/>
      <c r="GM78" s="157"/>
      <c r="GN78" s="157"/>
      <c r="GO78" s="157"/>
      <c r="GP78" s="157"/>
      <c r="GQ78" s="157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8"/>
      <c r="HF78" s="158"/>
      <c r="HG78" s="158"/>
      <c r="HH78" s="158"/>
      <c r="HI78" s="158"/>
      <c r="HJ78" s="158"/>
      <c r="HK78" s="158"/>
      <c r="HL78" s="158"/>
      <c r="HM78" s="158"/>
      <c r="HN78" s="23"/>
      <c r="HO78" s="23"/>
      <c r="HP78" s="23"/>
      <c r="HQ78" s="23"/>
      <c r="HR78" s="23"/>
      <c r="HS78" s="23"/>
      <c r="HT78" s="25"/>
      <c r="HU78" s="25"/>
      <c r="HV78" s="25"/>
      <c r="HW78" s="25"/>
      <c r="HX78" s="25"/>
      <c r="HY78" s="25"/>
    </row>
    <row r="79" ht="12.75" customHeight="1">
      <c r="A79" s="19"/>
      <c r="B79" s="132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  <c r="EV79" s="157"/>
      <c r="EW79" s="157"/>
      <c r="EX79" s="157"/>
      <c r="EY79" s="157"/>
      <c r="EZ79" s="157"/>
      <c r="FA79" s="157"/>
      <c r="FB79" s="157"/>
      <c r="FC79" s="157"/>
      <c r="FD79" s="157"/>
      <c r="FE79" s="157"/>
      <c r="FF79" s="157"/>
      <c r="FG79" s="157"/>
      <c r="FH79" s="157"/>
      <c r="FI79" s="157"/>
      <c r="FJ79" s="157"/>
      <c r="FK79" s="157"/>
      <c r="FL79" s="157"/>
      <c r="FM79" s="157"/>
      <c r="FN79" s="157"/>
      <c r="FO79" s="157"/>
      <c r="FP79" s="157"/>
      <c r="FQ79" s="157"/>
      <c r="FR79" s="157"/>
      <c r="FS79" s="157"/>
      <c r="FT79" s="157"/>
      <c r="FU79" s="157"/>
      <c r="FV79" s="157"/>
      <c r="FW79" s="157"/>
      <c r="FX79" s="157"/>
      <c r="FY79" s="157"/>
      <c r="FZ79" s="157"/>
      <c r="GA79" s="157"/>
      <c r="GB79" s="157"/>
      <c r="GC79" s="157"/>
      <c r="GD79" s="157"/>
      <c r="GE79" s="157"/>
      <c r="GF79" s="157"/>
      <c r="GG79" s="157"/>
      <c r="GH79" s="157"/>
      <c r="GI79" s="157"/>
      <c r="GJ79" s="157"/>
      <c r="GK79" s="157"/>
      <c r="GL79" s="157"/>
      <c r="GM79" s="157"/>
      <c r="GN79" s="157"/>
      <c r="GO79" s="157"/>
      <c r="GP79" s="157"/>
      <c r="GQ79" s="157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8"/>
      <c r="HF79" s="158"/>
      <c r="HG79" s="158"/>
      <c r="HH79" s="158"/>
      <c r="HI79" s="158"/>
      <c r="HJ79" s="158"/>
      <c r="HK79" s="158"/>
      <c r="HL79" s="158"/>
      <c r="HM79" s="158"/>
      <c r="HN79" s="23"/>
      <c r="HO79" s="23"/>
      <c r="HP79" s="23"/>
      <c r="HQ79" s="23"/>
      <c r="HR79" s="23"/>
      <c r="HS79" s="23"/>
      <c r="HT79" s="25"/>
      <c r="HU79" s="25"/>
      <c r="HV79" s="25"/>
      <c r="HW79" s="25"/>
      <c r="HX79" s="25"/>
      <c r="HY79" s="25"/>
    </row>
    <row r="80" ht="12.75" customHeight="1">
      <c r="A80" s="19"/>
      <c r="B80" s="132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  <c r="EQ80" s="157"/>
      <c r="ER80" s="157"/>
      <c r="ES80" s="157"/>
      <c r="ET80" s="157"/>
      <c r="EU80" s="157"/>
      <c r="EV80" s="157"/>
      <c r="EW80" s="157"/>
      <c r="EX80" s="157"/>
      <c r="EY80" s="157"/>
      <c r="EZ80" s="157"/>
      <c r="FA80" s="157"/>
      <c r="FB80" s="157"/>
      <c r="FC80" s="157"/>
      <c r="FD80" s="157"/>
      <c r="FE80" s="157"/>
      <c r="FF80" s="157"/>
      <c r="FG80" s="157"/>
      <c r="FH80" s="157"/>
      <c r="FI80" s="157"/>
      <c r="FJ80" s="157"/>
      <c r="FK80" s="157"/>
      <c r="FL80" s="157"/>
      <c r="FM80" s="157"/>
      <c r="FN80" s="157"/>
      <c r="FO80" s="157"/>
      <c r="FP80" s="157"/>
      <c r="FQ80" s="157"/>
      <c r="FR80" s="157"/>
      <c r="FS80" s="157"/>
      <c r="FT80" s="157"/>
      <c r="FU80" s="157"/>
      <c r="FV80" s="157"/>
      <c r="FW80" s="157"/>
      <c r="FX80" s="157"/>
      <c r="FY80" s="157"/>
      <c r="FZ80" s="157"/>
      <c r="GA80" s="157"/>
      <c r="GB80" s="157"/>
      <c r="GC80" s="157"/>
      <c r="GD80" s="157"/>
      <c r="GE80" s="157"/>
      <c r="GF80" s="157"/>
      <c r="GG80" s="157"/>
      <c r="GH80" s="157"/>
      <c r="GI80" s="157"/>
      <c r="GJ80" s="157"/>
      <c r="GK80" s="157"/>
      <c r="GL80" s="157"/>
      <c r="GM80" s="157"/>
      <c r="GN80" s="157"/>
      <c r="GO80" s="157"/>
      <c r="GP80" s="157"/>
      <c r="GQ80" s="157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8"/>
      <c r="HF80" s="158"/>
      <c r="HG80" s="158"/>
      <c r="HH80" s="158"/>
      <c r="HI80" s="158"/>
      <c r="HJ80" s="158"/>
      <c r="HK80" s="158"/>
      <c r="HL80" s="158"/>
      <c r="HM80" s="158"/>
      <c r="HN80" s="23"/>
      <c r="HO80" s="23"/>
      <c r="HP80" s="23"/>
      <c r="HQ80" s="23"/>
      <c r="HR80" s="23"/>
      <c r="HS80" s="23"/>
      <c r="HT80" s="25"/>
      <c r="HU80" s="25"/>
      <c r="HV80" s="25"/>
      <c r="HW80" s="25"/>
      <c r="HX80" s="25"/>
      <c r="HY80" s="25"/>
    </row>
    <row r="81" ht="12.75" customHeight="1">
      <c r="A81" s="19"/>
      <c r="B81" s="132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  <c r="EQ81" s="157"/>
      <c r="ER81" s="157"/>
      <c r="ES81" s="157"/>
      <c r="ET81" s="157"/>
      <c r="EU81" s="157"/>
      <c r="EV81" s="157"/>
      <c r="EW81" s="157"/>
      <c r="EX81" s="157"/>
      <c r="EY81" s="157"/>
      <c r="EZ81" s="157"/>
      <c r="FA81" s="157"/>
      <c r="FB81" s="157"/>
      <c r="FC81" s="157"/>
      <c r="FD81" s="157"/>
      <c r="FE81" s="157"/>
      <c r="FF81" s="157"/>
      <c r="FG81" s="157"/>
      <c r="FH81" s="157"/>
      <c r="FI81" s="157"/>
      <c r="FJ81" s="157"/>
      <c r="FK81" s="157"/>
      <c r="FL81" s="157"/>
      <c r="FM81" s="157"/>
      <c r="FN81" s="157"/>
      <c r="FO81" s="157"/>
      <c r="FP81" s="157"/>
      <c r="FQ81" s="157"/>
      <c r="FR81" s="157"/>
      <c r="FS81" s="157"/>
      <c r="FT81" s="157"/>
      <c r="FU81" s="157"/>
      <c r="FV81" s="157"/>
      <c r="FW81" s="157"/>
      <c r="FX81" s="157"/>
      <c r="FY81" s="157"/>
      <c r="FZ81" s="157"/>
      <c r="GA81" s="157"/>
      <c r="GB81" s="157"/>
      <c r="GC81" s="157"/>
      <c r="GD81" s="157"/>
      <c r="GE81" s="157"/>
      <c r="GF81" s="157"/>
      <c r="GG81" s="157"/>
      <c r="GH81" s="157"/>
      <c r="GI81" s="157"/>
      <c r="GJ81" s="157"/>
      <c r="GK81" s="157"/>
      <c r="GL81" s="157"/>
      <c r="GM81" s="157"/>
      <c r="GN81" s="157"/>
      <c r="GO81" s="157"/>
      <c r="GP81" s="157"/>
      <c r="GQ81" s="157"/>
      <c r="GR81" s="157"/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8"/>
      <c r="HF81" s="158"/>
      <c r="HG81" s="158"/>
      <c r="HH81" s="158"/>
      <c r="HI81" s="158"/>
      <c r="HJ81" s="158"/>
      <c r="HK81" s="158"/>
      <c r="HL81" s="158"/>
      <c r="HM81" s="158"/>
      <c r="HN81" s="23"/>
      <c r="HO81" s="23"/>
      <c r="HP81" s="23"/>
      <c r="HQ81" s="23"/>
      <c r="HR81" s="23"/>
      <c r="HS81" s="23"/>
      <c r="HT81" s="25"/>
      <c r="HU81" s="25"/>
      <c r="HV81" s="25"/>
      <c r="HW81" s="25"/>
      <c r="HX81" s="25"/>
      <c r="HY81" s="25"/>
    </row>
    <row r="82" ht="12.75" customHeight="1">
      <c r="A82" s="19"/>
      <c r="B82" s="132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  <c r="EV82" s="157"/>
      <c r="EW82" s="157"/>
      <c r="EX82" s="157"/>
      <c r="EY82" s="157"/>
      <c r="EZ82" s="157"/>
      <c r="FA82" s="157"/>
      <c r="FB82" s="157"/>
      <c r="FC82" s="157"/>
      <c r="FD82" s="157"/>
      <c r="FE82" s="157"/>
      <c r="FF82" s="157"/>
      <c r="FG82" s="157"/>
      <c r="FH82" s="157"/>
      <c r="FI82" s="157"/>
      <c r="FJ82" s="157"/>
      <c r="FK82" s="157"/>
      <c r="FL82" s="157"/>
      <c r="FM82" s="157"/>
      <c r="FN82" s="157"/>
      <c r="FO82" s="157"/>
      <c r="FP82" s="157"/>
      <c r="FQ82" s="157"/>
      <c r="FR82" s="157"/>
      <c r="FS82" s="157"/>
      <c r="FT82" s="157"/>
      <c r="FU82" s="157"/>
      <c r="FV82" s="157"/>
      <c r="FW82" s="157"/>
      <c r="FX82" s="157"/>
      <c r="FY82" s="157"/>
      <c r="FZ82" s="157"/>
      <c r="GA82" s="157"/>
      <c r="GB82" s="157"/>
      <c r="GC82" s="157"/>
      <c r="GD82" s="157"/>
      <c r="GE82" s="157"/>
      <c r="GF82" s="157"/>
      <c r="GG82" s="157"/>
      <c r="GH82" s="157"/>
      <c r="GI82" s="157"/>
      <c r="GJ82" s="157"/>
      <c r="GK82" s="157"/>
      <c r="GL82" s="157"/>
      <c r="GM82" s="157"/>
      <c r="GN82" s="157"/>
      <c r="GO82" s="157"/>
      <c r="GP82" s="157"/>
      <c r="GQ82" s="157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8"/>
      <c r="HF82" s="158"/>
      <c r="HG82" s="158"/>
      <c r="HH82" s="158"/>
      <c r="HI82" s="158"/>
      <c r="HJ82" s="158"/>
      <c r="HK82" s="158"/>
      <c r="HL82" s="158"/>
      <c r="HM82" s="158"/>
      <c r="HN82" s="23"/>
      <c r="HO82" s="23"/>
      <c r="HP82" s="23"/>
      <c r="HQ82" s="23"/>
      <c r="HR82" s="23"/>
      <c r="HS82" s="23"/>
      <c r="HT82" s="25"/>
      <c r="HU82" s="25"/>
      <c r="HV82" s="25"/>
      <c r="HW82" s="25"/>
      <c r="HX82" s="25"/>
      <c r="HY82" s="25"/>
    </row>
    <row r="83" ht="12.75" customHeight="1">
      <c r="A83" s="19"/>
      <c r="B83" s="132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  <c r="EQ83" s="157"/>
      <c r="ER83" s="157"/>
      <c r="ES83" s="157"/>
      <c r="ET83" s="157"/>
      <c r="EU83" s="157"/>
      <c r="EV83" s="157"/>
      <c r="EW83" s="157"/>
      <c r="EX83" s="157"/>
      <c r="EY83" s="157"/>
      <c r="EZ83" s="157"/>
      <c r="FA83" s="157"/>
      <c r="FB83" s="157"/>
      <c r="FC83" s="157"/>
      <c r="FD83" s="157"/>
      <c r="FE83" s="157"/>
      <c r="FF83" s="157"/>
      <c r="FG83" s="157"/>
      <c r="FH83" s="157"/>
      <c r="FI83" s="157"/>
      <c r="FJ83" s="157"/>
      <c r="FK83" s="157"/>
      <c r="FL83" s="157"/>
      <c r="FM83" s="157"/>
      <c r="FN83" s="157"/>
      <c r="FO83" s="157"/>
      <c r="FP83" s="157"/>
      <c r="FQ83" s="157"/>
      <c r="FR83" s="157"/>
      <c r="FS83" s="157"/>
      <c r="FT83" s="157"/>
      <c r="FU83" s="157"/>
      <c r="FV83" s="157"/>
      <c r="FW83" s="157"/>
      <c r="FX83" s="157"/>
      <c r="FY83" s="157"/>
      <c r="FZ83" s="157"/>
      <c r="GA83" s="157"/>
      <c r="GB83" s="157"/>
      <c r="GC83" s="157"/>
      <c r="GD83" s="157"/>
      <c r="GE83" s="157"/>
      <c r="GF83" s="157"/>
      <c r="GG83" s="157"/>
      <c r="GH83" s="157"/>
      <c r="GI83" s="157"/>
      <c r="GJ83" s="157"/>
      <c r="GK83" s="157"/>
      <c r="GL83" s="157"/>
      <c r="GM83" s="157"/>
      <c r="GN83" s="157"/>
      <c r="GO83" s="157"/>
      <c r="GP83" s="157"/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8"/>
      <c r="HF83" s="158"/>
      <c r="HG83" s="158"/>
      <c r="HH83" s="158"/>
      <c r="HI83" s="158"/>
      <c r="HJ83" s="158"/>
      <c r="HK83" s="158"/>
      <c r="HL83" s="158"/>
      <c r="HM83" s="158"/>
      <c r="HN83" s="23"/>
      <c r="HO83" s="23"/>
      <c r="HP83" s="23"/>
      <c r="HQ83" s="23"/>
      <c r="HR83" s="23"/>
      <c r="HS83" s="23"/>
      <c r="HT83" s="25"/>
      <c r="HU83" s="25"/>
      <c r="HV83" s="25"/>
      <c r="HW83" s="25"/>
      <c r="HX83" s="25"/>
      <c r="HY83" s="25"/>
    </row>
    <row r="84" ht="12.75" customHeight="1">
      <c r="A84" s="19"/>
      <c r="B84" s="132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  <c r="EV84" s="157"/>
      <c r="EW84" s="157"/>
      <c r="EX84" s="157"/>
      <c r="EY84" s="157"/>
      <c r="EZ84" s="157"/>
      <c r="FA84" s="157"/>
      <c r="FB84" s="157"/>
      <c r="FC84" s="157"/>
      <c r="FD84" s="157"/>
      <c r="FE84" s="157"/>
      <c r="FF84" s="157"/>
      <c r="FG84" s="157"/>
      <c r="FH84" s="157"/>
      <c r="FI84" s="157"/>
      <c r="FJ84" s="157"/>
      <c r="FK84" s="157"/>
      <c r="FL84" s="157"/>
      <c r="FM84" s="157"/>
      <c r="FN84" s="157"/>
      <c r="FO84" s="157"/>
      <c r="FP84" s="157"/>
      <c r="FQ84" s="157"/>
      <c r="FR84" s="157"/>
      <c r="FS84" s="157"/>
      <c r="FT84" s="157"/>
      <c r="FU84" s="157"/>
      <c r="FV84" s="157"/>
      <c r="FW84" s="157"/>
      <c r="FX84" s="157"/>
      <c r="FY84" s="157"/>
      <c r="FZ84" s="157"/>
      <c r="GA84" s="157"/>
      <c r="GB84" s="157"/>
      <c r="GC84" s="157"/>
      <c r="GD84" s="157"/>
      <c r="GE84" s="157"/>
      <c r="GF84" s="157"/>
      <c r="GG84" s="157"/>
      <c r="GH84" s="157"/>
      <c r="GI84" s="157"/>
      <c r="GJ84" s="157"/>
      <c r="GK84" s="157"/>
      <c r="GL84" s="157"/>
      <c r="GM84" s="157"/>
      <c r="GN84" s="157"/>
      <c r="GO84" s="157"/>
      <c r="GP84" s="157"/>
      <c r="GQ84" s="157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8"/>
      <c r="HF84" s="158"/>
      <c r="HG84" s="158"/>
      <c r="HH84" s="158"/>
      <c r="HI84" s="158"/>
      <c r="HJ84" s="158"/>
      <c r="HK84" s="158"/>
      <c r="HL84" s="158"/>
      <c r="HM84" s="158"/>
      <c r="HN84" s="23"/>
      <c r="HO84" s="23"/>
      <c r="HP84" s="23"/>
      <c r="HQ84" s="23"/>
      <c r="HR84" s="23"/>
      <c r="HS84" s="23"/>
      <c r="HT84" s="25"/>
      <c r="HU84" s="25"/>
      <c r="HV84" s="25"/>
      <c r="HW84" s="25"/>
      <c r="HX84" s="25"/>
      <c r="HY84" s="25"/>
    </row>
    <row r="85" ht="12.75" customHeight="1">
      <c r="A85" s="19"/>
      <c r="B85" s="132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7"/>
      <c r="GM85" s="157"/>
      <c r="GN85" s="157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8"/>
      <c r="HF85" s="158"/>
      <c r="HG85" s="158"/>
      <c r="HH85" s="158"/>
      <c r="HI85" s="158"/>
      <c r="HJ85" s="158"/>
      <c r="HK85" s="158"/>
      <c r="HL85" s="158"/>
      <c r="HM85" s="158"/>
      <c r="HN85" s="23"/>
      <c r="HO85" s="23"/>
      <c r="HP85" s="23"/>
      <c r="HQ85" s="23"/>
      <c r="HR85" s="23"/>
      <c r="HS85" s="23"/>
      <c r="HT85" s="25"/>
      <c r="HU85" s="25"/>
      <c r="HV85" s="25"/>
      <c r="HW85" s="25"/>
      <c r="HX85" s="25"/>
      <c r="HY85" s="25"/>
    </row>
    <row r="86" ht="12.75" customHeight="1">
      <c r="A86" s="19"/>
      <c r="B86" s="132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  <c r="EQ86" s="157"/>
      <c r="ER86" s="157"/>
      <c r="ES86" s="157"/>
      <c r="ET86" s="157"/>
      <c r="EU86" s="157"/>
      <c r="EV86" s="157"/>
      <c r="EW86" s="157"/>
      <c r="EX86" s="157"/>
      <c r="EY86" s="157"/>
      <c r="EZ86" s="157"/>
      <c r="FA86" s="157"/>
      <c r="FB86" s="157"/>
      <c r="FC86" s="157"/>
      <c r="FD86" s="157"/>
      <c r="FE86" s="157"/>
      <c r="FF86" s="157"/>
      <c r="FG86" s="157"/>
      <c r="FH86" s="157"/>
      <c r="FI86" s="157"/>
      <c r="FJ86" s="157"/>
      <c r="FK86" s="157"/>
      <c r="FL86" s="157"/>
      <c r="FM86" s="157"/>
      <c r="FN86" s="157"/>
      <c r="FO86" s="157"/>
      <c r="FP86" s="157"/>
      <c r="FQ86" s="157"/>
      <c r="FR86" s="157"/>
      <c r="FS86" s="157"/>
      <c r="FT86" s="157"/>
      <c r="FU86" s="157"/>
      <c r="FV86" s="157"/>
      <c r="FW86" s="157"/>
      <c r="FX86" s="157"/>
      <c r="FY86" s="157"/>
      <c r="FZ86" s="157"/>
      <c r="GA86" s="157"/>
      <c r="GB86" s="157"/>
      <c r="GC86" s="157"/>
      <c r="GD86" s="157"/>
      <c r="GE86" s="157"/>
      <c r="GF86" s="157"/>
      <c r="GG86" s="157"/>
      <c r="GH86" s="157"/>
      <c r="GI86" s="157"/>
      <c r="GJ86" s="157"/>
      <c r="GK86" s="157"/>
      <c r="GL86" s="157"/>
      <c r="GM86" s="157"/>
      <c r="GN86" s="157"/>
      <c r="GO86" s="157"/>
      <c r="GP86" s="157"/>
      <c r="GQ86" s="157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8"/>
      <c r="HF86" s="158"/>
      <c r="HG86" s="158"/>
      <c r="HH86" s="158"/>
      <c r="HI86" s="158"/>
      <c r="HJ86" s="158"/>
      <c r="HK86" s="158"/>
      <c r="HL86" s="158"/>
      <c r="HM86" s="158"/>
      <c r="HN86" s="23"/>
      <c r="HO86" s="23"/>
      <c r="HP86" s="23"/>
      <c r="HQ86" s="23"/>
      <c r="HR86" s="23"/>
      <c r="HS86" s="23"/>
      <c r="HT86" s="25"/>
      <c r="HU86" s="25"/>
      <c r="HV86" s="25"/>
      <c r="HW86" s="25"/>
      <c r="HX86" s="25"/>
      <c r="HY86" s="25"/>
    </row>
    <row r="87" ht="12.75" customHeight="1">
      <c r="A87" s="19"/>
      <c r="B87" s="132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  <c r="EV87" s="157"/>
      <c r="EW87" s="157"/>
      <c r="EX87" s="157"/>
      <c r="EY87" s="157"/>
      <c r="EZ87" s="157"/>
      <c r="FA87" s="157"/>
      <c r="FB87" s="157"/>
      <c r="FC87" s="157"/>
      <c r="FD87" s="157"/>
      <c r="FE87" s="157"/>
      <c r="FF87" s="157"/>
      <c r="FG87" s="157"/>
      <c r="FH87" s="157"/>
      <c r="FI87" s="157"/>
      <c r="FJ87" s="157"/>
      <c r="FK87" s="157"/>
      <c r="FL87" s="157"/>
      <c r="FM87" s="157"/>
      <c r="FN87" s="157"/>
      <c r="FO87" s="157"/>
      <c r="FP87" s="157"/>
      <c r="FQ87" s="157"/>
      <c r="FR87" s="157"/>
      <c r="FS87" s="157"/>
      <c r="FT87" s="157"/>
      <c r="FU87" s="157"/>
      <c r="FV87" s="157"/>
      <c r="FW87" s="157"/>
      <c r="FX87" s="157"/>
      <c r="FY87" s="157"/>
      <c r="FZ87" s="157"/>
      <c r="GA87" s="157"/>
      <c r="GB87" s="157"/>
      <c r="GC87" s="157"/>
      <c r="GD87" s="157"/>
      <c r="GE87" s="157"/>
      <c r="GF87" s="157"/>
      <c r="GG87" s="157"/>
      <c r="GH87" s="157"/>
      <c r="GI87" s="157"/>
      <c r="GJ87" s="157"/>
      <c r="GK87" s="157"/>
      <c r="GL87" s="157"/>
      <c r="GM87" s="157"/>
      <c r="GN87" s="157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8"/>
      <c r="HF87" s="158"/>
      <c r="HG87" s="158"/>
      <c r="HH87" s="158"/>
      <c r="HI87" s="158"/>
      <c r="HJ87" s="158"/>
      <c r="HK87" s="158"/>
      <c r="HL87" s="158"/>
      <c r="HM87" s="158"/>
      <c r="HN87" s="23"/>
      <c r="HO87" s="23"/>
      <c r="HP87" s="23"/>
      <c r="HQ87" s="23"/>
      <c r="HR87" s="23"/>
      <c r="HS87" s="23"/>
      <c r="HT87" s="25"/>
      <c r="HU87" s="25"/>
      <c r="HV87" s="25"/>
      <c r="HW87" s="25"/>
      <c r="HX87" s="25"/>
      <c r="HY87" s="25"/>
    </row>
    <row r="88" ht="12.75" customHeight="1">
      <c r="A88" s="19"/>
      <c r="B88" s="132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  <c r="EQ88" s="157"/>
      <c r="ER88" s="157"/>
      <c r="ES88" s="157"/>
      <c r="ET88" s="157"/>
      <c r="EU88" s="157"/>
      <c r="EV88" s="157"/>
      <c r="EW88" s="157"/>
      <c r="EX88" s="157"/>
      <c r="EY88" s="157"/>
      <c r="EZ88" s="157"/>
      <c r="FA88" s="157"/>
      <c r="FB88" s="157"/>
      <c r="FC88" s="157"/>
      <c r="FD88" s="157"/>
      <c r="FE88" s="157"/>
      <c r="FF88" s="157"/>
      <c r="FG88" s="157"/>
      <c r="FH88" s="157"/>
      <c r="FI88" s="157"/>
      <c r="FJ88" s="157"/>
      <c r="FK88" s="157"/>
      <c r="FL88" s="157"/>
      <c r="FM88" s="157"/>
      <c r="FN88" s="157"/>
      <c r="FO88" s="157"/>
      <c r="FP88" s="157"/>
      <c r="FQ88" s="157"/>
      <c r="FR88" s="157"/>
      <c r="FS88" s="157"/>
      <c r="FT88" s="157"/>
      <c r="FU88" s="157"/>
      <c r="FV88" s="157"/>
      <c r="FW88" s="157"/>
      <c r="FX88" s="157"/>
      <c r="FY88" s="157"/>
      <c r="FZ88" s="157"/>
      <c r="GA88" s="157"/>
      <c r="GB88" s="157"/>
      <c r="GC88" s="157"/>
      <c r="GD88" s="157"/>
      <c r="GE88" s="157"/>
      <c r="GF88" s="157"/>
      <c r="GG88" s="157"/>
      <c r="GH88" s="157"/>
      <c r="GI88" s="157"/>
      <c r="GJ88" s="157"/>
      <c r="GK88" s="157"/>
      <c r="GL88" s="157"/>
      <c r="GM88" s="157"/>
      <c r="GN88" s="157"/>
      <c r="GO88" s="157"/>
      <c r="GP88" s="157"/>
      <c r="GQ88" s="157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8"/>
      <c r="HF88" s="158"/>
      <c r="HG88" s="158"/>
      <c r="HH88" s="158"/>
      <c r="HI88" s="158"/>
      <c r="HJ88" s="158"/>
      <c r="HK88" s="158"/>
      <c r="HL88" s="158"/>
      <c r="HM88" s="158"/>
      <c r="HN88" s="23"/>
      <c r="HO88" s="23"/>
      <c r="HP88" s="23"/>
      <c r="HQ88" s="23"/>
      <c r="HR88" s="23"/>
      <c r="HS88" s="23"/>
      <c r="HT88" s="25"/>
      <c r="HU88" s="25"/>
      <c r="HV88" s="25"/>
      <c r="HW88" s="25"/>
      <c r="HX88" s="25"/>
      <c r="HY88" s="25"/>
    </row>
    <row r="89" ht="12.75" customHeight="1">
      <c r="A89" s="19"/>
      <c r="B89" s="132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  <c r="EQ89" s="157"/>
      <c r="ER89" s="157"/>
      <c r="ES89" s="157"/>
      <c r="ET89" s="157"/>
      <c r="EU89" s="157"/>
      <c r="EV89" s="157"/>
      <c r="EW89" s="157"/>
      <c r="EX89" s="157"/>
      <c r="EY89" s="157"/>
      <c r="EZ89" s="157"/>
      <c r="FA89" s="157"/>
      <c r="FB89" s="157"/>
      <c r="FC89" s="157"/>
      <c r="FD89" s="157"/>
      <c r="FE89" s="157"/>
      <c r="FF89" s="157"/>
      <c r="FG89" s="157"/>
      <c r="FH89" s="157"/>
      <c r="FI89" s="157"/>
      <c r="FJ89" s="157"/>
      <c r="FK89" s="157"/>
      <c r="FL89" s="157"/>
      <c r="FM89" s="157"/>
      <c r="FN89" s="157"/>
      <c r="FO89" s="157"/>
      <c r="FP89" s="157"/>
      <c r="FQ89" s="157"/>
      <c r="FR89" s="157"/>
      <c r="FS89" s="157"/>
      <c r="FT89" s="157"/>
      <c r="FU89" s="157"/>
      <c r="FV89" s="157"/>
      <c r="FW89" s="157"/>
      <c r="FX89" s="157"/>
      <c r="FY89" s="157"/>
      <c r="FZ89" s="157"/>
      <c r="GA89" s="157"/>
      <c r="GB89" s="157"/>
      <c r="GC89" s="157"/>
      <c r="GD89" s="157"/>
      <c r="GE89" s="157"/>
      <c r="GF89" s="157"/>
      <c r="GG89" s="157"/>
      <c r="GH89" s="157"/>
      <c r="GI89" s="157"/>
      <c r="GJ89" s="157"/>
      <c r="GK89" s="157"/>
      <c r="GL89" s="157"/>
      <c r="GM89" s="157"/>
      <c r="GN89" s="157"/>
      <c r="GO89" s="157"/>
      <c r="GP89" s="157"/>
      <c r="GQ89" s="157"/>
      <c r="GR89" s="157"/>
      <c r="GS89" s="157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8"/>
      <c r="HF89" s="158"/>
      <c r="HG89" s="158"/>
      <c r="HH89" s="158"/>
      <c r="HI89" s="158"/>
      <c r="HJ89" s="158"/>
      <c r="HK89" s="158"/>
      <c r="HL89" s="158"/>
      <c r="HM89" s="158"/>
      <c r="HN89" s="23"/>
      <c r="HO89" s="23"/>
      <c r="HP89" s="23"/>
      <c r="HQ89" s="23"/>
      <c r="HR89" s="23"/>
      <c r="HS89" s="23"/>
      <c r="HT89" s="25"/>
      <c r="HU89" s="25"/>
      <c r="HV89" s="25"/>
      <c r="HW89" s="25"/>
      <c r="HX89" s="25"/>
      <c r="HY89" s="25"/>
    </row>
    <row r="90" ht="12.75" customHeight="1">
      <c r="A90" s="19"/>
      <c r="B90" s="132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57"/>
      <c r="FO90" s="157"/>
      <c r="FP90" s="157"/>
      <c r="FQ90" s="157"/>
      <c r="FR90" s="157"/>
      <c r="FS90" s="157"/>
      <c r="FT90" s="157"/>
      <c r="FU90" s="157"/>
      <c r="FV90" s="157"/>
      <c r="FW90" s="157"/>
      <c r="FX90" s="157"/>
      <c r="FY90" s="157"/>
      <c r="FZ90" s="157"/>
      <c r="GA90" s="157"/>
      <c r="GB90" s="157"/>
      <c r="GC90" s="157"/>
      <c r="GD90" s="157"/>
      <c r="GE90" s="157"/>
      <c r="GF90" s="157"/>
      <c r="GG90" s="157"/>
      <c r="GH90" s="157"/>
      <c r="GI90" s="157"/>
      <c r="GJ90" s="157"/>
      <c r="GK90" s="157"/>
      <c r="GL90" s="157"/>
      <c r="GM90" s="157"/>
      <c r="GN90" s="157"/>
      <c r="GO90" s="157"/>
      <c r="GP90" s="157"/>
      <c r="GQ90" s="157"/>
      <c r="GR90" s="157"/>
      <c r="GS90" s="157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8"/>
      <c r="HF90" s="158"/>
      <c r="HG90" s="158"/>
      <c r="HH90" s="158"/>
      <c r="HI90" s="158"/>
      <c r="HJ90" s="158"/>
      <c r="HK90" s="158"/>
      <c r="HL90" s="158"/>
      <c r="HM90" s="158"/>
      <c r="HN90" s="23"/>
      <c r="HO90" s="23"/>
      <c r="HP90" s="23"/>
      <c r="HQ90" s="23"/>
      <c r="HR90" s="23"/>
      <c r="HS90" s="23"/>
      <c r="HT90" s="25"/>
      <c r="HU90" s="25"/>
      <c r="HV90" s="25"/>
      <c r="HW90" s="25"/>
      <c r="HX90" s="25"/>
      <c r="HY90" s="25"/>
    </row>
    <row r="91" ht="12.75" customHeight="1">
      <c r="A91" s="19"/>
      <c r="B91" s="132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  <c r="DG91" s="157"/>
      <c r="DH91" s="157"/>
      <c r="DI91" s="157"/>
      <c r="DJ91" s="157"/>
      <c r="DK91" s="157"/>
      <c r="DL91" s="157"/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  <c r="EV91" s="157"/>
      <c r="EW91" s="157"/>
      <c r="EX91" s="157"/>
      <c r="EY91" s="157"/>
      <c r="EZ91" s="157"/>
      <c r="FA91" s="157"/>
      <c r="FB91" s="157"/>
      <c r="FC91" s="157"/>
      <c r="FD91" s="157"/>
      <c r="FE91" s="157"/>
      <c r="FF91" s="157"/>
      <c r="FG91" s="157"/>
      <c r="FH91" s="157"/>
      <c r="FI91" s="157"/>
      <c r="FJ91" s="157"/>
      <c r="FK91" s="157"/>
      <c r="FL91" s="157"/>
      <c r="FM91" s="157"/>
      <c r="FN91" s="157"/>
      <c r="FO91" s="157"/>
      <c r="FP91" s="157"/>
      <c r="FQ91" s="157"/>
      <c r="FR91" s="157"/>
      <c r="FS91" s="157"/>
      <c r="FT91" s="157"/>
      <c r="FU91" s="157"/>
      <c r="FV91" s="157"/>
      <c r="FW91" s="157"/>
      <c r="FX91" s="157"/>
      <c r="FY91" s="157"/>
      <c r="FZ91" s="157"/>
      <c r="GA91" s="157"/>
      <c r="GB91" s="157"/>
      <c r="GC91" s="157"/>
      <c r="GD91" s="157"/>
      <c r="GE91" s="157"/>
      <c r="GF91" s="157"/>
      <c r="GG91" s="157"/>
      <c r="GH91" s="157"/>
      <c r="GI91" s="157"/>
      <c r="GJ91" s="157"/>
      <c r="GK91" s="157"/>
      <c r="GL91" s="157"/>
      <c r="GM91" s="157"/>
      <c r="GN91" s="157"/>
      <c r="GO91" s="157"/>
      <c r="GP91" s="157"/>
      <c r="GQ91" s="157"/>
      <c r="GR91" s="157"/>
      <c r="GS91" s="157"/>
      <c r="GT91" s="157"/>
      <c r="GU91" s="157"/>
      <c r="GV91" s="157"/>
      <c r="GW91" s="157"/>
      <c r="GX91" s="157"/>
      <c r="GY91" s="157"/>
      <c r="GZ91" s="157"/>
      <c r="HA91" s="157"/>
      <c r="HB91" s="157"/>
      <c r="HC91" s="157"/>
      <c r="HD91" s="157"/>
      <c r="HE91" s="158"/>
      <c r="HF91" s="158"/>
      <c r="HG91" s="158"/>
      <c r="HH91" s="158"/>
      <c r="HI91" s="158"/>
      <c r="HJ91" s="158"/>
      <c r="HK91" s="158"/>
      <c r="HL91" s="158"/>
      <c r="HM91" s="158"/>
      <c r="HN91" s="23"/>
      <c r="HO91" s="23"/>
      <c r="HP91" s="23"/>
      <c r="HQ91" s="23"/>
      <c r="HR91" s="23"/>
      <c r="HS91" s="23"/>
      <c r="HT91" s="25"/>
      <c r="HU91" s="25"/>
      <c r="HV91" s="25"/>
      <c r="HW91" s="25"/>
      <c r="HX91" s="25"/>
      <c r="HY91" s="25"/>
    </row>
    <row r="92" ht="12.75" customHeight="1">
      <c r="A92" s="19"/>
      <c r="B92" s="132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57"/>
      <c r="FP92" s="157"/>
      <c r="FQ92" s="157"/>
      <c r="FR92" s="157"/>
      <c r="FS92" s="157"/>
      <c r="FT92" s="157"/>
      <c r="FU92" s="157"/>
      <c r="FV92" s="157"/>
      <c r="FW92" s="157"/>
      <c r="FX92" s="157"/>
      <c r="FY92" s="157"/>
      <c r="FZ92" s="157"/>
      <c r="GA92" s="157"/>
      <c r="GB92" s="157"/>
      <c r="GC92" s="157"/>
      <c r="GD92" s="157"/>
      <c r="GE92" s="157"/>
      <c r="GF92" s="157"/>
      <c r="GG92" s="157"/>
      <c r="GH92" s="157"/>
      <c r="GI92" s="157"/>
      <c r="GJ92" s="157"/>
      <c r="GK92" s="157"/>
      <c r="GL92" s="157"/>
      <c r="GM92" s="157"/>
      <c r="GN92" s="157"/>
      <c r="GO92" s="157"/>
      <c r="GP92" s="157"/>
      <c r="GQ92" s="157"/>
      <c r="GR92" s="157"/>
      <c r="GS92" s="157"/>
      <c r="GT92" s="157"/>
      <c r="GU92" s="157"/>
      <c r="GV92" s="157"/>
      <c r="GW92" s="157"/>
      <c r="GX92" s="157"/>
      <c r="GY92" s="157"/>
      <c r="GZ92" s="157"/>
      <c r="HA92" s="157"/>
      <c r="HB92" s="157"/>
      <c r="HC92" s="157"/>
      <c r="HD92" s="157"/>
      <c r="HE92" s="158"/>
      <c r="HF92" s="158"/>
      <c r="HG92" s="158"/>
      <c r="HH92" s="158"/>
      <c r="HI92" s="158"/>
      <c r="HJ92" s="158"/>
      <c r="HK92" s="158"/>
      <c r="HL92" s="158"/>
      <c r="HM92" s="158"/>
      <c r="HN92" s="23"/>
      <c r="HO92" s="23"/>
      <c r="HP92" s="23"/>
      <c r="HQ92" s="23"/>
      <c r="HR92" s="23"/>
      <c r="HS92" s="23"/>
      <c r="HT92" s="25"/>
      <c r="HU92" s="25"/>
      <c r="HV92" s="25"/>
      <c r="HW92" s="25"/>
      <c r="HX92" s="25"/>
      <c r="HY92" s="25"/>
    </row>
    <row r="93" ht="12.75" customHeight="1">
      <c r="A93" s="19"/>
      <c r="B93" s="132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8"/>
      <c r="HF93" s="158"/>
      <c r="HG93" s="158"/>
      <c r="HH93" s="158"/>
      <c r="HI93" s="158"/>
      <c r="HJ93" s="158"/>
      <c r="HK93" s="158"/>
      <c r="HL93" s="158"/>
      <c r="HM93" s="158"/>
      <c r="HN93" s="23"/>
      <c r="HO93" s="23"/>
      <c r="HP93" s="23"/>
      <c r="HQ93" s="23"/>
      <c r="HR93" s="23"/>
      <c r="HS93" s="23"/>
      <c r="HT93" s="25"/>
      <c r="HU93" s="25"/>
      <c r="HV93" s="25"/>
      <c r="HW93" s="25"/>
      <c r="HX93" s="25"/>
      <c r="HY93" s="25"/>
    </row>
    <row r="94" ht="12.75" customHeight="1">
      <c r="A94" s="19"/>
      <c r="B94" s="132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57"/>
      <c r="FP94" s="157"/>
      <c r="FQ94" s="157"/>
      <c r="FR94" s="157"/>
      <c r="FS94" s="157"/>
      <c r="FT94" s="157"/>
      <c r="FU94" s="157"/>
      <c r="FV94" s="157"/>
      <c r="FW94" s="157"/>
      <c r="FX94" s="157"/>
      <c r="FY94" s="157"/>
      <c r="FZ94" s="157"/>
      <c r="GA94" s="157"/>
      <c r="GB94" s="157"/>
      <c r="GC94" s="157"/>
      <c r="GD94" s="157"/>
      <c r="GE94" s="157"/>
      <c r="GF94" s="157"/>
      <c r="GG94" s="157"/>
      <c r="GH94" s="157"/>
      <c r="GI94" s="157"/>
      <c r="GJ94" s="157"/>
      <c r="GK94" s="157"/>
      <c r="GL94" s="157"/>
      <c r="GM94" s="157"/>
      <c r="GN94" s="157"/>
      <c r="GO94" s="157"/>
      <c r="GP94" s="157"/>
      <c r="GQ94" s="157"/>
      <c r="GR94" s="157"/>
      <c r="GS94" s="157"/>
      <c r="GT94" s="157"/>
      <c r="GU94" s="157"/>
      <c r="GV94" s="157"/>
      <c r="GW94" s="157"/>
      <c r="GX94" s="157"/>
      <c r="GY94" s="157"/>
      <c r="GZ94" s="157"/>
      <c r="HA94" s="157"/>
      <c r="HB94" s="157"/>
      <c r="HC94" s="157"/>
      <c r="HD94" s="157"/>
      <c r="HE94" s="158"/>
      <c r="HF94" s="158"/>
      <c r="HG94" s="158"/>
      <c r="HH94" s="158"/>
      <c r="HI94" s="158"/>
      <c r="HJ94" s="158"/>
      <c r="HK94" s="158"/>
      <c r="HL94" s="158"/>
      <c r="HM94" s="158"/>
      <c r="HN94" s="23"/>
      <c r="HO94" s="23"/>
      <c r="HP94" s="23"/>
      <c r="HQ94" s="23"/>
      <c r="HR94" s="23"/>
      <c r="HS94" s="23"/>
      <c r="HT94" s="25"/>
      <c r="HU94" s="25"/>
      <c r="HV94" s="25"/>
      <c r="HW94" s="25"/>
      <c r="HX94" s="25"/>
      <c r="HY94" s="25"/>
    </row>
    <row r="95" ht="12.75" customHeight="1">
      <c r="A95" s="19"/>
      <c r="B95" s="132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8"/>
      <c r="HF95" s="158"/>
      <c r="HG95" s="158"/>
      <c r="HH95" s="158"/>
      <c r="HI95" s="158"/>
      <c r="HJ95" s="158"/>
      <c r="HK95" s="158"/>
      <c r="HL95" s="158"/>
      <c r="HM95" s="158"/>
      <c r="HN95" s="23"/>
      <c r="HO95" s="23"/>
      <c r="HP95" s="23"/>
      <c r="HQ95" s="23"/>
      <c r="HR95" s="23"/>
      <c r="HS95" s="23"/>
      <c r="HT95" s="25"/>
      <c r="HU95" s="25"/>
      <c r="HV95" s="25"/>
      <c r="HW95" s="25"/>
      <c r="HX95" s="25"/>
      <c r="HY95" s="25"/>
    </row>
    <row r="96" ht="12.75" customHeight="1">
      <c r="A96" s="19"/>
      <c r="B96" s="132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  <c r="DM96" s="157"/>
      <c r="DN96" s="157"/>
      <c r="DO96" s="157"/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57"/>
      <c r="FO96" s="157"/>
      <c r="FP96" s="157"/>
      <c r="FQ96" s="157"/>
      <c r="FR96" s="157"/>
      <c r="FS96" s="157"/>
      <c r="FT96" s="157"/>
      <c r="FU96" s="157"/>
      <c r="FV96" s="157"/>
      <c r="FW96" s="157"/>
      <c r="FX96" s="157"/>
      <c r="FY96" s="157"/>
      <c r="FZ96" s="157"/>
      <c r="GA96" s="157"/>
      <c r="GB96" s="157"/>
      <c r="GC96" s="157"/>
      <c r="GD96" s="157"/>
      <c r="GE96" s="157"/>
      <c r="GF96" s="157"/>
      <c r="GG96" s="157"/>
      <c r="GH96" s="157"/>
      <c r="GI96" s="157"/>
      <c r="GJ96" s="157"/>
      <c r="GK96" s="157"/>
      <c r="GL96" s="157"/>
      <c r="GM96" s="157"/>
      <c r="GN96" s="157"/>
      <c r="GO96" s="157"/>
      <c r="GP96" s="157"/>
      <c r="GQ96" s="157"/>
      <c r="GR96" s="157"/>
      <c r="GS96" s="157"/>
      <c r="GT96" s="157"/>
      <c r="GU96" s="157"/>
      <c r="GV96" s="157"/>
      <c r="GW96" s="157"/>
      <c r="GX96" s="157"/>
      <c r="GY96" s="157"/>
      <c r="GZ96" s="157"/>
      <c r="HA96" s="157"/>
      <c r="HB96" s="157"/>
      <c r="HC96" s="157"/>
      <c r="HD96" s="157"/>
      <c r="HE96" s="158"/>
      <c r="HF96" s="158"/>
      <c r="HG96" s="158"/>
      <c r="HH96" s="158"/>
      <c r="HI96" s="158"/>
      <c r="HJ96" s="158"/>
      <c r="HK96" s="158"/>
      <c r="HL96" s="158"/>
      <c r="HM96" s="158"/>
      <c r="HN96" s="23"/>
      <c r="HO96" s="23"/>
      <c r="HP96" s="23"/>
      <c r="HQ96" s="23"/>
      <c r="HR96" s="23"/>
      <c r="HS96" s="23"/>
      <c r="HT96" s="25"/>
      <c r="HU96" s="25"/>
      <c r="HV96" s="25"/>
      <c r="HW96" s="25"/>
      <c r="HX96" s="25"/>
      <c r="HY96" s="25"/>
    </row>
    <row r="97" ht="12.75" customHeight="1">
      <c r="A97" s="19"/>
      <c r="B97" s="132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8"/>
      <c r="HF97" s="158"/>
      <c r="HG97" s="158"/>
      <c r="HH97" s="158"/>
      <c r="HI97" s="158"/>
      <c r="HJ97" s="158"/>
      <c r="HK97" s="158"/>
      <c r="HL97" s="158"/>
      <c r="HM97" s="158"/>
      <c r="HN97" s="23"/>
      <c r="HO97" s="23"/>
      <c r="HP97" s="23"/>
      <c r="HQ97" s="23"/>
      <c r="HR97" s="23"/>
      <c r="HS97" s="23"/>
      <c r="HT97" s="25"/>
      <c r="HU97" s="25"/>
      <c r="HV97" s="25"/>
      <c r="HW97" s="25"/>
      <c r="HX97" s="25"/>
      <c r="HY97" s="25"/>
    </row>
    <row r="98" ht="12.75" customHeight="1">
      <c r="A98" s="19"/>
      <c r="B98" s="132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8"/>
      <c r="HF98" s="158"/>
      <c r="HG98" s="158"/>
      <c r="HH98" s="158"/>
      <c r="HI98" s="158"/>
      <c r="HJ98" s="158"/>
      <c r="HK98" s="158"/>
      <c r="HL98" s="158"/>
      <c r="HM98" s="158"/>
      <c r="HN98" s="23"/>
      <c r="HO98" s="23"/>
      <c r="HP98" s="23"/>
      <c r="HQ98" s="23"/>
      <c r="HR98" s="23"/>
      <c r="HS98" s="23"/>
      <c r="HT98" s="25"/>
      <c r="HU98" s="25"/>
      <c r="HV98" s="25"/>
      <c r="HW98" s="25"/>
      <c r="HX98" s="25"/>
      <c r="HY98" s="25"/>
    </row>
    <row r="99" ht="12.75" customHeight="1">
      <c r="A99" s="19"/>
      <c r="B99" s="132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57"/>
      <c r="FP99" s="157"/>
      <c r="FQ99" s="157"/>
      <c r="FR99" s="157"/>
      <c r="FS99" s="157"/>
      <c r="FT99" s="157"/>
      <c r="FU99" s="157"/>
      <c r="FV99" s="157"/>
      <c r="FW99" s="157"/>
      <c r="FX99" s="157"/>
      <c r="FY99" s="157"/>
      <c r="FZ99" s="157"/>
      <c r="GA99" s="157"/>
      <c r="GB99" s="157"/>
      <c r="GC99" s="157"/>
      <c r="GD99" s="157"/>
      <c r="GE99" s="157"/>
      <c r="GF99" s="157"/>
      <c r="GG99" s="157"/>
      <c r="GH99" s="157"/>
      <c r="GI99" s="157"/>
      <c r="GJ99" s="157"/>
      <c r="GK99" s="157"/>
      <c r="GL99" s="157"/>
      <c r="GM99" s="157"/>
      <c r="GN99" s="157"/>
      <c r="GO99" s="157"/>
      <c r="GP99" s="157"/>
      <c r="GQ99" s="157"/>
      <c r="GR99" s="157"/>
      <c r="GS99" s="157"/>
      <c r="GT99" s="157"/>
      <c r="GU99" s="157"/>
      <c r="GV99" s="157"/>
      <c r="GW99" s="157"/>
      <c r="GX99" s="157"/>
      <c r="GY99" s="157"/>
      <c r="GZ99" s="157"/>
      <c r="HA99" s="157"/>
      <c r="HB99" s="157"/>
      <c r="HC99" s="157"/>
      <c r="HD99" s="157"/>
      <c r="HE99" s="158"/>
      <c r="HF99" s="158"/>
      <c r="HG99" s="158"/>
      <c r="HH99" s="158"/>
      <c r="HI99" s="158"/>
      <c r="HJ99" s="158"/>
      <c r="HK99" s="158"/>
      <c r="HL99" s="158"/>
      <c r="HM99" s="158"/>
      <c r="HN99" s="23"/>
      <c r="HO99" s="23"/>
      <c r="HP99" s="23"/>
      <c r="HQ99" s="23"/>
      <c r="HR99" s="23"/>
      <c r="HS99" s="23"/>
      <c r="HT99" s="25"/>
      <c r="HU99" s="25"/>
      <c r="HV99" s="25"/>
      <c r="HW99" s="25"/>
      <c r="HX99" s="25"/>
      <c r="HY99" s="25"/>
    </row>
    <row r="100" ht="12.75" customHeight="1">
      <c r="A100" s="19"/>
      <c r="B100" s="132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57"/>
      <c r="FP100" s="157"/>
      <c r="FQ100" s="157"/>
      <c r="FR100" s="157"/>
      <c r="FS100" s="157"/>
      <c r="FT100" s="157"/>
      <c r="FU100" s="157"/>
      <c r="FV100" s="157"/>
      <c r="FW100" s="157"/>
      <c r="FX100" s="157"/>
      <c r="FY100" s="157"/>
      <c r="FZ100" s="157"/>
      <c r="GA100" s="157"/>
      <c r="GB100" s="157"/>
      <c r="GC100" s="157"/>
      <c r="GD100" s="157"/>
      <c r="GE100" s="157"/>
      <c r="GF100" s="157"/>
      <c r="GG100" s="157"/>
      <c r="GH100" s="157"/>
      <c r="GI100" s="157"/>
      <c r="GJ100" s="157"/>
      <c r="GK100" s="157"/>
      <c r="GL100" s="157"/>
      <c r="GM100" s="157"/>
      <c r="GN100" s="157"/>
      <c r="GO100" s="157"/>
      <c r="GP100" s="157"/>
      <c r="GQ100" s="157"/>
      <c r="GR100" s="157"/>
      <c r="GS100" s="157"/>
      <c r="GT100" s="157"/>
      <c r="GU100" s="157"/>
      <c r="GV100" s="157"/>
      <c r="GW100" s="157"/>
      <c r="GX100" s="157"/>
      <c r="GY100" s="157"/>
      <c r="GZ100" s="157"/>
      <c r="HA100" s="157"/>
      <c r="HB100" s="157"/>
      <c r="HC100" s="157"/>
      <c r="HD100" s="157"/>
      <c r="HE100" s="158"/>
      <c r="HF100" s="158"/>
      <c r="HG100" s="158"/>
      <c r="HH100" s="158"/>
      <c r="HI100" s="158"/>
      <c r="HJ100" s="158"/>
      <c r="HK100" s="158"/>
      <c r="HL100" s="158"/>
      <c r="HM100" s="158"/>
      <c r="HN100" s="23"/>
      <c r="HO100" s="23"/>
      <c r="HP100" s="23"/>
      <c r="HQ100" s="23"/>
      <c r="HR100" s="23"/>
      <c r="HS100" s="23"/>
      <c r="HT100" s="25"/>
      <c r="HU100" s="25"/>
      <c r="HV100" s="25"/>
      <c r="HW100" s="25"/>
      <c r="HX100" s="25"/>
      <c r="HY100" s="25"/>
    </row>
    <row r="101" ht="12.75" customHeight="1">
      <c r="A101" s="19"/>
      <c r="B101" s="132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57"/>
      <c r="FP101" s="157"/>
      <c r="FQ101" s="157"/>
      <c r="FR101" s="157"/>
      <c r="FS101" s="157"/>
      <c r="FT101" s="157"/>
      <c r="FU101" s="157"/>
      <c r="FV101" s="157"/>
      <c r="FW101" s="157"/>
      <c r="FX101" s="157"/>
      <c r="FY101" s="157"/>
      <c r="FZ101" s="157"/>
      <c r="GA101" s="157"/>
      <c r="GB101" s="157"/>
      <c r="GC101" s="157"/>
      <c r="GD101" s="157"/>
      <c r="GE101" s="157"/>
      <c r="GF101" s="157"/>
      <c r="GG101" s="157"/>
      <c r="GH101" s="157"/>
      <c r="GI101" s="157"/>
      <c r="GJ101" s="157"/>
      <c r="GK101" s="157"/>
      <c r="GL101" s="157"/>
      <c r="GM101" s="157"/>
      <c r="GN101" s="157"/>
      <c r="GO101" s="157"/>
      <c r="GP101" s="157"/>
      <c r="GQ101" s="157"/>
      <c r="GR101" s="157"/>
      <c r="GS101" s="157"/>
      <c r="GT101" s="157"/>
      <c r="GU101" s="157"/>
      <c r="GV101" s="157"/>
      <c r="GW101" s="157"/>
      <c r="GX101" s="157"/>
      <c r="GY101" s="157"/>
      <c r="GZ101" s="157"/>
      <c r="HA101" s="157"/>
      <c r="HB101" s="157"/>
      <c r="HC101" s="157"/>
      <c r="HD101" s="157"/>
      <c r="HE101" s="158"/>
      <c r="HF101" s="158"/>
      <c r="HG101" s="158"/>
      <c r="HH101" s="158"/>
      <c r="HI101" s="158"/>
      <c r="HJ101" s="158"/>
      <c r="HK101" s="158"/>
      <c r="HL101" s="158"/>
      <c r="HM101" s="158"/>
      <c r="HN101" s="23"/>
      <c r="HO101" s="23"/>
      <c r="HP101" s="23"/>
      <c r="HQ101" s="23"/>
      <c r="HR101" s="23"/>
      <c r="HS101" s="23"/>
      <c r="HT101" s="25"/>
      <c r="HU101" s="25"/>
      <c r="HV101" s="25"/>
      <c r="HW101" s="25"/>
      <c r="HX101" s="25"/>
      <c r="HY101" s="25"/>
    </row>
    <row r="102" ht="12.75" customHeight="1">
      <c r="A102" s="19"/>
      <c r="B102" s="132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8"/>
      <c r="HF102" s="158"/>
      <c r="HG102" s="158"/>
      <c r="HH102" s="158"/>
      <c r="HI102" s="158"/>
      <c r="HJ102" s="158"/>
      <c r="HK102" s="158"/>
      <c r="HL102" s="158"/>
      <c r="HM102" s="158"/>
      <c r="HN102" s="23"/>
      <c r="HO102" s="23"/>
      <c r="HP102" s="23"/>
      <c r="HQ102" s="23"/>
      <c r="HR102" s="23"/>
      <c r="HS102" s="23"/>
      <c r="HT102" s="25"/>
      <c r="HU102" s="25"/>
      <c r="HV102" s="25"/>
      <c r="HW102" s="25"/>
      <c r="HX102" s="25"/>
      <c r="HY102" s="25"/>
    </row>
    <row r="103" ht="12.75" customHeight="1">
      <c r="A103" s="19"/>
      <c r="B103" s="132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8"/>
      <c r="HF103" s="158"/>
      <c r="HG103" s="158"/>
      <c r="HH103" s="158"/>
      <c r="HI103" s="158"/>
      <c r="HJ103" s="158"/>
      <c r="HK103" s="158"/>
      <c r="HL103" s="158"/>
      <c r="HM103" s="158"/>
      <c r="HN103" s="23"/>
      <c r="HO103" s="23"/>
      <c r="HP103" s="23"/>
      <c r="HQ103" s="23"/>
      <c r="HR103" s="23"/>
      <c r="HS103" s="23"/>
      <c r="HT103" s="25"/>
      <c r="HU103" s="25"/>
      <c r="HV103" s="25"/>
      <c r="HW103" s="25"/>
      <c r="HX103" s="25"/>
      <c r="HY103" s="25"/>
    </row>
    <row r="104" ht="12.75" customHeight="1">
      <c r="A104" s="19"/>
      <c r="B104" s="132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8"/>
      <c r="HF104" s="158"/>
      <c r="HG104" s="158"/>
      <c r="HH104" s="158"/>
      <c r="HI104" s="158"/>
      <c r="HJ104" s="158"/>
      <c r="HK104" s="158"/>
      <c r="HL104" s="158"/>
      <c r="HM104" s="158"/>
      <c r="HN104" s="23"/>
      <c r="HO104" s="23"/>
      <c r="HP104" s="23"/>
      <c r="HQ104" s="23"/>
      <c r="HR104" s="23"/>
      <c r="HS104" s="23"/>
      <c r="HT104" s="25"/>
      <c r="HU104" s="25"/>
      <c r="HV104" s="25"/>
      <c r="HW104" s="25"/>
      <c r="HX104" s="25"/>
      <c r="HY104" s="25"/>
    </row>
    <row r="105" ht="12.75" customHeight="1">
      <c r="A105" s="19"/>
      <c r="B105" s="132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8"/>
      <c r="HF105" s="158"/>
      <c r="HG105" s="158"/>
      <c r="HH105" s="158"/>
      <c r="HI105" s="158"/>
      <c r="HJ105" s="158"/>
      <c r="HK105" s="158"/>
      <c r="HL105" s="158"/>
      <c r="HM105" s="158"/>
      <c r="HN105" s="23"/>
      <c r="HO105" s="23"/>
      <c r="HP105" s="23"/>
      <c r="HQ105" s="23"/>
      <c r="HR105" s="23"/>
      <c r="HS105" s="23"/>
      <c r="HT105" s="25"/>
      <c r="HU105" s="25"/>
      <c r="HV105" s="25"/>
      <c r="HW105" s="25"/>
      <c r="HX105" s="25"/>
      <c r="HY105" s="25"/>
    </row>
    <row r="106" ht="12.75" customHeight="1">
      <c r="A106" s="19"/>
      <c r="B106" s="132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8"/>
      <c r="HF106" s="158"/>
      <c r="HG106" s="158"/>
      <c r="HH106" s="158"/>
      <c r="HI106" s="158"/>
      <c r="HJ106" s="158"/>
      <c r="HK106" s="158"/>
      <c r="HL106" s="158"/>
      <c r="HM106" s="158"/>
      <c r="HN106" s="23"/>
      <c r="HO106" s="23"/>
      <c r="HP106" s="23"/>
      <c r="HQ106" s="23"/>
      <c r="HR106" s="23"/>
      <c r="HS106" s="23"/>
      <c r="HT106" s="25"/>
      <c r="HU106" s="25"/>
      <c r="HV106" s="25"/>
      <c r="HW106" s="25"/>
      <c r="HX106" s="25"/>
      <c r="HY106" s="25"/>
    </row>
    <row r="107" ht="12.75" customHeight="1">
      <c r="A107" s="19"/>
      <c r="B107" s="132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8"/>
      <c r="HF107" s="158"/>
      <c r="HG107" s="158"/>
      <c r="HH107" s="158"/>
      <c r="HI107" s="158"/>
      <c r="HJ107" s="158"/>
      <c r="HK107" s="158"/>
      <c r="HL107" s="158"/>
      <c r="HM107" s="158"/>
      <c r="HN107" s="23"/>
      <c r="HO107" s="23"/>
      <c r="HP107" s="23"/>
      <c r="HQ107" s="23"/>
      <c r="HR107" s="23"/>
      <c r="HS107" s="23"/>
      <c r="HT107" s="25"/>
      <c r="HU107" s="25"/>
      <c r="HV107" s="25"/>
      <c r="HW107" s="25"/>
      <c r="HX107" s="25"/>
      <c r="HY107" s="25"/>
    </row>
    <row r="108" ht="12.75" customHeight="1">
      <c r="A108" s="19"/>
      <c r="B108" s="132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  <c r="DG108" s="157"/>
      <c r="DH108" s="157"/>
      <c r="DI108" s="157"/>
      <c r="DJ108" s="157"/>
      <c r="DK108" s="157"/>
      <c r="DL108" s="157"/>
      <c r="DM108" s="157"/>
      <c r="DN108" s="157"/>
      <c r="DO108" s="157"/>
      <c r="DP108" s="157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  <c r="EV108" s="157"/>
      <c r="EW108" s="157"/>
      <c r="EX108" s="157"/>
      <c r="EY108" s="157"/>
      <c r="EZ108" s="157"/>
      <c r="FA108" s="157"/>
      <c r="FB108" s="157"/>
      <c r="FC108" s="157"/>
      <c r="FD108" s="157"/>
      <c r="FE108" s="157"/>
      <c r="FF108" s="157"/>
      <c r="FG108" s="157"/>
      <c r="FH108" s="157"/>
      <c r="FI108" s="157"/>
      <c r="FJ108" s="157"/>
      <c r="FK108" s="157"/>
      <c r="FL108" s="157"/>
      <c r="FM108" s="157"/>
      <c r="FN108" s="157"/>
      <c r="FO108" s="157"/>
      <c r="FP108" s="157"/>
      <c r="FQ108" s="157"/>
      <c r="FR108" s="157"/>
      <c r="FS108" s="157"/>
      <c r="FT108" s="157"/>
      <c r="FU108" s="157"/>
      <c r="FV108" s="157"/>
      <c r="FW108" s="157"/>
      <c r="FX108" s="157"/>
      <c r="FY108" s="157"/>
      <c r="FZ108" s="157"/>
      <c r="GA108" s="157"/>
      <c r="GB108" s="157"/>
      <c r="GC108" s="157"/>
      <c r="GD108" s="157"/>
      <c r="GE108" s="157"/>
      <c r="GF108" s="157"/>
      <c r="GG108" s="157"/>
      <c r="GH108" s="157"/>
      <c r="GI108" s="157"/>
      <c r="GJ108" s="157"/>
      <c r="GK108" s="157"/>
      <c r="GL108" s="157"/>
      <c r="GM108" s="157"/>
      <c r="GN108" s="157"/>
      <c r="GO108" s="157"/>
      <c r="GP108" s="157"/>
      <c r="GQ108" s="157"/>
      <c r="GR108" s="157"/>
      <c r="GS108" s="157"/>
      <c r="GT108" s="157"/>
      <c r="GU108" s="157"/>
      <c r="GV108" s="157"/>
      <c r="GW108" s="157"/>
      <c r="GX108" s="157"/>
      <c r="GY108" s="157"/>
      <c r="GZ108" s="157"/>
      <c r="HA108" s="157"/>
      <c r="HB108" s="157"/>
      <c r="HC108" s="157"/>
      <c r="HD108" s="157"/>
      <c r="HE108" s="158"/>
      <c r="HF108" s="158"/>
      <c r="HG108" s="158"/>
      <c r="HH108" s="158"/>
      <c r="HI108" s="158"/>
      <c r="HJ108" s="158"/>
      <c r="HK108" s="158"/>
      <c r="HL108" s="158"/>
      <c r="HM108" s="158"/>
      <c r="HN108" s="23"/>
      <c r="HO108" s="23"/>
      <c r="HP108" s="23"/>
      <c r="HQ108" s="23"/>
      <c r="HR108" s="23"/>
      <c r="HS108" s="23"/>
      <c r="HT108" s="25"/>
      <c r="HU108" s="25"/>
      <c r="HV108" s="25"/>
      <c r="HW108" s="25"/>
      <c r="HX108" s="25"/>
      <c r="HY108" s="25"/>
    </row>
    <row r="109" ht="12.75" customHeight="1">
      <c r="A109" s="19"/>
      <c r="B109" s="132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8"/>
      <c r="HF109" s="158"/>
      <c r="HG109" s="158"/>
      <c r="HH109" s="158"/>
      <c r="HI109" s="158"/>
      <c r="HJ109" s="158"/>
      <c r="HK109" s="158"/>
      <c r="HL109" s="158"/>
      <c r="HM109" s="158"/>
      <c r="HN109" s="23"/>
      <c r="HO109" s="23"/>
      <c r="HP109" s="23"/>
      <c r="HQ109" s="23"/>
      <c r="HR109" s="23"/>
      <c r="HS109" s="23"/>
      <c r="HT109" s="25"/>
      <c r="HU109" s="25"/>
      <c r="HV109" s="25"/>
      <c r="HW109" s="25"/>
      <c r="HX109" s="25"/>
      <c r="HY109" s="25"/>
    </row>
    <row r="110" ht="12.75" customHeight="1">
      <c r="A110" s="19"/>
      <c r="B110" s="132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  <c r="DM110" s="157"/>
      <c r="DN110" s="157"/>
      <c r="DO110" s="157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57"/>
      <c r="FO110" s="157"/>
      <c r="FP110" s="157"/>
      <c r="FQ110" s="157"/>
      <c r="FR110" s="157"/>
      <c r="FS110" s="157"/>
      <c r="FT110" s="157"/>
      <c r="FU110" s="157"/>
      <c r="FV110" s="157"/>
      <c r="FW110" s="157"/>
      <c r="FX110" s="157"/>
      <c r="FY110" s="157"/>
      <c r="FZ110" s="157"/>
      <c r="GA110" s="157"/>
      <c r="GB110" s="157"/>
      <c r="GC110" s="157"/>
      <c r="GD110" s="157"/>
      <c r="GE110" s="157"/>
      <c r="GF110" s="157"/>
      <c r="GG110" s="157"/>
      <c r="GH110" s="157"/>
      <c r="GI110" s="157"/>
      <c r="GJ110" s="157"/>
      <c r="GK110" s="157"/>
      <c r="GL110" s="157"/>
      <c r="GM110" s="157"/>
      <c r="GN110" s="157"/>
      <c r="GO110" s="157"/>
      <c r="GP110" s="157"/>
      <c r="GQ110" s="157"/>
      <c r="GR110" s="157"/>
      <c r="GS110" s="157"/>
      <c r="GT110" s="157"/>
      <c r="GU110" s="157"/>
      <c r="GV110" s="157"/>
      <c r="GW110" s="157"/>
      <c r="GX110" s="157"/>
      <c r="GY110" s="157"/>
      <c r="GZ110" s="157"/>
      <c r="HA110" s="157"/>
      <c r="HB110" s="157"/>
      <c r="HC110" s="157"/>
      <c r="HD110" s="157"/>
      <c r="HE110" s="158"/>
      <c r="HF110" s="158"/>
      <c r="HG110" s="158"/>
      <c r="HH110" s="158"/>
      <c r="HI110" s="158"/>
      <c r="HJ110" s="158"/>
      <c r="HK110" s="158"/>
      <c r="HL110" s="158"/>
      <c r="HM110" s="158"/>
      <c r="HN110" s="23"/>
      <c r="HO110" s="23"/>
      <c r="HP110" s="23"/>
      <c r="HQ110" s="23"/>
      <c r="HR110" s="23"/>
      <c r="HS110" s="23"/>
      <c r="HT110" s="25"/>
      <c r="HU110" s="25"/>
      <c r="HV110" s="25"/>
      <c r="HW110" s="25"/>
      <c r="HX110" s="25"/>
      <c r="HY110" s="25"/>
    </row>
    <row r="111" ht="12.75" customHeight="1">
      <c r="A111" s="19"/>
      <c r="B111" s="132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8"/>
      <c r="HF111" s="158"/>
      <c r="HG111" s="158"/>
      <c r="HH111" s="158"/>
      <c r="HI111" s="158"/>
      <c r="HJ111" s="158"/>
      <c r="HK111" s="158"/>
      <c r="HL111" s="158"/>
      <c r="HM111" s="158"/>
      <c r="HN111" s="23"/>
      <c r="HO111" s="23"/>
      <c r="HP111" s="23"/>
      <c r="HQ111" s="23"/>
      <c r="HR111" s="23"/>
      <c r="HS111" s="23"/>
      <c r="HT111" s="25"/>
      <c r="HU111" s="25"/>
      <c r="HV111" s="25"/>
      <c r="HW111" s="25"/>
      <c r="HX111" s="25"/>
      <c r="HY111" s="25"/>
    </row>
    <row r="112" ht="12.75" customHeight="1">
      <c r="A112" s="19"/>
      <c r="B112" s="132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57"/>
      <c r="FO112" s="157"/>
      <c r="FP112" s="157"/>
      <c r="FQ112" s="157"/>
      <c r="FR112" s="157"/>
      <c r="FS112" s="157"/>
      <c r="FT112" s="157"/>
      <c r="FU112" s="157"/>
      <c r="FV112" s="157"/>
      <c r="FW112" s="157"/>
      <c r="FX112" s="157"/>
      <c r="FY112" s="157"/>
      <c r="FZ112" s="157"/>
      <c r="GA112" s="157"/>
      <c r="GB112" s="157"/>
      <c r="GC112" s="157"/>
      <c r="GD112" s="157"/>
      <c r="GE112" s="157"/>
      <c r="GF112" s="157"/>
      <c r="GG112" s="157"/>
      <c r="GH112" s="157"/>
      <c r="GI112" s="157"/>
      <c r="GJ112" s="157"/>
      <c r="GK112" s="157"/>
      <c r="GL112" s="157"/>
      <c r="GM112" s="157"/>
      <c r="GN112" s="157"/>
      <c r="GO112" s="157"/>
      <c r="GP112" s="157"/>
      <c r="GQ112" s="157"/>
      <c r="GR112" s="157"/>
      <c r="GS112" s="157"/>
      <c r="GT112" s="157"/>
      <c r="GU112" s="157"/>
      <c r="GV112" s="157"/>
      <c r="GW112" s="157"/>
      <c r="GX112" s="157"/>
      <c r="GY112" s="157"/>
      <c r="GZ112" s="157"/>
      <c r="HA112" s="157"/>
      <c r="HB112" s="157"/>
      <c r="HC112" s="157"/>
      <c r="HD112" s="157"/>
      <c r="HE112" s="158"/>
      <c r="HF112" s="158"/>
      <c r="HG112" s="158"/>
      <c r="HH112" s="158"/>
      <c r="HI112" s="158"/>
      <c r="HJ112" s="158"/>
      <c r="HK112" s="158"/>
      <c r="HL112" s="158"/>
      <c r="HM112" s="158"/>
      <c r="HN112" s="23"/>
      <c r="HO112" s="23"/>
      <c r="HP112" s="23"/>
      <c r="HQ112" s="23"/>
      <c r="HR112" s="23"/>
      <c r="HS112" s="23"/>
      <c r="HT112" s="25"/>
      <c r="HU112" s="25"/>
      <c r="HV112" s="25"/>
      <c r="HW112" s="25"/>
      <c r="HX112" s="25"/>
      <c r="HY112" s="25"/>
    </row>
    <row r="113" ht="12.75" customHeight="1">
      <c r="A113" s="19"/>
      <c r="B113" s="132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8"/>
      <c r="HF113" s="158"/>
      <c r="HG113" s="158"/>
      <c r="HH113" s="158"/>
      <c r="HI113" s="158"/>
      <c r="HJ113" s="158"/>
      <c r="HK113" s="158"/>
      <c r="HL113" s="158"/>
      <c r="HM113" s="158"/>
      <c r="HN113" s="23"/>
      <c r="HO113" s="23"/>
      <c r="HP113" s="23"/>
      <c r="HQ113" s="23"/>
      <c r="HR113" s="23"/>
      <c r="HS113" s="23"/>
      <c r="HT113" s="25"/>
      <c r="HU113" s="25"/>
      <c r="HV113" s="25"/>
      <c r="HW113" s="25"/>
      <c r="HX113" s="25"/>
      <c r="HY113" s="25"/>
    </row>
    <row r="114" ht="12.75" customHeight="1">
      <c r="A114" s="19"/>
      <c r="B114" s="132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8"/>
      <c r="HF114" s="158"/>
      <c r="HG114" s="158"/>
      <c r="HH114" s="158"/>
      <c r="HI114" s="158"/>
      <c r="HJ114" s="158"/>
      <c r="HK114" s="158"/>
      <c r="HL114" s="158"/>
      <c r="HM114" s="158"/>
      <c r="HN114" s="23"/>
      <c r="HO114" s="23"/>
      <c r="HP114" s="23"/>
      <c r="HQ114" s="23"/>
      <c r="HR114" s="23"/>
      <c r="HS114" s="23"/>
      <c r="HT114" s="25"/>
      <c r="HU114" s="25"/>
      <c r="HV114" s="25"/>
      <c r="HW114" s="25"/>
      <c r="HX114" s="25"/>
      <c r="HY114" s="25"/>
    </row>
    <row r="115" ht="12.75" customHeight="1">
      <c r="A115" s="19"/>
      <c r="B115" s="132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  <c r="DT115" s="157"/>
      <c r="DU115" s="157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  <c r="EQ115" s="157"/>
      <c r="ER115" s="157"/>
      <c r="ES115" s="157"/>
      <c r="ET115" s="157"/>
      <c r="EU115" s="157"/>
      <c r="EV115" s="157"/>
      <c r="EW115" s="157"/>
      <c r="EX115" s="157"/>
      <c r="EY115" s="157"/>
      <c r="EZ115" s="157"/>
      <c r="FA115" s="157"/>
      <c r="FB115" s="157"/>
      <c r="FC115" s="157"/>
      <c r="FD115" s="157"/>
      <c r="FE115" s="157"/>
      <c r="FF115" s="157"/>
      <c r="FG115" s="157"/>
      <c r="FH115" s="157"/>
      <c r="FI115" s="157"/>
      <c r="FJ115" s="157"/>
      <c r="FK115" s="157"/>
      <c r="FL115" s="157"/>
      <c r="FM115" s="157"/>
      <c r="FN115" s="157"/>
      <c r="FO115" s="157"/>
      <c r="FP115" s="157"/>
      <c r="FQ115" s="157"/>
      <c r="FR115" s="157"/>
      <c r="FS115" s="157"/>
      <c r="FT115" s="157"/>
      <c r="FU115" s="157"/>
      <c r="FV115" s="157"/>
      <c r="FW115" s="157"/>
      <c r="FX115" s="157"/>
      <c r="FY115" s="157"/>
      <c r="FZ115" s="157"/>
      <c r="GA115" s="157"/>
      <c r="GB115" s="157"/>
      <c r="GC115" s="157"/>
      <c r="GD115" s="157"/>
      <c r="GE115" s="157"/>
      <c r="GF115" s="157"/>
      <c r="GG115" s="157"/>
      <c r="GH115" s="157"/>
      <c r="GI115" s="157"/>
      <c r="GJ115" s="157"/>
      <c r="GK115" s="157"/>
      <c r="GL115" s="157"/>
      <c r="GM115" s="157"/>
      <c r="GN115" s="157"/>
      <c r="GO115" s="157"/>
      <c r="GP115" s="157"/>
      <c r="GQ115" s="157"/>
      <c r="GR115" s="157"/>
      <c r="GS115" s="157"/>
      <c r="GT115" s="157"/>
      <c r="GU115" s="157"/>
      <c r="GV115" s="157"/>
      <c r="GW115" s="157"/>
      <c r="GX115" s="157"/>
      <c r="GY115" s="157"/>
      <c r="GZ115" s="157"/>
      <c r="HA115" s="157"/>
      <c r="HB115" s="157"/>
      <c r="HC115" s="157"/>
      <c r="HD115" s="157"/>
      <c r="HE115" s="158"/>
      <c r="HF115" s="158"/>
      <c r="HG115" s="158"/>
      <c r="HH115" s="158"/>
      <c r="HI115" s="158"/>
      <c r="HJ115" s="158"/>
      <c r="HK115" s="158"/>
      <c r="HL115" s="158"/>
      <c r="HM115" s="158"/>
      <c r="HN115" s="23"/>
      <c r="HO115" s="23"/>
      <c r="HP115" s="23"/>
      <c r="HQ115" s="23"/>
      <c r="HR115" s="23"/>
      <c r="HS115" s="23"/>
      <c r="HT115" s="25"/>
      <c r="HU115" s="25"/>
      <c r="HV115" s="25"/>
      <c r="HW115" s="25"/>
      <c r="HX115" s="25"/>
      <c r="HY115" s="25"/>
    </row>
    <row r="116" ht="12.75" customHeight="1">
      <c r="A116" s="19"/>
      <c r="B116" s="132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8"/>
      <c r="HF116" s="158"/>
      <c r="HG116" s="158"/>
      <c r="HH116" s="158"/>
      <c r="HI116" s="158"/>
      <c r="HJ116" s="158"/>
      <c r="HK116" s="158"/>
      <c r="HL116" s="158"/>
      <c r="HM116" s="158"/>
      <c r="HN116" s="23"/>
      <c r="HO116" s="23"/>
      <c r="HP116" s="23"/>
      <c r="HQ116" s="23"/>
      <c r="HR116" s="23"/>
      <c r="HS116" s="23"/>
      <c r="HT116" s="25"/>
      <c r="HU116" s="25"/>
      <c r="HV116" s="25"/>
      <c r="HW116" s="25"/>
      <c r="HX116" s="25"/>
      <c r="HY116" s="25"/>
    </row>
    <row r="117" ht="12.75" customHeight="1">
      <c r="A117" s="19"/>
      <c r="B117" s="132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8"/>
      <c r="HF117" s="158"/>
      <c r="HG117" s="158"/>
      <c r="HH117" s="158"/>
      <c r="HI117" s="158"/>
      <c r="HJ117" s="158"/>
      <c r="HK117" s="158"/>
      <c r="HL117" s="158"/>
      <c r="HM117" s="158"/>
      <c r="HN117" s="23"/>
      <c r="HO117" s="23"/>
      <c r="HP117" s="23"/>
      <c r="HQ117" s="23"/>
      <c r="HR117" s="23"/>
      <c r="HS117" s="23"/>
      <c r="HT117" s="25"/>
      <c r="HU117" s="25"/>
      <c r="HV117" s="25"/>
      <c r="HW117" s="25"/>
      <c r="HX117" s="25"/>
      <c r="HY117" s="25"/>
    </row>
    <row r="118" ht="12.75" customHeight="1">
      <c r="A118" s="19"/>
      <c r="B118" s="132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  <c r="DM118" s="157"/>
      <c r="DN118" s="157"/>
      <c r="DO118" s="157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57"/>
      <c r="GE118" s="157"/>
      <c r="GF118" s="157"/>
      <c r="GG118" s="157"/>
      <c r="GH118" s="157"/>
      <c r="GI118" s="157"/>
      <c r="GJ118" s="157"/>
      <c r="GK118" s="157"/>
      <c r="GL118" s="157"/>
      <c r="GM118" s="157"/>
      <c r="GN118" s="157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8"/>
      <c r="HF118" s="158"/>
      <c r="HG118" s="158"/>
      <c r="HH118" s="158"/>
      <c r="HI118" s="158"/>
      <c r="HJ118" s="158"/>
      <c r="HK118" s="158"/>
      <c r="HL118" s="158"/>
      <c r="HM118" s="158"/>
      <c r="HN118" s="23"/>
      <c r="HO118" s="23"/>
      <c r="HP118" s="23"/>
      <c r="HQ118" s="23"/>
      <c r="HR118" s="23"/>
      <c r="HS118" s="23"/>
      <c r="HT118" s="25"/>
      <c r="HU118" s="25"/>
      <c r="HV118" s="25"/>
      <c r="HW118" s="25"/>
      <c r="HX118" s="25"/>
      <c r="HY118" s="25"/>
    </row>
    <row r="119" ht="12.75" customHeight="1">
      <c r="A119" s="19"/>
      <c r="B119" s="132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  <c r="DM119" s="157"/>
      <c r="DN119" s="157"/>
      <c r="DO119" s="157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8"/>
      <c r="HF119" s="158"/>
      <c r="HG119" s="158"/>
      <c r="HH119" s="158"/>
      <c r="HI119" s="158"/>
      <c r="HJ119" s="158"/>
      <c r="HK119" s="158"/>
      <c r="HL119" s="158"/>
      <c r="HM119" s="158"/>
      <c r="HN119" s="23"/>
      <c r="HO119" s="23"/>
      <c r="HP119" s="23"/>
      <c r="HQ119" s="23"/>
      <c r="HR119" s="23"/>
      <c r="HS119" s="23"/>
      <c r="HT119" s="25"/>
      <c r="HU119" s="25"/>
      <c r="HV119" s="25"/>
      <c r="HW119" s="25"/>
      <c r="HX119" s="25"/>
      <c r="HY119" s="25"/>
    </row>
    <row r="120" ht="12.75" customHeight="1">
      <c r="A120" s="19"/>
      <c r="B120" s="132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  <c r="DG120" s="157"/>
      <c r="DH120" s="157"/>
      <c r="DI120" s="157"/>
      <c r="DJ120" s="157"/>
      <c r="DK120" s="157"/>
      <c r="DL120" s="157"/>
      <c r="DM120" s="157"/>
      <c r="DN120" s="157"/>
      <c r="DO120" s="157"/>
      <c r="DP120" s="157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  <c r="FF120" s="157"/>
      <c r="FG120" s="157"/>
      <c r="FH120" s="157"/>
      <c r="FI120" s="157"/>
      <c r="FJ120" s="157"/>
      <c r="FK120" s="157"/>
      <c r="FL120" s="157"/>
      <c r="FM120" s="157"/>
      <c r="FN120" s="157"/>
      <c r="FO120" s="157"/>
      <c r="FP120" s="157"/>
      <c r="FQ120" s="157"/>
      <c r="FR120" s="157"/>
      <c r="FS120" s="157"/>
      <c r="FT120" s="157"/>
      <c r="FU120" s="157"/>
      <c r="FV120" s="157"/>
      <c r="FW120" s="157"/>
      <c r="FX120" s="157"/>
      <c r="FY120" s="157"/>
      <c r="FZ120" s="157"/>
      <c r="GA120" s="157"/>
      <c r="GB120" s="157"/>
      <c r="GC120" s="157"/>
      <c r="GD120" s="157"/>
      <c r="GE120" s="157"/>
      <c r="GF120" s="157"/>
      <c r="GG120" s="157"/>
      <c r="GH120" s="157"/>
      <c r="GI120" s="157"/>
      <c r="GJ120" s="157"/>
      <c r="GK120" s="157"/>
      <c r="GL120" s="157"/>
      <c r="GM120" s="157"/>
      <c r="GN120" s="157"/>
      <c r="GO120" s="157"/>
      <c r="GP120" s="157"/>
      <c r="GQ120" s="157"/>
      <c r="GR120" s="157"/>
      <c r="GS120" s="157"/>
      <c r="GT120" s="157"/>
      <c r="GU120" s="157"/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8"/>
      <c r="HF120" s="158"/>
      <c r="HG120" s="158"/>
      <c r="HH120" s="158"/>
      <c r="HI120" s="158"/>
      <c r="HJ120" s="158"/>
      <c r="HK120" s="158"/>
      <c r="HL120" s="158"/>
      <c r="HM120" s="158"/>
      <c r="HN120" s="23"/>
      <c r="HO120" s="23"/>
      <c r="HP120" s="23"/>
      <c r="HQ120" s="23"/>
      <c r="HR120" s="23"/>
      <c r="HS120" s="23"/>
      <c r="HT120" s="25"/>
      <c r="HU120" s="25"/>
      <c r="HV120" s="25"/>
      <c r="HW120" s="25"/>
      <c r="HX120" s="25"/>
      <c r="HY120" s="25"/>
    </row>
    <row r="121" ht="12.75" customHeight="1">
      <c r="A121" s="19"/>
      <c r="B121" s="132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  <c r="DG121" s="157"/>
      <c r="DH121" s="157"/>
      <c r="DI121" s="157"/>
      <c r="DJ121" s="157"/>
      <c r="DK121" s="157"/>
      <c r="DL121" s="157"/>
      <c r="DM121" s="157"/>
      <c r="DN121" s="157"/>
      <c r="DO121" s="157"/>
      <c r="DP121" s="157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  <c r="EV121" s="157"/>
      <c r="EW121" s="157"/>
      <c r="EX121" s="157"/>
      <c r="EY121" s="157"/>
      <c r="EZ121" s="157"/>
      <c r="FA121" s="157"/>
      <c r="FB121" s="157"/>
      <c r="FC121" s="157"/>
      <c r="FD121" s="157"/>
      <c r="FE121" s="157"/>
      <c r="FF121" s="157"/>
      <c r="FG121" s="157"/>
      <c r="FH121" s="157"/>
      <c r="FI121" s="157"/>
      <c r="FJ121" s="157"/>
      <c r="FK121" s="157"/>
      <c r="FL121" s="157"/>
      <c r="FM121" s="157"/>
      <c r="FN121" s="157"/>
      <c r="FO121" s="157"/>
      <c r="FP121" s="157"/>
      <c r="FQ121" s="157"/>
      <c r="FR121" s="157"/>
      <c r="FS121" s="157"/>
      <c r="FT121" s="157"/>
      <c r="FU121" s="157"/>
      <c r="FV121" s="157"/>
      <c r="FW121" s="157"/>
      <c r="FX121" s="157"/>
      <c r="FY121" s="157"/>
      <c r="FZ121" s="157"/>
      <c r="GA121" s="157"/>
      <c r="GB121" s="157"/>
      <c r="GC121" s="157"/>
      <c r="GD121" s="157"/>
      <c r="GE121" s="157"/>
      <c r="GF121" s="157"/>
      <c r="GG121" s="157"/>
      <c r="GH121" s="157"/>
      <c r="GI121" s="157"/>
      <c r="GJ121" s="157"/>
      <c r="GK121" s="157"/>
      <c r="GL121" s="157"/>
      <c r="GM121" s="157"/>
      <c r="GN121" s="157"/>
      <c r="GO121" s="157"/>
      <c r="GP121" s="157"/>
      <c r="GQ121" s="157"/>
      <c r="GR121" s="157"/>
      <c r="GS121" s="157"/>
      <c r="GT121" s="157"/>
      <c r="GU121" s="157"/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8"/>
      <c r="HF121" s="158"/>
      <c r="HG121" s="158"/>
      <c r="HH121" s="158"/>
      <c r="HI121" s="158"/>
      <c r="HJ121" s="158"/>
      <c r="HK121" s="158"/>
      <c r="HL121" s="158"/>
      <c r="HM121" s="158"/>
      <c r="HN121" s="23"/>
      <c r="HO121" s="23"/>
      <c r="HP121" s="23"/>
      <c r="HQ121" s="23"/>
      <c r="HR121" s="23"/>
      <c r="HS121" s="23"/>
      <c r="HT121" s="25"/>
      <c r="HU121" s="25"/>
      <c r="HV121" s="25"/>
      <c r="HW121" s="25"/>
      <c r="HX121" s="25"/>
      <c r="HY121" s="25"/>
    </row>
    <row r="122" ht="12.75" customHeight="1">
      <c r="A122" s="19"/>
      <c r="B122" s="132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8"/>
      <c r="HF122" s="158"/>
      <c r="HG122" s="158"/>
      <c r="HH122" s="158"/>
      <c r="HI122" s="158"/>
      <c r="HJ122" s="158"/>
      <c r="HK122" s="158"/>
      <c r="HL122" s="158"/>
      <c r="HM122" s="158"/>
      <c r="HN122" s="23"/>
      <c r="HO122" s="23"/>
      <c r="HP122" s="23"/>
      <c r="HQ122" s="23"/>
      <c r="HR122" s="23"/>
      <c r="HS122" s="23"/>
      <c r="HT122" s="25"/>
      <c r="HU122" s="25"/>
      <c r="HV122" s="25"/>
      <c r="HW122" s="25"/>
      <c r="HX122" s="25"/>
      <c r="HY122" s="25"/>
    </row>
    <row r="123" ht="12.75" customHeight="1">
      <c r="A123" s="19"/>
      <c r="B123" s="132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  <c r="DT123" s="157"/>
      <c r="DU123" s="157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  <c r="EQ123" s="157"/>
      <c r="ER123" s="157"/>
      <c r="ES123" s="157"/>
      <c r="ET123" s="157"/>
      <c r="EU123" s="157"/>
      <c r="EV123" s="157"/>
      <c r="EW123" s="157"/>
      <c r="EX123" s="157"/>
      <c r="EY123" s="157"/>
      <c r="EZ123" s="157"/>
      <c r="FA123" s="157"/>
      <c r="FB123" s="157"/>
      <c r="FC123" s="157"/>
      <c r="FD123" s="157"/>
      <c r="FE123" s="157"/>
      <c r="FF123" s="157"/>
      <c r="FG123" s="157"/>
      <c r="FH123" s="157"/>
      <c r="FI123" s="157"/>
      <c r="FJ123" s="157"/>
      <c r="FK123" s="157"/>
      <c r="FL123" s="157"/>
      <c r="FM123" s="157"/>
      <c r="FN123" s="157"/>
      <c r="FO123" s="157"/>
      <c r="FP123" s="157"/>
      <c r="FQ123" s="157"/>
      <c r="FR123" s="157"/>
      <c r="FS123" s="157"/>
      <c r="FT123" s="157"/>
      <c r="FU123" s="157"/>
      <c r="FV123" s="157"/>
      <c r="FW123" s="157"/>
      <c r="FX123" s="157"/>
      <c r="FY123" s="157"/>
      <c r="FZ123" s="157"/>
      <c r="GA123" s="157"/>
      <c r="GB123" s="157"/>
      <c r="GC123" s="157"/>
      <c r="GD123" s="157"/>
      <c r="GE123" s="157"/>
      <c r="GF123" s="157"/>
      <c r="GG123" s="157"/>
      <c r="GH123" s="157"/>
      <c r="GI123" s="157"/>
      <c r="GJ123" s="157"/>
      <c r="GK123" s="157"/>
      <c r="GL123" s="157"/>
      <c r="GM123" s="157"/>
      <c r="GN123" s="157"/>
      <c r="GO123" s="157"/>
      <c r="GP123" s="157"/>
      <c r="GQ123" s="157"/>
      <c r="GR123" s="157"/>
      <c r="GS123" s="157"/>
      <c r="GT123" s="157"/>
      <c r="GU123" s="157"/>
      <c r="GV123" s="157"/>
      <c r="GW123" s="157"/>
      <c r="GX123" s="157"/>
      <c r="GY123" s="157"/>
      <c r="GZ123" s="157"/>
      <c r="HA123" s="157"/>
      <c r="HB123" s="157"/>
      <c r="HC123" s="157"/>
      <c r="HD123" s="157"/>
      <c r="HE123" s="158"/>
      <c r="HF123" s="158"/>
      <c r="HG123" s="158"/>
      <c r="HH123" s="158"/>
      <c r="HI123" s="158"/>
      <c r="HJ123" s="158"/>
      <c r="HK123" s="158"/>
      <c r="HL123" s="158"/>
      <c r="HM123" s="158"/>
      <c r="HN123" s="23"/>
      <c r="HO123" s="23"/>
      <c r="HP123" s="23"/>
      <c r="HQ123" s="23"/>
      <c r="HR123" s="23"/>
      <c r="HS123" s="23"/>
      <c r="HT123" s="25"/>
      <c r="HU123" s="25"/>
      <c r="HV123" s="25"/>
      <c r="HW123" s="25"/>
      <c r="HX123" s="25"/>
      <c r="HY123" s="25"/>
    </row>
    <row r="124" ht="12.75" customHeight="1">
      <c r="A124" s="19"/>
      <c r="B124" s="132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7"/>
      <c r="FS124" s="157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7"/>
      <c r="GD124" s="157"/>
      <c r="GE124" s="157"/>
      <c r="GF124" s="157"/>
      <c r="GG124" s="157"/>
      <c r="GH124" s="157"/>
      <c r="GI124" s="157"/>
      <c r="GJ124" s="157"/>
      <c r="GK124" s="157"/>
      <c r="GL124" s="157"/>
      <c r="GM124" s="157"/>
      <c r="GN124" s="157"/>
      <c r="GO124" s="157"/>
      <c r="GP124" s="157"/>
      <c r="GQ124" s="157"/>
      <c r="GR124" s="157"/>
      <c r="GS124" s="157"/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8"/>
      <c r="HF124" s="158"/>
      <c r="HG124" s="158"/>
      <c r="HH124" s="158"/>
      <c r="HI124" s="158"/>
      <c r="HJ124" s="158"/>
      <c r="HK124" s="158"/>
      <c r="HL124" s="158"/>
      <c r="HM124" s="158"/>
      <c r="HN124" s="23"/>
      <c r="HO124" s="23"/>
      <c r="HP124" s="23"/>
      <c r="HQ124" s="23"/>
      <c r="HR124" s="23"/>
      <c r="HS124" s="23"/>
      <c r="HT124" s="25"/>
      <c r="HU124" s="25"/>
      <c r="HV124" s="25"/>
      <c r="HW124" s="25"/>
      <c r="HX124" s="25"/>
      <c r="HY124" s="25"/>
    </row>
    <row r="125" ht="12.75" customHeight="1">
      <c r="A125" s="19"/>
      <c r="B125" s="132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7"/>
      <c r="DJ125" s="157"/>
      <c r="DK125" s="157"/>
      <c r="DL125" s="157"/>
      <c r="DM125" s="157"/>
      <c r="DN125" s="157"/>
      <c r="DO125" s="157"/>
      <c r="DP125" s="157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  <c r="EV125" s="157"/>
      <c r="EW125" s="157"/>
      <c r="EX125" s="157"/>
      <c r="EY125" s="157"/>
      <c r="EZ125" s="157"/>
      <c r="FA125" s="157"/>
      <c r="FB125" s="157"/>
      <c r="FC125" s="157"/>
      <c r="FD125" s="157"/>
      <c r="FE125" s="157"/>
      <c r="FF125" s="157"/>
      <c r="FG125" s="157"/>
      <c r="FH125" s="157"/>
      <c r="FI125" s="157"/>
      <c r="FJ125" s="157"/>
      <c r="FK125" s="157"/>
      <c r="FL125" s="157"/>
      <c r="FM125" s="157"/>
      <c r="FN125" s="157"/>
      <c r="FO125" s="157"/>
      <c r="FP125" s="157"/>
      <c r="FQ125" s="157"/>
      <c r="FR125" s="157"/>
      <c r="FS125" s="157"/>
      <c r="FT125" s="157"/>
      <c r="FU125" s="157"/>
      <c r="FV125" s="157"/>
      <c r="FW125" s="157"/>
      <c r="FX125" s="157"/>
      <c r="FY125" s="157"/>
      <c r="FZ125" s="157"/>
      <c r="GA125" s="157"/>
      <c r="GB125" s="157"/>
      <c r="GC125" s="157"/>
      <c r="GD125" s="157"/>
      <c r="GE125" s="157"/>
      <c r="GF125" s="157"/>
      <c r="GG125" s="157"/>
      <c r="GH125" s="157"/>
      <c r="GI125" s="157"/>
      <c r="GJ125" s="157"/>
      <c r="GK125" s="157"/>
      <c r="GL125" s="157"/>
      <c r="GM125" s="157"/>
      <c r="GN125" s="157"/>
      <c r="GO125" s="157"/>
      <c r="GP125" s="157"/>
      <c r="GQ125" s="157"/>
      <c r="GR125" s="157"/>
      <c r="GS125" s="157"/>
      <c r="GT125" s="157"/>
      <c r="GU125" s="157"/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8"/>
      <c r="HF125" s="158"/>
      <c r="HG125" s="158"/>
      <c r="HH125" s="158"/>
      <c r="HI125" s="158"/>
      <c r="HJ125" s="158"/>
      <c r="HK125" s="158"/>
      <c r="HL125" s="158"/>
      <c r="HM125" s="158"/>
      <c r="HN125" s="23"/>
      <c r="HO125" s="23"/>
      <c r="HP125" s="23"/>
      <c r="HQ125" s="23"/>
      <c r="HR125" s="23"/>
      <c r="HS125" s="23"/>
      <c r="HT125" s="25"/>
      <c r="HU125" s="25"/>
      <c r="HV125" s="25"/>
      <c r="HW125" s="25"/>
      <c r="HX125" s="25"/>
      <c r="HY125" s="25"/>
    </row>
    <row r="126" ht="12.75" customHeight="1">
      <c r="A126" s="19"/>
      <c r="B126" s="132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57"/>
      <c r="FP126" s="157"/>
      <c r="FQ126" s="157"/>
      <c r="FR126" s="157"/>
      <c r="FS126" s="157"/>
      <c r="FT126" s="157"/>
      <c r="FU126" s="157"/>
      <c r="FV126" s="157"/>
      <c r="FW126" s="157"/>
      <c r="FX126" s="157"/>
      <c r="FY126" s="157"/>
      <c r="FZ126" s="157"/>
      <c r="GA126" s="157"/>
      <c r="GB126" s="157"/>
      <c r="GC126" s="157"/>
      <c r="GD126" s="157"/>
      <c r="GE126" s="157"/>
      <c r="GF126" s="157"/>
      <c r="GG126" s="157"/>
      <c r="GH126" s="157"/>
      <c r="GI126" s="157"/>
      <c r="GJ126" s="157"/>
      <c r="GK126" s="157"/>
      <c r="GL126" s="157"/>
      <c r="GM126" s="157"/>
      <c r="GN126" s="157"/>
      <c r="GO126" s="157"/>
      <c r="GP126" s="157"/>
      <c r="GQ126" s="157"/>
      <c r="GR126" s="157"/>
      <c r="GS126" s="157"/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8"/>
      <c r="HF126" s="158"/>
      <c r="HG126" s="158"/>
      <c r="HH126" s="158"/>
      <c r="HI126" s="158"/>
      <c r="HJ126" s="158"/>
      <c r="HK126" s="158"/>
      <c r="HL126" s="158"/>
      <c r="HM126" s="158"/>
      <c r="HN126" s="23"/>
      <c r="HO126" s="23"/>
      <c r="HP126" s="23"/>
      <c r="HQ126" s="23"/>
      <c r="HR126" s="23"/>
      <c r="HS126" s="23"/>
      <c r="HT126" s="25"/>
      <c r="HU126" s="25"/>
      <c r="HV126" s="25"/>
      <c r="HW126" s="25"/>
      <c r="HX126" s="25"/>
      <c r="HY126" s="25"/>
    </row>
    <row r="127" ht="12.75" customHeight="1">
      <c r="A127" s="19"/>
      <c r="B127" s="132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  <c r="DG127" s="157"/>
      <c r="DH127" s="157"/>
      <c r="DI127" s="157"/>
      <c r="DJ127" s="157"/>
      <c r="DK127" s="157"/>
      <c r="DL127" s="157"/>
      <c r="DM127" s="157"/>
      <c r="DN127" s="157"/>
      <c r="DO127" s="157"/>
      <c r="DP127" s="157"/>
      <c r="DQ127" s="157"/>
      <c r="DR127" s="157"/>
      <c r="DS127" s="157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  <c r="EQ127" s="157"/>
      <c r="ER127" s="157"/>
      <c r="ES127" s="157"/>
      <c r="ET127" s="157"/>
      <c r="EU127" s="157"/>
      <c r="EV127" s="157"/>
      <c r="EW127" s="157"/>
      <c r="EX127" s="157"/>
      <c r="EY127" s="157"/>
      <c r="EZ127" s="157"/>
      <c r="FA127" s="157"/>
      <c r="FB127" s="157"/>
      <c r="FC127" s="157"/>
      <c r="FD127" s="157"/>
      <c r="FE127" s="157"/>
      <c r="FF127" s="157"/>
      <c r="FG127" s="157"/>
      <c r="FH127" s="157"/>
      <c r="FI127" s="157"/>
      <c r="FJ127" s="157"/>
      <c r="FK127" s="157"/>
      <c r="FL127" s="157"/>
      <c r="FM127" s="157"/>
      <c r="FN127" s="157"/>
      <c r="FO127" s="157"/>
      <c r="FP127" s="157"/>
      <c r="FQ127" s="157"/>
      <c r="FR127" s="157"/>
      <c r="FS127" s="157"/>
      <c r="FT127" s="157"/>
      <c r="FU127" s="157"/>
      <c r="FV127" s="157"/>
      <c r="FW127" s="157"/>
      <c r="FX127" s="157"/>
      <c r="FY127" s="157"/>
      <c r="FZ127" s="157"/>
      <c r="GA127" s="157"/>
      <c r="GB127" s="157"/>
      <c r="GC127" s="157"/>
      <c r="GD127" s="157"/>
      <c r="GE127" s="157"/>
      <c r="GF127" s="157"/>
      <c r="GG127" s="157"/>
      <c r="GH127" s="157"/>
      <c r="GI127" s="157"/>
      <c r="GJ127" s="157"/>
      <c r="GK127" s="157"/>
      <c r="GL127" s="157"/>
      <c r="GM127" s="157"/>
      <c r="GN127" s="157"/>
      <c r="GO127" s="157"/>
      <c r="GP127" s="157"/>
      <c r="GQ127" s="157"/>
      <c r="GR127" s="157"/>
      <c r="GS127" s="157"/>
      <c r="GT127" s="157"/>
      <c r="GU127" s="157"/>
      <c r="GV127" s="157"/>
      <c r="GW127" s="157"/>
      <c r="GX127" s="157"/>
      <c r="GY127" s="157"/>
      <c r="GZ127" s="157"/>
      <c r="HA127" s="157"/>
      <c r="HB127" s="157"/>
      <c r="HC127" s="157"/>
      <c r="HD127" s="157"/>
      <c r="HE127" s="158"/>
      <c r="HF127" s="158"/>
      <c r="HG127" s="158"/>
      <c r="HH127" s="158"/>
      <c r="HI127" s="158"/>
      <c r="HJ127" s="158"/>
      <c r="HK127" s="158"/>
      <c r="HL127" s="158"/>
      <c r="HM127" s="158"/>
      <c r="HN127" s="23"/>
      <c r="HO127" s="23"/>
      <c r="HP127" s="23"/>
      <c r="HQ127" s="23"/>
      <c r="HR127" s="23"/>
      <c r="HS127" s="23"/>
      <c r="HT127" s="25"/>
      <c r="HU127" s="25"/>
      <c r="HV127" s="25"/>
      <c r="HW127" s="25"/>
      <c r="HX127" s="25"/>
      <c r="HY127" s="25"/>
    </row>
    <row r="128" ht="12.75" customHeight="1">
      <c r="A128" s="19"/>
      <c r="B128" s="132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  <c r="DG128" s="157"/>
      <c r="DH128" s="157"/>
      <c r="DI128" s="157"/>
      <c r="DJ128" s="157"/>
      <c r="DK128" s="157"/>
      <c r="DL128" s="157"/>
      <c r="DM128" s="157"/>
      <c r="DN128" s="157"/>
      <c r="DO128" s="157"/>
      <c r="DP128" s="157"/>
      <c r="DQ128" s="157"/>
      <c r="DR128" s="157"/>
      <c r="DS128" s="157"/>
      <c r="DT128" s="157"/>
      <c r="DU128" s="157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  <c r="EQ128" s="157"/>
      <c r="ER128" s="157"/>
      <c r="ES128" s="157"/>
      <c r="ET128" s="157"/>
      <c r="EU128" s="157"/>
      <c r="EV128" s="157"/>
      <c r="EW128" s="157"/>
      <c r="EX128" s="157"/>
      <c r="EY128" s="157"/>
      <c r="EZ128" s="157"/>
      <c r="FA128" s="157"/>
      <c r="FB128" s="157"/>
      <c r="FC128" s="157"/>
      <c r="FD128" s="157"/>
      <c r="FE128" s="157"/>
      <c r="FF128" s="157"/>
      <c r="FG128" s="157"/>
      <c r="FH128" s="157"/>
      <c r="FI128" s="157"/>
      <c r="FJ128" s="157"/>
      <c r="FK128" s="157"/>
      <c r="FL128" s="157"/>
      <c r="FM128" s="157"/>
      <c r="FN128" s="157"/>
      <c r="FO128" s="157"/>
      <c r="FP128" s="157"/>
      <c r="FQ128" s="157"/>
      <c r="FR128" s="157"/>
      <c r="FS128" s="157"/>
      <c r="FT128" s="157"/>
      <c r="FU128" s="157"/>
      <c r="FV128" s="157"/>
      <c r="FW128" s="157"/>
      <c r="FX128" s="157"/>
      <c r="FY128" s="157"/>
      <c r="FZ128" s="157"/>
      <c r="GA128" s="157"/>
      <c r="GB128" s="157"/>
      <c r="GC128" s="157"/>
      <c r="GD128" s="157"/>
      <c r="GE128" s="157"/>
      <c r="GF128" s="157"/>
      <c r="GG128" s="157"/>
      <c r="GH128" s="157"/>
      <c r="GI128" s="157"/>
      <c r="GJ128" s="157"/>
      <c r="GK128" s="157"/>
      <c r="GL128" s="157"/>
      <c r="GM128" s="157"/>
      <c r="GN128" s="157"/>
      <c r="GO128" s="157"/>
      <c r="GP128" s="157"/>
      <c r="GQ128" s="157"/>
      <c r="GR128" s="157"/>
      <c r="GS128" s="157"/>
      <c r="GT128" s="157"/>
      <c r="GU128" s="157"/>
      <c r="GV128" s="157"/>
      <c r="GW128" s="157"/>
      <c r="GX128" s="157"/>
      <c r="GY128" s="157"/>
      <c r="GZ128" s="157"/>
      <c r="HA128" s="157"/>
      <c r="HB128" s="157"/>
      <c r="HC128" s="157"/>
      <c r="HD128" s="157"/>
      <c r="HE128" s="158"/>
      <c r="HF128" s="158"/>
      <c r="HG128" s="158"/>
      <c r="HH128" s="158"/>
      <c r="HI128" s="158"/>
      <c r="HJ128" s="158"/>
      <c r="HK128" s="158"/>
      <c r="HL128" s="158"/>
      <c r="HM128" s="158"/>
      <c r="HN128" s="23"/>
      <c r="HO128" s="23"/>
      <c r="HP128" s="23"/>
      <c r="HQ128" s="23"/>
      <c r="HR128" s="23"/>
      <c r="HS128" s="23"/>
      <c r="HT128" s="25"/>
      <c r="HU128" s="25"/>
      <c r="HV128" s="25"/>
      <c r="HW128" s="25"/>
      <c r="HX128" s="25"/>
      <c r="HY128" s="25"/>
    </row>
    <row r="129" ht="12.75" customHeight="1">
      <c r="A129" s="19"/>
      <c r="B129" s="132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  <c r="DG129" s="157"/>
      <c r="DH129" s="157"/>
      <c r="DI129" s="157"/>
      <c r="DJ129" s="157"/>
      <c r="DK129" s="157"/>
      <c r="DL129" s="157"/>
      <c r="DM129" s="157"/>
      <c r="DN129" s="157"/>
      <c r="DO129" s="157"/>
      <c r="DP129" s="157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  <c r="EV129" s="157"/>
      <c r="EW129" s="157"/>
      <c r="EX129" s="157"/>
      <c r="EY129" s="157"/>
      <c r="EZ129" s="157"/>
      <c r="FA129" s="157"/>
      <c r="FB129" s="157"/>
      <c r="FC129" s="157"/>
      <c r="FD129" s="157"/>
      <c r="FE129" s="157"/>
      <c r="FF129" s="157"/>
      <c r="FG129" s="157"/>
      <c r="FH129" s="157"/>
      <c r="FI129" s="157"/>
      <c r="FJ129" s="157"/>
      <c r="FK129" s="157"/>
      <c r="FL129" s="157"/>
      <c r="FM129" s="157"/>
      <c r="FN129" s="157"/>
      <c r="FO129" s="157"/>
      <c r="FP129" s="157"/>
      <c r="FQ129" s="157"/>
      <c r="FR129" s="157"/>
      <c r="FS129" s="157"/>
      <c r="FT129" s="157"/>
      <c r="FU129" s="157"/>
      <c r="FV129" s="157"/>
      <c r="FW129" s="157"/>
      <c r="FX129" s="157"/>
      <c r="FY129" s="157"/>
      <c r="FZ129" s="157"/>
      <c r="GA129" s="157"/>
      <c r="GB129" s="157"/>
      <c r="GC129" s="157"/>
      <c r="GD129" s="157"/>
      <c r="GE129" s="157"/>
      <c r="GF129" s="157"/>
      <c r="GG129" s="157"/>
      <c r="GH129" s="157"/>
      <c r="GI129" s="157"/>
      <c r="GJ129" s="157"/>
      <c r="GK129" s="157"/>
      <c r="GL129" s="157"/>
      <c r="GM129" s="157"/>
      <c r="GN129" s="157"/>
      <c r="GO129" s="157"/>
      <c r="GP129" s="157"/>
      <c r="GQ129" s="157"/>
      <c r="GR129" s="157"/>
      <c r="GS129" s="157"/>
      <c r="GT129" s="157"/>
      <c r="GU129" s="157"/>
      <c r="GV129" s="157"/>
      <c r="GW129" s="157"/>
      <c r="GX129" s="157"/>
      <c r="GY129" s="157"/>
      <c r="GZ129" s="157"/>
      <c r="HA129" s="157"/>
      <c r="HB129" s="157"/>
      <c r="HC129" s="157"/>
      <c r="HD129" s="157"/>
      <c r="HE129" s="158"/>
      <c r="HF129" s="158"/>
      <c r="HG129" s="158"/>
      <c r="HH129" s="158"/>
      <c r="HI129" s="158"/>
      <c r="HJ129" s="158"/>
      <c r="HK129" s="158"/>
      <c r="HL129" s="158"/>
      <c r="HM129" s="158"/>
      <c r="HN129" s="23"/>
      <c r="HO129" s="23"/>
      <c r="HP129" s="23"/>
      <c r="HQ129" s="23"/>
      <c r="HR129" s="23"/>
      <c r="HS129" s="23"/>
      <c r="HT129" s="25"/>
      <c r="HU129" s="25"/>
      <c r="HV129" s="25"/>
      <c r="HW129" s="25"/>
      <c r="HX129" s="25"/>
      <c r="HY129" s="25"/>
    </row>
    <row r="130" ht="12.75" customHeight="1">
      <c r="A130" s="19"/>
      <c r="B130" s="132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  <c r="EV130" s="157"/>
      <c r="EW130" s="157"/>
      <c r="EX130" s="157"/>
      <c r="EY130" s="157"/>
      <c r="EZ130" s="157"/>
      <c r="FA130" s="157"/>
      <c r="FB130" s="157"/>
      <c r="FC130" s="157"/>
      <c r="FD130" s="157"/>
      <c r="FE130" s="157"/>
      <c r="FF130" s="157"/>
      <c r="FG130" s="157"/>
      <c r="FH130" s="157"/>
      <c r="FI130" s="157"/>
      <c r="FJ130" s="157"/>
      <c r="FK130" s="157"/>
      <c r="FL130" s="157"/>
      <c r="FM130" s="157"/>
      <c r="FN130" s="157"/>
      <c r="FO130" s="157"/>
      <c r="FP130" s="157"/>
      <c r="FQ130" s="157"/>
      <c r="FR130" s="157"/>
      <c r="FS130" s="157"/>
      <c r="FT130" s="157"/>
      <c r="FU130" s="157"/>
      <c r="FV130" s="157"/>
      <c r="FW130" s="157"/>
      <c r="FX130" s="157"/>
      <c r="FY130" s="157"/>
      <c r="FZ130" s="157"/>
      <c r="GA130" s="157"/>
      <c r="GB130" s="157"/>
      <c r="GC130" s="157"/>
      <c r="GD130" s="157"/>
      <c r="GE130" s="157"/>
      <c r="GF130" s="157"/>
      <c r="GG130" s="157"/>
      <c r="GH130" s="157"/>
      <c r="GI130" s="157"/>
      <c r="GJ130" s="157"/>
      <c r="GK130" s="157"/>
      <c r="GL130" s="157"/>
      <c r="GM130" s="157"/>
      <c r="GN130" s="157"/>
      <c r="GO130" s="157"/>
      <c r="GP130" s="157"/>
      <c r="GQ130" s="157"/>
      <c r="GR130" s="157"/>
      <c r="GS130" s="157"/>
      <c r="GT130" s="157"/>
      <c r="GU130" s="157"/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8"/>
      <c r="HF130" s="158"/>
      <c r="HG130" s="158"/>
      <c r="HH130" s="158"/>
      <c r="HI130" s="158"/>
      <c r="HJ130" s="158"/>
      <c r="HK130" s="158"/>
      <c r="HL130" s="158"/>
      <c r="HM130" s="158"/>
      <c r="HN130" s="23"/>
      <c r="HO130" s="23"/>
      <c r="HP130" s="23"/>
      <c r="HQ130" s="23"/>
      <c r="HR130" s="23"/>
      <c r="HS130" s="23"/>
      <c r="HT130" s="25"/>
      <c r="HU130" s="25"/>
      <c r="HV130" s="25"/>
      <c r="HW130" s="25"/>
      <c r="HX130" s="25"/>
      <c r="HY130" s="25"/>
    </row>
    <row r="131" ht="12.75" customHeight="1">
      <c r="A131" s="19"/>
      <c r="B131" s="132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  <c r="DG131" s="157"/>
      <c r="DH131" s="157"/>
      <c r="DI131" s="157"/>
      <c r="DJ131" s="157"/>
      <c r="DK131" s="157"/>
      <c r="DL131" s="157"/>
      <c r="DM131" s="157"/>
      <c r="DN131" s="157"/>
      <c r="DO131" s="157"/>
      <c r="DP131" s="157"/>
      <c r="DQ131" s="157"/>
      <c r="DR131" s="157"/>
      <c r="DS131" s="157"/>
      <c r="DT131" s="157"/>
      <c r="DU131" s="157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  <c r="EQ131" s="157"/>
      <c r="ER131" s="157"/>
      <c r="ES131" s="157"/>
      <c r="ET131" s="157"/>
      <c r="EU131" s="157"/>
      <c r="EV131" s="157"/>
      <c r="EW131" s="157"/>
      <c r="EX131" s="157"/>
      <c r="EY131" s="157"/>
      <c r="EZ131" s="157"/>
      <c r="FA131" s="157"/>
      <c r="FB131" s="157"/>
      <c r="FC131" s="157"/>
      <c r="FD131" s="157"/>
      <c r="FE131" s="157"/>
      <c r="FF131" s="157"/>
      <c r="FG131" s="157"/>
      <c r="FH131" s="157"/>
      <c r="FI131" s="157"/>
      <c r="FJ131" s="157"/>
      <c r="FK131" s="157"/>
      <c r="FL131" s="157"/>
      <c r="FM131" s="157"/>
      <c r="FN131" s="157"/>
      <c r="FO131" s="157"/>
      <c r="FP131" s="157"/>
      <c r="FQ131" s="157"/>
      <c r="FR131" s="157"/>
      <c r="FS131" s="157"/>
      <c r="FT131" s="157"/>
      <c r="FU131" s="157"/>
      <c r="FV131" s="157"/>
      <c r="FW131" s="157"/>
      <c r="FX131" s="157"/>
      <c r="FY131" s="157"/>
      <c r="FZ131" s="157"/>
      <c r="GA131" s="157"/>
      <c r="GB131" s="157"/>
      <c r="GC131" s="157"/>
      <c r="GD131" s="157"/>
      <c r="GE131" s="157"/>
      <c r="GF131" s="157"/>
      <c r="GG131" s="157"/>
      <c r="GH131" s="157"/>
      <c r="GI131" s="157"/>
      <c r="GJ131" s="157"/>
      <c r="GK131" s="157"/>
      <c r="GL131" s="157"/>
      <c r="GM131" s="157"/>
      <c r="GN131" s="157"/>
      <c r="GO131" s="157"/>
      <c r="GP131" s="157"/>
      <c r="GQ131" s="157"/>
      <c r="GR131" s="157"/>
      <c r="GS131" s="157"/>
      <c r="GT131" s="157"/>
      <c r="GU131" s="157"/>
      <c r="GV131" s="157"/>
      <c r="GW131" s="157"/>
      <c r="GX131" s="157"/>
      <c r="GY131" s="157"/>
      <c r="GZ131" s="157"/>
      <c r="HA131" s="157"/>
      <c r="HB131" s="157"/>
      <c r="HC131" s="157"/>
      <c r="HD131" s="157"/>
      <c r="HE131" s="158"/>
      <c r="HF131" s="158"/>
      <c r="HG131" s="158"/>
      <c r="HH131" s="158"/>
      <c r="HI131" s="158"/>
      <c r="HJ131" s="158"/>
      <c r="HK131" s="158"/>
      <c r="HL131" s="158"/>
      <c r="HM131" s="158"/>
      <c r="HN131" s="23"/>
      <c r="HO131" s="23"/>
      <c r="HP131" s="23"/>
      <c r="HQ131" s="23"/>
      <c r="HR131" s="23"/>
      <c r="HS131" s="23"/>
      <c r="HT131" s="25"/>
      <c r="HU131" s="25"/>
      <c r="HV131" s="25"/>
      <c r="HW131" s="25"/>
      <c r="HX131" s="25"/>
      <c r="HY131" s="25"/>
    </row>
    <row r="132" ht="12.75" customHeight="1">
      <c r="A132" s="19"/>
      <c r="B132" s="132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  <c r="DG132" s="157"/>
      <c r="DH132" s="157"/>
      <c r="DI132" s="157"/>
      <c r="DJ132" s="157"/>
      <c r="DK132" s="157"/>
      <c r="DL132" s="157"/>
      <c r="DM132" s="157"/>
      <c r="DN132" s="157"/>
      <c r="DO132" s="157"/>
      <c r="DP132" s="157"/>
      <c r="DQ132" s="157"/>
      <c r="DR132" s="157"/>
      <c r="DS132" s="157"/>
      <c r="DT132" s="157"/>
      <c r="DU132" s="157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  <c r="EQ132" s="157"/>
      <c r="ER132" s="157"/>
      <c r="ES132" s="157"/>
      <c r="ET132" s="157"/>
      <c r="EU132" s="157"/>
      <c r="EV132" s="157"/>
      <c r="EW132" s="157"/>
      <c r="EX132" s="157"/>
      <c r="EY132" s="157"/>
      <c r="EZ132" s="157"/>
      <c r="FA132" s="157"/>
      <c r="FB132" s="157"/>
      <c r="FC132" s="157"/>
      <c r="FD132" s="157"/>
      <c r="FE132" s="157"/>
      <c r="FF132" s="157"/>
      <c r="FG132" s="157"/>
      <c r="FH132" s="157"/>
      <c r="FI132" s="157"/>
      <c r="FJ132" s="157"/>
      <c r="FK132" s="157"/>
      <c r="FL132" s="157"/>
      <c r="FM132" s="157"/>
      <c r="FN132" s="157"/>
      <c r="FO132" s="157"/>
      <c r="FP132" s="157"/>
      <c r="FQ132" s="157"/>
      <c r="FR132" s="157"/>
      <c r="FS132" s="157"/>
      <c r="FT132" s="157"/>
      <c r="FU132" s="157"/>
      <c r="FV132" s="157"/>
      <c r="FW132" s="157"/>
      <c r="FX132" s="157"/>
      <c r="FY132" s="157"/>
      <c r="FZ132" s="157"/>
      <c r="GA132" s="157"/>
      <c r="GB132" s="157"/>
      <c r="GC132" s="157"/>
      <c r="GD132" s="157"/>
      <c r="GE132" s="157"/>
      <c r="GF132" s="157"/>
      <c r="GG132" s="157"/>
      <c r="GH132" s="157"/>
      <c r="GI132" s="157"/>
      <c r="GJ132" s="157"/>
      <c r="GK132" s="157"/>
      <c r="GL132" s="157"/>
      <c r="GM132" s="157"/>
      <c r="GN132" s="157"/>
      <c r="GO132" s="157"/>
      <c r="GP132" s="157"/>
      <c r="GQ132" s="157"/>
      <c r="GR132" s="157"/>
      <c r="GS132" s="157"/>
      <c r="GT132" s="157"/>
      <c r="GU132" s="157"/>
      <c r="GV132" s="157"/>
      <c r="GW132" s="157"/>
      <c r="GX132" s="157"/>
      <c r="GY132" s="157"/>
      <c r="GZ132" s="157"/>
      <c r="HA132" s="157"/>
      <c r="HB132" s="157"/>
      <c r="HC132" s="157"/>
      <c r="HD132" s="157"/>
      <c r="HE132" s="158"/>
      <c r="HF132" s="158"/>
      <c r="HG132" s="158"/>
      <c r="HH132" s="158"/>
      <c r="HI132" s="158"/>
      <c r="HJ132" s="158"/>
      <c r="HK132" s="158"/>
      <c r="HL132" s="158"/>
      <c r="HM132" s="158"/>
      <c r="HN132" s="23"/>
      <c r="HO132" s="23"/>
      <c r="HP132" s="23"/>
      <c r="HQ132" s="23"/>
      <c r="HR132" s="23"/>
      <c r="HS132" s="23"/>
      <c r="HT132" s="25"/>
      <c r="HU132" s="25"/>
      <c r="HV132" s="25"/>
      <c r="HW132" s="25"/>
      <c r="HX132" s="25"/>
      <c r="HY132" s="25"/>
    </row>
    <row r="133" ht="12.75" customHeight="1">
      <c r="A133" s="19"/>
      <c r="B133" s="132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  <c r="DG133" s="157"/>
      <c r="DH133" s="157"/>
      <c r="DI133" s="157"/>
      <c r="DJ133" s="157"/>
      <c r="DK133" s="157"/>
      <c r="DL133" s="157"/>
      <c r="DM133" s="157"/>
      <c r="DN133" s="157"/>
      <c r="DO133" s="157"/>
      <c r="DP133" s="157"/>
      <c r="DQ133" s="157"/>
      <c r="DR133" s="157"/>
      <c r="DS133" s="157"/>
      <c r="DT133" s="157"/>
      <c r="DU133" s="157"/>
      <c r="DV133" s="157"/>
      <c r="DW133" s="157"/>
      <c r="DX133" s="157"/>
      <c r="DY133" s="157"/>
      <c r="DZ133" s="157"/>
      <c r="EA133" s="157"/>
      <c r="EB133" s="157"/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  <c r="EQ133" s="157"/>
      <c r="ER133" s="157"/>
      <c r="ES133" s="157"/>
      <c r="ET133" s="157"/>
      <c r="EU133" s="157"/>
      <c r="EV133" s="157"/>
      <c r="EW133" s="157"/>
      <c r="EX133" s="157"/>
      <c r="EY133" s="157"/>
      <c r="EZ133" s="157"/>
      <c r="FA133" s="157"/>
      <c r="FB133" s="157"/>
      <c r="FC133" s="157"/>
      <c r="FD133" s="157"/>
      <c r="FE133" s="157"/>
      <c r="FF133" s="157"/>
      <c r="FG133" s="157"/>
      <c r="FH133" s="157"/>
      <c r="FI133" s="157"/>
      <c r="FJ133" s="157"/>
      <c r="FK133" s="157"/>
      <c r="FL133" s="157"/>
      <c r="FM133" s="157"/>
      <c r="FN133" s="157"/>
      <c r="FO133" s="157"/>
      <c r="FP133" s="157"/>
      <c r="FQ133" s="157"/>
      <c r="FR133" s="157"/>
      <c r="FS133" s="157"/>
      <c r="FT133" s="157"/>
      <c r="FU133" s="157"/>
      <c r="FV133" s="157"/>
      <c r="FW133" s="157"/>
      <c r="FX133" s="157"/>
      <c r="FY133" s="157"/>
      <c r="FZ133" s="157"/>
      <c r="GA133" s="157"/>
      <c r="GB133" s="157"/>
      <c r="GC133" s="157"/>
      <c r="GD133" s="157"/>
      <c r="GE133" s="157"/>
      <c r="GF133" s="157"/>
      <c r="GG133" s="157"/>
      <c r="GH133" s="157"/>
      <c r="GI133" s="157"/>
      <c r="GJ133" s="157"/>
      <c r="GK133" s="157"/>
      <c r="GL133" s="157"/>
      <c r="GM133" s="157"/>
      <c r="GN133" s="157"/>
      <c r="GO133" s="157"/>
      <c r="GP133" s="157"/>
      <c r="GQ133" s="157"/>
      <c r="GR133" s="157"/>
      <c r="GS133" s="157"/>
      <c r="GT133" s="157"/>
      <c r="GU133" s="157"/>
      <c r="GV133" s="157"/>
      <c r="GW133" s="157"/>
      <c r="GX133" s="157"/>
      <c r="GY133" s="157"/>
      <c r="GZ133" s="157"/>
      <c r="HA133" s="157"/>
      <c r="HB133" s="157"/>
      <c r="HC133" s="157"/>
      <c r="HD133" s="157"/>
      <c r="HE133" s="158"/>
      <c r="HF133" s="158"/>
      <c r="HG133" s="158"/>
      <c r="HH133" s="158"/>
      <c r="HI133" s="158"/>
      <c r="HJ133" s="158"/>
      <c r="HK133" s="158"/>
      <c r="HL133" s="158"/>
      <c r="HM133" s="158"/>
      <c r="HN133" s="23"/>
      <c r="HO133" s="23"/>
      <c r="HP133" s="23"/>
      <c r="HQ133" s="23"/>
      <c r="HR133" s="23"/>
      <c r="HS133" s="23"/>
      <c r="HT133" s="25"/>
      <c r="HU133" s="25"/>
      <c r="HV133" s="25"/>
      <c r="HW133" s="25"/>
      <c r="HX133" s="25"/>
      <c r="HY133" s="25"/>
    </row>
    <row r="134" ht="12.75" customHeight="1">
      <c r="A134" s="19"/>
      <c r="B134" s="132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  <c r="DG134" s="157"/>
      <c r="DH134" s="157"/>
      <c r="DI134" s="157"/>
      <c r="DJ134" s="157"/>
      <c r="DK134" s="157"/>
      <c r="DL134" s="157"/>
      <c r="DM134" s="157"/>
      <c r="DN134" s="157"/>
      <c r="DO134" s="157"/>
      <c r="DP134" s="157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7"/>
      <c r="FF134" s="157"/>
      <c r="FG134" s="157"/>
      <c r="FH134" s="157"/>
      <c r="FI134" s="157"/>
      <c r="FJ134" s="157"/>
      <c r="FK134" s="157"/>
      <c r="FL134" s="157"/>
      <c r="FM134" s="157"/>
      <c r="FN134" s="157"/>
      <c r="FO134" s="157"/>
      <c r="FP134" s="157"/>
      <c r="FQ134" s="157"/>
      <c r="FR134" s="157"/>
      <c r="FS134" s="157"/>
      <c r="FT134" s="157"/>
      <c r="FU134" s="157"/>
      <c r="FV134" s="157"/>
      <c r="FW134" s="157"/>
      <c r="FX134" s="157"/>
      <c r="FY134" s="157"/>
      <c r="FZ134" s="157"/>
      <c r="GA134" s="157"/>
      <c r="GB134" s="157"/>
      <c r="GC134" s="157"/>
      <c r="GD134" s="157"/>
      <c r="GE134" s="157"/>
      <c r="GF134" s="157"/>
      <c r="GG134" s="157"/>
      <c r="GH134" s="157"/>
      <c r="GI134" s="157"/>
      <c r="GJ134" s="157"/>
      <c r="GK134" s="157"/>
      <c r="GL134" s="157"/>
      <c r="GM134" s="157"/>
      <c r="GN134" s="157"/>
      <c r="GO134" s="157"/>
      <c r="GP134" s="157"/>
      <c r="GQ134" s="157"/>
      <c r="GR134" s="157"/>
      <c r="GS134" s="157"/>
      <c r="GT134" s="157"/>
      <c r="GU134" s="157"/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8"/>
      <c r="HF134" s="158"/>
      <c r="HG134" s="158"/>
      <c r="HH134" s="158"/>
      <c r="HI134" s="158"/>
      <c r="HJ134" s="158"/>
      <c r="HK134" s="158"/>
      <c r="HL134" s="158"/>
      <c r="HM134" s="158"/>
      <c r="HN134" s="23"/>
      <c r="HO134" s="23"/>
      <c r="HP134" s="23"/>
      <c r="HQ134" s="23"/>
      <c r="HR134" s="23"/>
      <c r="HS134" s="23"/>
      <c r="HT134" s="25"/>
      <c r="HU134" s="25"/>
      <c r="HV134" s="25"/>
      <c r="HW134" s="25"/>
      <c r="HX134" s="25"/>
      <c r="HY134" s="25"/>
    </row>
    <row r="135" ht="12.75" customHeight="1">
      <c r="A135" s="19"/>
      <c r="B135" s="132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7"/>
      <c r="FF135" s="157"/>
      <c r="FG135" s="157"/>
      <c r="FH135" s="157"/>
      <c r="FI135" s="157"/>
      <c r="FJ135" s="157"/>
      <c r="FK135" s="157"/>
      <c r="FL135" s="157"/>
      <c r="FM135" s="157"/>
      <c r="FN135" s="157"/>
      <c r="FO135" s="157"/>
      <c r="FP135" s="157"/>
      <c r="FQ135" s="157"/>
      <c r="FR135" s="157"/>
      <c r="FS135" s="157"/>
      <c r="FT135" s="157"/>
      <c r="FU135" s="157"/>
      <c r="FV135" s="157"/>
      <c r="FW135" s="157"/>
      <c r="FX135" s="157"/>
      <c r="FY135" s="157"/>
      <c r="FZ135" s="157"/>
      <c r="GA135" s="157"/>
      <c r="GB135" s="157"/>
      <c r="GC135" s="157"/>
      <c r="GD135" s="157"/>
      <c r="GE135" s="157"/>
      <c r="GF135" s="157"/>
      <c r="GG135" s="157"/>
      <c r="GH135" s="157"/>
      <c r="GI135" s="157"/>
      <c r="GJ135" s="157"/>
      <c r="GK135" s="157"/>
      <c r="GL135" s="157"/>
      <c r="GM135" s="157"/>
      <c r="GN135" s="157"/>
      <c r="GO135" s="157"/>
      <c r="GP135" s="157"/>
      <c r="GQ135" s="157"/>
      <c r="GR135" s="157"/>
      <c r="GS135" s="157"/>
      <c r="GT135" s="157"/>
      <c r="GU135" s="157"/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8"/>
      <c r="HF135" s="158"/>
      <c r="HG135" s="158"/>
      <c r="HH135" s="158"/>
      <c r="HI135" s="158"/>
      <c r="HJ135" s="158"/>
      <c r="HK135" s="158"/>
      <c r="HL135" s="158"/>
      <c r="HM135" s="158"/>
      <c r="HN135" s="23"/>
      <c r="HO135" s="23"/>
      <c r="HP135" s="23"/>
      <c r="HQ135" s="23"/>
      <c r="HR135" s="23"/>
      <c r="HS135" s="23"/>
      <c r="HT135" s="25"/>
      <c r="HU135" s="25"/>
      <c r="HV135" s="25"/>
      <c r="HW135" s="25"/>
      <c r="HX135" s="25"/>
      <c r="HY135" s="25"/>
    </row>
    <row r="136" ht="12.75" customHeight="1">
      <c r="A136" s="19"/>
      <c r="B136" s="132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  <c r="DG136" s="157"/>
      <c r="DH136" s="157"/>
      <c r="DI136" s="157"/>
      <c r="DJ136" s="157"/>
      <c r="DK136" s="157"/>
      <c r="DL136" s="157"/>
      <c r="DM136" s="157"/>
      <c r="DN136" s="157"/>
      <c r="DO136" s="157"/>
      <c r="DP136" s="157"/>
      <c r="DQ136" s="157"/>
      <c r="DR136" s="157"/>
      <c r="DS136" s="157"/>
      <c r="DT136" s="157"/>
      <c r="DU136" s="157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  <c r="EQ136" s="157"/>
      <c r="ER136" s="157"/>
      <c r="ES136" s="157"/>
      <c r="ET136" s="157"/>
      <c r="EU136" s="157"/>
      <c r="EV136" s="157"/>
      <c r="EW136" s="157"/>
      <c r="EX136" s="157"/>
      <c r="EY136" s="157"/>
      <c r="EZ136" s="157"/>
      <c r="FA136" s="157"/>
      <c r="FB136" s="157"/>
      <c r="FC136" s="157"/>
      <c r="FD136" s="157"/>
      <c r="FE136" s="157"/>
      <c r="FF136" s="157"/>
      <c r="FG136" s="157"/>
      <c r="FH136" s="157"/>
      <c r="FI136" s="157"/>
      <c r="FJ136" s="157"/>
      <c r="FK136" s="157"/>
      <c r="FL136" s="157"/>
      <c r="FM136" s="157"/>
      <c r="FN136" s="157"/>
      <c r="FO136" s="157"/>
      <c r="FP136" s="157"/>
      <c r="FQ136" s="157"/>
      <c r="FR136" s="157"/>
      <c r="FS136" s="157"/>
      <c r="FT136" s="157"/>
      <c r="FU136" s="157"/>
      <c r="FV136" s="157"/>
      <c r="FW136" s="157"/>
      <c r="FX136" s="157"/>
      <c r="FY136" s="157"/>
      <c r="FZ136" s="157"/>
      <c r="GA136" s="157"/>
      <c r="GB136" s="157"/>
      <c r="GC136" s="157"/>
      <c r="GD136" s="157"/>
      <c r="GE136" s="157"/>
      <c r="GF136" s="157"/>
      <c r="GG136" s="157"/>
      <c r="GH136" s="157"/>
      <c r="GI136" s="157"/>
      <c r="GJ136" s="157"/>
      <c r="GK136" s="157"/>
      <c r="GL136" s="157"/>
      <c r="GM136" s="157"/>
      <c r="GN136" s="157"/>
      <c r="GO136" s="157"/>
      <c r="GP136" s="157"/>
      <c r="GQ136" s="157"/>
      <c r="GR136" s="157"/>
      <c r="GS136" s="157"/>
      <c r="GT136" s="157"/>
      <c r="GU136" s="157"/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8"/>
      <c r="HF136" s="158"/>
      <c r="HG136" s="158"/>
      <c r="HH136" s="158"/>
      <c r="HI136" s="158"/>
      <c r="HJ136" s="158"/>
      <c r="HK136" s="158"/>
      <c r="HL136" s="158"/>
      <c r="HM136" s="158"/>
      <c r="HN136" s="23"/>
      <c r="HO136" s="23"/>
      <c r="HP136" s="23"/>
      <c r="HQ136" s="23"/>
      <c r="HR136" s="23"/>
      <c r="HS136" s="23"/>
      <c r="HT136" s="25"/>
      <c r="HU136" s="25"/>
      <c r="HV136" s="25"/>
      <c r="HW136" s="25"/>
      <c r="HX136" s="25"/>
      <c r="HY136" s="25"/>
    </row>
    <row r="137" ht="12.75" customHeight="1">
      <c r="A137" s="19"/>
      <c r="B137" s="132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  <c r="GU137" s="157"/>
      <c r="GV137" s="157"/>
      <c r="GW137" s="157"/>
      <c r="GX137" s="157"/>
      <c r="GY137" s="157"/>
      <c r="GZ137" s="157"/>
      <c r="HA137" s="157"/>
      <c r="HB137" s="157"/>
      <c r="HC137" s="157"/>
      <c r="HD137" s="157"/>
      <c r="HE137" s="158"/>
      <c r="HF137" s="158"/>
      <c r="HG137" s="158"/>
      <c r="HH137" s="158"/>
      <c r="HI137" s="158"/>
      <c r="HJ137" s="158"/>
      <c r="HK137" s="158"/>
      <c r="HL137" s="158"/>
      <c r="HM137" s="158"/>
      <c r="HN137" s="23"/>
      <c r="HO137" s="23"/>
      <c r="HP137" s="23"/>
      <c r="HQ137" s="23"/>
      <c r="HR137" s="23"/>
      <c r="HS137" s="23"/>
      <c r="HT137" s="25"/>
      <c r="HU137" s="25"/>
      <c r="HV137" s="25"/>
      <c r="HW137" s="25"/>
      <c r="HX137" s="25"/>
      <c r="HY137" s="25"/>
    </row>
    <row r="138" ht="12.75" customHeight="1">
      <c r="A138" s="19"/>
      <c r="B138" s="132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  <c r="DG138" s="157"/>
      <c r="DH138" s="157"/>
      <c r="DI138" s="157"/>
      <c r="DJ138" s="157"/>
      <c r="DK138" s="157"/>
      <c r="DL138" s="157"/>
      <c r="DM138" s="157"/>
      <c r="DN138" s="157"/>
      <c r="DO138" s="157"/>
      <c r="DP138" s="157"/>
      <c r="DQ138" s="157"/>
      <c r="DR138" s="157"/>
      <c r="DS138" s="157"/>
      <c r="DT138" s="157"/>
      <c r="DU138" s="157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  <c r="EQ138" s="157"/>
      <c r="ER138" s="157"/>
      <c r="ES138" s="157"/>
      <c r="ET138" s="157"/>
      <c r="EU138" s="157"/>
      <c r="EV138" s="157"/>
      <c r="EW138" s="157"/>
      <c r="EX138" s="157"/>
      <c r="EY138" s="157"/>
      <c r="EZ138" s="157"/>
      <c r="FA138" s="157"/>
      <c r="FB138" s="157"/>
      <c r="FC138" s="157"/>
      <c r="FD138" s="157"/>
      <c r="FE138" s="157"/>
      <c r="FF138" s="157"/>
      <c r="FG138" s="157"/>
      <c r="FH138" s="157"/>
      <c r="FI138" s="157"/>
      <c r="FJ138" s="157"/>
      <c r="FK138" s="157"/>
      <c r="FL138" s="157"/>
      <c r="FM138" s="157"/>
      <c r="FN138" s="157"/>
      <c r="FO138" s="157"/>
      <c r="FP138" s="157"/>
      <c r="FQ138" s="157"/>
      <c r="FR138" s="157"/>
      <c r="FS138" s="157"/>
      <c r="FT138" s="157"/>
      <c r="FU138" s="157"/>
      <c r="FV138" s="157"/>
      <c r="FW138" s="157"/>
      <c r="FX138" s="157"/>
      <c r="FY138" s="157"/>
      <c r="FZ138" s="157"/>
      <c r="GA138" s="157"/>
      <c r="GB138" s="157"/>
      <c r="GC138" s="157"/>
      <c r="GD138" s="157"/>
      <c r="GE138" s="157"/>
      <c r="GF138" s="157"/>
      <c r="GG138" s="157"/>
      <c r="GH138" s="157"/>
      <c r="GI138" s="157"/>
      <c r="GJ138" s="157"/>
      <c r="GK138" s="157"/>
      <c r="GL138" s="157"/>
      <c r="GM138" s="157"/>
      <c r="GN138" s="157"/>
      <c r="GO138" s="157"/>
      <c r="GP138" s="157"/>
      <c r="GQ138" s="157"/>
      <c r="GR138" s="157"/>
      <c r="GS138" s="157"/>
      <c r="GT138" s="157"/>
      <c r="GU138" s="157"/>
      <c r="GV138" s="157"/>
      <c r="GW138" s="157"/>
      <c r="GX138" s="157"/>
      <c r="GY138" s="157"/>
      <c r="GZ138" s="157"/>
      <c r="HA138" s="157"/>
      <c r="HB138" s="157"/>
      <c r="HC138" s="157"/>
      <c r="HD138" s="157"/>
      <c r="HE138" s="158"/>
      <c r="HF138" s="158"/>
      <c r="HG138" s="158"/>
      <c r="HH138" s="158"/>
      <c r="HI138" s="158"/>
      <c r="HJ138" s="158"/>
      <c r="HK138" s="158"/>
      <c r="HL138" s="158"/>
      <c r="HM138" s="158"/>
      <c r="HN138" s="23"/>
      <c r="HO138" s="23"/>
      <c r="HP138" s="23"/>
      <c r="HQ138" s="23"/>
      <c r="HR138" s="23"/>
      <c r="HS138" s="23"/>
      <c r="HT138" s="25"/>
      <c r="HU138" s="25"/>
      <c r="HV138" s="25"/>
      <c r="HW138" s="25"/>
      <c r="HX138" s="25"/>
      <c r="HY138" s="25"/>
    </row>
    <row r="139" ht="12.75" customHeight="1">
      <c r="A139" s="19"/>
      <c r="B139" s="132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  <c r="DG139" s="157"/>
      <c r="DH139" s="157"/>
      <c r="DI139" s="157"/>
      <c r="DJ139" s="157"/>
      <c r="DK139" s="157"/>
      <c r="DL139" s="157"/>
      <c r="DM139" s="157"/>
      <c r="DN139" s="157"/>
      <c r="DO139" s="157"/>
      <c r="DP139" s="157"/>
      <c r="DQ139" s="157"/>
      <c r="DR139" s="157"/>
      <c r="DS139" s="157"/>
      <c r="DT139" s="157"/>
      <c r="DU139" s="157"/>
      <c r="DV139" s="157"/>
      <c r="DW139" s="157"/>
      <c r="DX139" s="157"/>
      <c r="DY139" s="157"/>
      <c r="DZ139" s="157"/>
      <c r="EA139" s="157"/>
      <c r="EB139" s="157"/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  <c r="EQ139" s="157"/>
      <c r="ER139" s="157"/>
      <c r="ES139" s="157"/>
      <c r="ET139" s="157"/>
      <c r="EU139" s="157"/>
      <c r="EV139" s="157"/>
      <c r="EW139" s="157"/>
      <c r="EX139" s="157"/>
      <c r="EY139" s="157"/>
      <c r="EZ139" s="157"/>
      <c r="FA139" s="157"/>
      <c r="FB139" s="157"/>
      <c r="FC139" s="157"/>
      <c r="FD139" s="157"/>
      <c r="FE139" s="157"/>
      <c r="FF139" s="157"/>
      <c r="FG139" s="157"/>
      <c r="FH139" s="157"/>
      <c r="FI139" s="157"/>
      <c r="FJ139" s="157"/>
      <c r="FK139" s="157"/>
      <c r="FL139" s="157"/>
      <c r="FM139" s="157"/>
      <c r="FN139" s="157"/>
      <c r="FO139" s="157"/>
      <c r="FP139" s="157"/>
      <c r="FQ139" s="157"/>
      <c r="FR139" s="157"/>
      <c r="FS139" s="157"/>
      <c r="FT139" s="157"/>
      <c r="FU139" s="157"/>
      <c r="FV139" s="157"/>
      <c r="FW139" s="157"/>
      <c r="FX139" s="157"/>
      <c r="FY139" s="157"/>
      <c r="FZ139" s="157"/>
      <c r="GA139" s="157"/>
      <c r="GB139" s="157"/>
      <c r="GC139" s="157"/>
      <c r="GD139" s="157"/>
      <c r="GE139" s="157"/>
      <c r="GF139" s="157"/>
      <c r="GG139" s="157"/>
      <c r="GH139" s="157"/>
      <c r="GI139" s="157"/>
      <c r="GJ139" s="157"/>
      <c r="GK139" s="157"/>
      <c r="GL139" s="157"/>
      <c r="GM139" s="157"/>
      <c r="GN139" s="157"/>
      <c r="GO139" s="157"/>
      <c r="GP139" s="157"/>
      <c r="GQ139" s="157"/>
      <c r="GR139" s="157"/>
      <c r="GS139" s="157"/>
      <c r="GT139" s="157"/>
      <c r="GU139" s="157"/>
      <c r="GV139" s="157"/>
      <c r="GW139" s="157"/>
      <c r="GX139" s="157"/>
      <c r="GY139" s="157"/>
      <c r="GZ139" s="157"/>
      <c r="HA139" s="157"/>
      <c r="HB139" s="157"/>
      <c r="HC139" s="157"/>
      <c r="HD139" s="157"/>
      <c r="HE139" s="158"/>
      <c r="HF139" s="158"/>
      <c r="HG139" s="158"/>
      <c r="HH139" s="158"/>
      <c r="HI139" s="158"/>
      <c r="HJ139" s="158"/>
      <c r="HK139" s="158"/>
      <c r="HL139" s="158"/>
      <c r="HM139" s="158"/>
      <c r="HN139" s="23"/>
      <c r="HO139" s="23"/>
      <c r="HP139" s="23"/>
      <c r="HQ139" s="23"/>
      <c r="HR139" s="23"/>
      <c r="HS139" s="23"/>
      <c r="HT139" s="25"/>
      <c r="HU139" s="25"/>
      <c r="HV139" s="25"/>
      <c r="HW139" s="25"/>
      <c r="HX139" s="25"/>
      <c r="HY139" s="25"/>
    </row>
    <row r="140" ht="12.75" customHeight="1">
      <c r="A140" s="19"/>
      <c r="B140" s="132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  <c r="DG140" s="157"/>
      <c r="DH140" s="157"/>
      <c r="DI140" s="157"/>
      <c r="DJ140" s="157"/>
      <c r="DK140" s="157"/>
      <c r="DL140" s="157"/>
      <c r="DM140" s="157"/>
      <c r="DN140" s="157"/>
      <c r="DO140" s="157"/>
      <c r="DP140" s="157"/>
      <c r="DQ140" s="157"/>
      <c r="DR140" s="157"/>
      <c r="DS140" s="157"/>
      <c r="DT140" s="157"/>
      <c r="DU140" s="157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  <c r="EQ140" s="157"/>
      <c r="ER140" s="157"/>
      <c r="ES140" s="157"/>
      <c r="ET140" s="157"/>
      <c r="EU140" s="157"/>
      <c r="EV140" s="157"/>
      <c r="EW140" s="157"/>
      <c r="EX140" s="157"/>
      <c r="EY140" s="157"/>
      <c r="EZ140" s="157"/>
      <c r="FA140" s="157"/>
      <c r="FB140" s="157"/>
      <c r="FC140" s="157"/>
      <c r="FD140" s="157"/>
      <c r="FE140" s="157"/>
      <c r="FF140" s="157"/>
      <c r="FG140" s="157"/>
      <c r="FH140" s="157"/>
      <c r="FI140" s="157"/>
      <c r="FJ140" s="157"/>
      <c r="FK140" s="157"/>
      <c r="FL140" s="157"/>
      <c r="FM140" s="157"/>
      <c r="FN140" s="157"/>
      <c r="FO140" s="157"/>
      <c r="FP140" s="157"/>
      <c r="FQ140" s="157"/>
      <c r="FR140" s="157"/>
      <c r="FS140" s="157"/>
      <c r="FT140" s="157"/>
      <c r="FU140" s="157"/>
      <c r="FV140" s="157"/>
      <c r="FW140" s="157"/>
      <c r="FX140" s="157"/>
      <c r="FY140" s="157"/>
      <c r="FZ140" s="157"/>
      <c r="GA140" s="157"/>
      <c r="GB140" s="157"/>
      <c r="GC140" s="157"/>
      <c r="GD140" s="157"/>
      <c r="GE140" s="157"/>
      <c r="GF140" s="157"/>
      <c r="GG140" s="157"/>
      <c r="GH140" s="157"/>
      <c r="GI140" s="157"/>
      <c r="GJ140" s="157"/>
      <c r="GK140" s="157"/>
      <c r="GL140" s="157"/>
      <c r="GM140" s="157"/>
      <c r="GN140" s="157"/>
      <c r="GO140" s="157"/>
      <c r="GP140" s="157"/>
      <c r="GQ140" s="157"/>
      <c r="GR140" s="157"/>
      <c r="GS140" s="157"/>
      <c r="GT140" s="157"/>
      <c r="GU140" s="157"/>
      <c r="GV140" s="157"/>
      <c r="GW140" s="157"/>
      <c r="GX140" s="157"/>
      <c r="GY140" s="157"/>
      <c r="GZ140" s="157"/>
      <c r="HA140" s="157"/>
      <c r="HB140" s="157"/>
      <c r="HC140" s="157"/>
      <c r="HD140" s="157"/>
      <c r="HE140" s="158"/>
      <c r="HF140" s="158"/>
      <c r="HG140" s="158"/>
      <c r="HH140" s="158"/>
      <c r="HI140" s="158"/>
      <c r="HJ140" s="158"/>
      <c r="HK140" s="158"/>
      <c r="HL140" s="158"/>
      <c r="HM140" s="158"/>
      <c r="HN140" s="23"/>
      <c r="HO140" s="23"/>
      <c r="HP140" s="23"/>
      <c r="HQ140" s="23"/>
      <c r="HR140" s="23"/>
      <c r="HS140" s="23"/>
      <c r="HT140" s="25"/>
      <c r="HU140" s="25"/>
      <c r="HV140" s="25"/>
      <c r="HW140" s="25"/>
      <c r="HX140" s="25"/>
      <c r="HY140" s="25"/>
    </row>
    <row r="141" ht="12.75" customHeight="1">
      <c r="A141" s="19"/>
      <c r="B141" s="132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  <c r="DG141" s="157"/>
      <c r="DH141" s="157"/>
      <c r="DI141" s="157"/>
      <c r="DJ141" s="157"/>
      <c r="DK141" s="157"/>
      <c r="DL141" s="157"/>
      <c r="DM141" s="157"/>
      <c r="DN141" s="157"/>
      <c r="DO141" s="157"/>
      <c r="DP141" s="157"/>
      <c r="DQ141" s="157"/>
      <c r="DR141" s="157"/>
      <c r="DS141" s="157"/>
      <c r="DT141" s="157"/>
      <c r="DU141" s="157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  <c r="EQ141" s="157"/>
      <c r="ER141" s="157"/>
      <c r="ES141" s="157"/>
      <c r="ET141" s="157"/>
      <c r="EU141" s="157"/>
      <c r="EV141" s="157"/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7"/>
      <c r="FH141" s="157"/>
      <c r="FI141" s="157"/>
      <c r="FJ141" s="157"/>
      <c r="FK141" s="157"/>
      <c r="FL141" s="157"/>
      <c r="FM141" s="157"/>
      <c r="FN141" s="157"/>
      <c r="FO141" s="157"/>
      <c r="FP141" s="157"/>
      <c r="FQ141" s="157"/>
      <c r="FR141" s="157"/>
      <c r="FS141" s="157"/>
      <c r="FT141" s="157"/>
      <c r="FU141" s="157"/>
      <c r="FV141" s="157"/>
      <c r="FW141" s="157"/>
      <c r="FX141" s="157"/>
      <c r="FY141" s="157"/>
      <c r="FZ141" s="157"/>
      <c r="GA141" s="157"/>
      <c r="GB141" s="157"/>
      <c r="GC141" s="157"/>
      <c r="GD141" s="157"/>
      <c r="GE141" s="157"/>
      <c r="GF141" s="157"/>
      <c r="GG141" s="157"/>
      <c r="GH141" s="157"/>
      <c r="GI141" s="157"/>
      <c r="GJ141" s="157"/>
      <c r="GK141" s="157"/>
      <c r="GL141" s="157"/>
      <c r="GM141" s="157"/>
      <c r="GN141" s="157"/>
      <c r="GO141" s="157"/>
      <c r="GP141" s="157"/>
      <c r="GQ141" s="157"/>
      <c r="GR141" s="157"/>
      <c r="GS141" s="157"/>
      <c r="GT141" s="157"/>
      <c r="GU141" s="157"/>
      <c r="GV141" s="157"/>
      <c r="GW141" s="157"/>
      <c r="GX141" s="157"/>
      <c r="GY141" s="157"/>
      <c r="GZ141" s="157"/>
      <c r="HA141" s="157"/>
      <c r="HB141" s="157"/>
      <c r="HC141" s="157"/>
      <c r="HD141" s="157"/>
      <c r="HE141" s="158"/>
      <c r="HF141" s="158"/>
      <c r="HG141" s="158"/>
      <c r="HH141" s="158"/>
      <c r="HI141" s="158"/>
      <c r="HJ141" s="158"/>
      <c r="HK141" s="158"/>
      <c r="HL141" s="158"/>
      <c r="HM141" s="158"/>
      <c r="HN141" s="23"/>
      <c r="HO141" s="23"/>
      <c r="HP141" s="23"/>
      <c r="HQ141" s="23"/>
      <c r="HR141" s="23"/>
      <c r="HS141" s="23"/>
      <c r="HT141" s="25"/>
      <c r="HU141" s="25"/>
      <c r="HV141" s="25"/>
      <c r="HW141" s="25"/>
      <c r="HX141" s="25"/>
      <c r="HY141" s="25"/>
    </row>
    <row r="142" ht="12.75" customHeight="1">
      <c r="A142" s="19"/>
      <c r="B142" s="132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  <c r="DT142" s="157"/>
      <c r="DU142" s="157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  <c r="EQ142" s="157"/>
      <c r="ER142" s="157"/>
      <c r="ES142" s="157"/>
      <c r="ET142" s="157"/>
      <c r="EU142" s="157"/>
      <c r="EV142" s="157"/>
      <c r="EW142" s="157"/>
      <c r="EX142" s="157"/>
      <c r="EY142" s="157"/>
      <c r="EZ142" s="157"/>
      <c r="FA142" s="157"/>
      <c r="FB142" s="157"/>
      <c r="FC142" s="157"/>
      <c r="FD142" s="157"/>
      <c r="FE142" s="157"/>
      <c r="FF142" s="157"/>
      <c r="FG142" s="157"/>
      <c r="FH142" s="157"/>
      <c r="FI142" s="157"/>
      <c r="FJ142" s="157"/>
      <c r="FK142" s="157"/>
      <c r="FL142" s="157"/>
      <c r="FM142" s="157"/>
      <c r="FN142" s="157"/>
      <c r="FO142" s="157"/>
      <c r="FP142" s="157"/>
      <c r="FQ142" s="157"/>
      <c r="FR142" s="157"/>
      <c r="FS142" s="157"/>
      <c r="FT142" s="157"/>
      <c r="FU142" s="157"/>
      <c r="FV142" s="157"/>
      <c r="FW142" s="157"/>
      <c r="FX142" s="157"/>
      <c r="FY142" s="157"/>
      <c r="FZ142" s="157"/>
      <c r="GA142" s="157"/>
      <c r="GB142" s="157"/>
      <c r="GC142" s="157"/>
      <c r="GD142" s="157"/>
      <c r="GE142" s="157"/>
      <c r="GF142" s="157"/>
      <c r="GG142" s="157"/>
      <c r="GH142" s="157"/>
      <c r="GI142" s="157"/>
      <c r="GJ142" s="157"/>
      <c r="GK142" s="157"/>
      <c r="GL142" s="157"/>
      <c r="GM142" s="157"/>
      <c r="GN142" s="157"/>
      <c r="GO142" s="157"/>
      <c r="GP142" s="157"/>
      <c r="GQ142" s="157"/>
      <c r="GR142" s="157"/>
      <c r="GS142" s="157"/>
      <c r="GT142" s="157"/>
      <c r="GU142" s="157"/>
      <c r="GV142" s="157"/>
      <c r="GW142" s="157"/>
      <c r="GX142" s="157"/>
      <c r="GY142" s="157"/>
      <c r="GZ142" s="157"/>
      <c r="HA142" s="157"/>
      <c r="HB142" s="157"/>
      <c r="HC142" s="157"/>
      <c r="HD142" s="157"/>
      <c r="HE142" s="158"/>
      <c r="HF142" s="158"/>
      <c r="HG142" s="158"/>
      <c r="HH142" s="158"/>
      <c r="HI142" s="158"/>
      <c r="HJ142" s="158"/>
      <c r="HK142" s="158"/>
      <c r="HL142" s="158"/>
      <c r="HM142" s="158"/>
      <c r="HN142" s="23"/>
      <c r="HO142" s="23"/>
      <c r="HP142" s="23"/>
      <c r="HQ142" s="23"/>
      <c r="HR142" s="23"/>
      <c r="HS142" s="23"/>
      <c r="HT142" s="25"/>
      <c r="HU142" s="25"/>
      <c r="HV142" s="25"/>
      <c r="HW142" s="25"/>
      <c r="HX142" s="25"/>
      <c r="HY142" s="25"/>
    </row>
    <row r="143" ht="12.75" customHeight="1">
      <c r="A143" s="19"/>
      <c r="B143" s="132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  <c r="DM143" s="157"/>
      <c r="DN143" s="157"/>
      <c r="DO143" s="157"/>
      <c r="DP143" s="157"/>
      <c r="DQ143" s="157"/>
      <c r="DR143" s="157"/>
      <c r="DS143" s="157"/>
      <c r="DT143" s="157"/>
      <c r="DU143" s="157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  <c r="EQ143" s="157"/>
      <c r="ER143" s="157"/>
      <c r="ES143" s="157"/>
      <c r="ET143" s="157"/>
      <c r="EU143" s="157"/>
      <c r="EV143" s="157"/>
      <c r="EW143" s="157"/>
      <c r="EX143" s="157"/>
      <c r="EY143" s="157"/>
      <c r="EZ143" s="157"/>
      <c r="FA143" s="157"/>
      <c r="FB143" s="157"/>
      <c r="FC143" s="157"/>
      <c r="FD143" s="157"/>
      <c r="FE143" s="157"/>
      <c r="FF143" s="157"/>
      <c r="FG143" s="157"/>
      <c r="FH143" s="157"/>
      <c r="FI143" s="157"/>
      <c r="FJ143" s="157"/>
      <c r="FK143" s="157"/>
      <c r="FL143" s="157"/>
      <c r="FM143" s="157"/>
      <c r="FN143" s="157"/>
      <c r="FO143" s="157"/>
      <c r="FP143" s="157"/>
      <c r="FQ143" s="157"/>
      <c r="FR143" s="157"/>
      <c r="FS143" s="157"/>
      <c r="FT143" s="157"/>
      <c r="FU143" s="157"/>
      <c r="FV143" s="157"/>
      <c r="FW143" s="157"/>
      <c r="FX143" s="157"/>
      <c r="FY143" s="157"/>
      <c r="FZ143" s="157"/>
      <c r="GA143" s="157"/>
      <c r="GB143" s="157"/>
      <c r="GC143" s="157"/>
      <c r="GD143" s="157"/>
      <c r="GE143" s="157"/>
      <c r="GF143" s="157"/>
      <c r="GG143" s="157"/>
      <c r="GH143" s="157"/>
      <c r="GI143" s="157"/>
      <c r="GJ143" s="157"/>
      <c r="GK143" s="157"/>
      <c r="GL143" s="157"/>
      <c r="GM143" s="157"/>
      <c r="GN143" s="157"/>
      <c r="GO143" s="157"/>
      <c r="GP143" s="157"/>
      <c r="GQ143" s="157"/>
      <c r="GR143" s="157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8"/>
      <c r="HF143" s="158"/>
      <c r="HG143" s="158"/>
      <c r="HH143" s="158"/>
      <c r="HI143" s="158"/>
      <c r="HJ143" s="158"/>
      <c r="HK143" s="158"/>
      <c r="HL143" s="158"/>
      <c r="HM143" s="158"/>
      <c r="HN143" s="23"/>
      <c r="HO143" s="23"/>
      <c r="HP143" s="23"/>
      <c r="HQ143" s="23"/>
      <c r="HR143" s="23"/>
      <c r="HS143" s="23"/>
      <c r="HT143" s="25"/>
      <c r="HU143" s="25"/>
      <c r="HV143" s="25"/>
      <c r="HW143" s="25"/>
      <c r="HX143" s="25"/>
      <c r="HY143" s="25"/>
    </row>
    <row r="144" ht="12.75" customHeight="1">
      <c r="A144" s="19"/>
      <c r="B144" s="132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  <c r="DT144" s="157"/>
      <c r="DU144" s="157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  <c r="EQ144" s="157"/>
      <c r="ER144" s="157"/>
      <c r="ES144" s="157"/>
      <c r="ET144" s="157"/>
      <c r="EU144" s="157"/>
      <c r="EV144" s="157"/>
      <c r="EW144" s="157"/>
      <c r="EX144" s="157"/>
      <c r="EY144" s="157"/>
      <c r="EZ144" s="157"/>
      <c r="FA144" s="157"/>
      <c r="FB144" s="157"/>
      <c r="FC144" s="157"/>
      <c r="FD144" s="157"/>
      <c r="FE144" s="157"/>
      <c r="FF144" s="157"/>
      <c r="FG144" s="157"/>
      <c r="FH144" s="157"/>
      <c r="FI144" s="157"/>
      <c r="FJ144" s="157"/>
      <c r="FK144" s="157"/>
      <c r="FL144" s="157"/>
      <c r="FM144" s="157"/>
      <c r="FN144" s="157"/>
      <c r="FO144" s="157"/>
      <c r="FP144" s="157"/>
      <c r="FQ144" s="157"/>
      <c r="FR144" s="157"/>
      <c r="FS144" s="157"/>
      <c r="FT144" s="157"/>
      <c r="FU144" s="157"/>
      <c r="FV144" s="157"/>
      <c r="FW144" s="157"/>
      <c r="FX144" s="157"/>
      <c r="FY144" s="157"/>
      <c r="FZ144" s="157"/>
      <c r="GA144" s="157"/>
      <c r="GB144" s="157"/>
      <c r="GC144" s="157"/>
      <c r="GD144" s="157"/>
      <c r="GE144" s="157"/>
      <c r="GF144" s="157"/>
      <c r="GG144" s="157"/>
      <c r="GH144" s="157"/>
      <c r="GI144" s="157"/>
      <c r="GJ144" s="157"/>
      <c r="GK144" s="157"/>
      <c r="GL144" s="157"/>
      <c r="GM144" s="157"/>
      <c r="GN144" s="157"/>
      <c r="GO144" s="157"/>
      <c r="GP144" s="157"/>
      <c r="GQ144" s="157"/>
      <c r="GR144" s="157"/>
      <c r="GS144" s="157"/>
      <c r="GT144" s="157"/>
      <c r="GU144" s="157"/>
      <c r="GV144" s="157"/>
      <c r="GW144" s="157"/>
      <c r="GX144" s="157"/>
      <c r="GY144" s="157"/>
      <c r="GZ144" s="157"/>
      <c r="HA144" s="157"/>
      <c r="HB144" s="157"/>
      <c r="HC144" s="157"/>
      <c r="HD144" s="157"/>
      <c r="HE144" s="158"/>
      <c r="HF144" s="158"/>
      <c r="HG144" s="158"/>
      <c r="HH144" s="158"/>
      <c r="HI144" s="158"/>
      <c r="HJ144" s="158"/>
      <c r="HK144" s="158"/>
      <c r="HL144" s="158"/>
      <c r="HM144" s="158"/>
      <c r="HN144" s="23"/>
      <c r="HO144" s="23"/>
      <c r="HP144" s="23"/>
      <c r="HQ144" s="23"/>
      <c r="HR144" s="23"/>
      <c r="HS144" s="23"/>
      <c r="HT144" s="25"/>
      <c r="HU144" s="25"/>
      <c r="HV144" s="25"/>
      <c r="HW144" s="25"/>
      <c r="HX144" s="25"/>
      <c r="HY144" s="25"/>
    </row>
    <row r="145" ht="12.75" customHeight="1">
      <c r="A145" s="19"/>
      <c r="B145" s="132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  <c r="EV145" s="157"/>
      <c r="EW145" s="157"/>
      <c r="EX145" s="157"/>
      <c r="EY145" s="157"/>
      <c r="EZ145" s="157"/>
      <c r="FA145" s="157"/>
      <c r="FB145" s="157"/>
      <c r="FC145" s="157"/>
      <c r="FD145" s="157"/>
      <c r="FE145" s="157"/>
      <c r="FF145" s="157"/>
      <c r="FG145" s="157"/>
      <c r="FH145" s="157"/>
      <c r="FI145" s="157"/>
      <c r="FJ145" s="157"/>
      <c r="FK145" s="157"/>
      <c r="FL145" s="157"/>
      <c r="FM145" s="157"/>
      <c r="FN145" s="157"/>
      <c r="FO145" s="157"/>
      <c r="FP145" s="157"/>
      <c r="FQ145" s="157"/>
      <c r="FR145" s="157"/>
      <c r="FS145" s="157"/>
      <c r="FT145" s="157"/>
      <c r="FU145" s="157"/>
      <c r="FV145" s="157"/>
      <c r="FW145" s="157"/>
      <c r="FX145" s="157"/>
      <c r="FY145" s="157"/>
      <c r="FZ145" s="157"/>
      <c r="GA145" s="157"/>
      <c r="GB145" s="157"/>
      <c r="GC145" s="157"/>
      <c r="GD145" s="157"/>
      <c r="GE145" s="157"/>
      <c r="GF145" s="157"/>
      <c r="GG145" s="157"/>
      <c r="GH145" s="157"/>
      <c r="GI145" s="157"/>
      <c r="GJ145" s="157"/>
      <c r="GK145" s="157"/>
      <c r="GL145" s="157"/>
      <c r="GM145" s="157"/>
      <c r="GN145" s="157"/>
      <c r="GO145" s="157"/>
      <c r="GP145" s="157"/>
      <c r="GQ145" s="157"/>
      <c r="GR145" s="157"/>
      <c r="GS145" s="157"/>
      <c r="GT145" s="157"/>
      <c r="GU145" s="157"/>
      <c r="GV145" s="157"/>
      <c r="GW145" s="157"/>
      <c r="GX145" s="157"/>
      <c r="GY145" s="157"/>
      <c r="GZ145" s="157"/>
      <c r="HA145" s="157"/>
      <c r="HB145" s="157"/>
      <c r="HC145" s="157"/>
      <c r="HD145" s="157"/>
      <c r="HE145" s="158"/>
      <c r="HF145" s="158"/>
      <c r="HG145" s="158"/>
      <c r="HH145" s="158"/>
      <c r="HI145" s="158"/>
      <c r="HJ145" s="158"/>
      <c r="HK145" s="158"/>
      <c r="HL145" s="158"/>
      <c r="HM145" s="158"/>
      <c r="HN145" s="23"/>
      <c r="HO145" s="23"/>
      <c r="HP145" s="23"/>
      <c r="HQ145" s="23"/>
      <c r="HR145" s="23"/>
      <c r="HS145" s="23"/>
      <c r="HT145" s="25"/>
      <c r="HU145" s="25"/>
      <c r="HV145" s="25"/>
      <c r="HW145" s="25"/>
      <c r="HX145" s="25"/>
      <c r="HY145" s="25"/>
    </row>
    <row r="146" ht="12.75" customHeight="1">
      <c r="A146" s="19"/>
      <c r="B146" s="132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  <c r="EV146" s="157"/>
      <c r="EW146" s="157"/>
      <c r="EX146" s="157"/>
      <c r="EY146" s="157"/>
      <c r="EZ146" s="157"/>
      <c r="FA146" s="157"/>
      <c r="FB146" s="157"/>
      <c r="FC146" s="157"/>
      <c r="FD146" s="157"/>
      <c r="FE146" s="157"/>
      <c r="FF146" s="157"/>
      <c r="FG146" s="157"/>
      <c r="FH146" s="157"/>
      <c r="FI146" s="157"/>
      <c r="FJ146" s="157"/>
      <c r="FK146" s="157"/>
      <c r="FL146" s="157"/>
      <c r="FM146" s="157"/>
      <c r="FN146" s="157"/>
      <c r="FO146" s="157"/>
      <c r="FP146" s="157"/>
      <c r="FQ146" s="157"/>
      <c r="FR146" s="157"/>
      <c r="FS146" s="157"/>
      <c r="FT146" s="157"/>
      <c r="FU146" s="157"/>
      <c r="FV146" s="157"/>
      <c r="FW146" s="157"/>
      <c r="FX146" s="157"/>
      <c r="FY146" s="157"/>
      <c r="FZ146" s="157"/>
      <c r="GA146" s="157"/>
      <c r="GB146" s="157"/>
      <c r="GC146" s="157"/>
      <c r="GD146" s="157"/>
      <c r="GE146" s="157"/>
      <c r="GF146" s="157"/>
      <c r="GG146" s="157"/>
      <c r="GH146" s="157"/>
      <c r="GI146" s="157"/>
      <c r="GJ146" s="157"/>
      <c r="GK146" s="157"/>
      <c r="GL146" s="157"/>
      <c r="GM146" s="157"/>
      <c r="GN146" s="157"/>
      <c r="GO146" s="157"/>
      <c r="GP146" s="157"/>
      <c r="GQ146" s="157"/>
      <c r="GR146" s="157"/>
      <c r="GS146" s="157"/>
      <c r="GT146" s="157"/>
      <c r="GU146" s="157"/>
      <c r="GV146" s="157"/>
      <c r="GW146" s="157"/>
      <c r="GX146" s="157"/>
      <c r="GY146" s="157"/>
      <c r="GZ146" s="157"/>
      <c r="HA146" s="157"/>
      <c r="HB146" s="157"/>
      <c r="HC146" s="157"/>
      <c r="HD146" s="157"/>
      <c r="HE146" s="158"/>
      <c r="HF146" s="158"/>
      <c r="HG146" s="158"/>
      <c r="HH146" s="158"/>
      <c r="HI146" s="158"/>
      <c r="HJ146" s="158"/>
      <c r="HK146" s="158"/>
      <c r="HL146" s="158"/>
      <c r="HM146" s="158"/>
      <c r="HN146" s="23"/>
      <c r="HO146" s="23"/>
      <c r="HP146" s="23"/>
      <c r="HQ146" s="23"/>
      <c r="HR146" s="23"/>
      <c r="HS146" s="23"/>
      <c r="HT146" s="25"/>
      <c r="HU146" s="25"/>
      <c r="HV146" s="25"/>
      <c r="HW146" s="25"/>
      <c r="HX146" s="25"/>
      <c r="HY146" s="25"/>
    </row>
    <row r="147" ht="12.75" customHeight="1">
      <c r="A147" s="19"/>
      <c r="B147" s="132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  <c r="DG147" s="157"/>
      <c r="DH147" s="157"/>
      <c r="DI147" s="157"/>
      <c r="DJ147" s="157"/>
      <c r="DK147" s="157"/>
      <c r="DL147" s="157"/>
      <c r="DM147" s="157"/>
      <c r="DN147" s="157"/>
      <c r="DO147" s="157"/>
      <c r="DP147" s="157"/>
      <c r="DQ147" s="157"/>
      <c r="DR147" s="157"/>
      <c r="DS147" s="157"/>
      <c r="DT147" s="157"/>
      <c r="DU147" s="157"/>
      <c r="DV147" s="157"/>
      <c r="DW147" s="157"/>
      <c r="DX147" s="157"/>
      <c r="DY147" s="157"/>
      <c r="DZ147" s="157"/>
      <c r="EA147" s="157"/>
      <c r="EB147" s="157"/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  <c r="EQ147" s="157"/>
      <c r="ER147" s="157"/>
      <c r="ES147" s="157"/>
      <c r="ET147" s="157"/>
      <c r="EU147" s="157"/>
      <c r="EV147" s="157"/>
      <c r="EW147" s="157"/>
      <c r="EX147" s="157"/>
      <c r="EY147" s="157"/>
      <c r="EZ147" s="157"/>
      <c r="FA147" s="157"/>
      <c r="FB147" s="157"/>
      <c r="FC147" s="157"/>
      <c r="FD147" s="157"/>
      <c r="FE147" s="157"/>
      <c r="FF147" s="157"/>
      <c r="FG147" s="157"/>
      <c r="FH147" s="157"/>
      <c r="FI147" s="157"/>
      <c r="FJ147" s="157"/>
      <c r="FK147" s="157"/>
      <c r="FL147" s="157"/>
      <c r="FM147" s="157"/>
      <c r="FN147" s="157"/>
      <c r="FO147" s="157"/>
      <c r="FP147" s="157"/>
      <c r="FQ147" s="157"/>
      <c r="FR147" s="157"/>
      <c r="FS147" s="157"/>
      <c r="FT147" s="157"/>
      <c r="FU147" s="157"/>
      <c r="FV147" s="157"/>
      <c r="FW147" s="157"/>
      <c r="FX147" s="157"/>
      <c r="FY147" s="157"/>
      <c r="FZ147" s="157"/>
      <c r="GA147" s="157"/>
      <c r="GB147" s="157"/>
      <c r="GC147" s="157"/>
      <c r="GD147" s="157"/>
      <c r="GE147" s="157"/>
      <c r="GF147" s="157"/>
      <c r="GG147" s="157"/>
      <c r="GH147" s="157"/>
      <c r="GI147" s="157"/>
      <c r="GJ147" s="157"/>
      <c r="GK147" s="157"/>
      <c r="GL147" s="157"/>
      <c r="GM147" s="157"/>
      <c r="GN147" s="157"/>
      <c r="GO147" s="157"/>
      <c r="GP147" s="157"/>
      <c r="GQ147" s="157"/>
      <c r="GR147" s="157"/>
      <c r="GS147" s="157"/>
      <c r="GT147" s="157"/>
      <c r="GU147" s="157"/>
      <c r="GV147" s="157"/>
      <c r="GW147" s="157"/>
      <c r="GX147" s="157"/>
      <c r="GY147" s="157"/>
      <c r="GZ147" s="157"/>
      <c r="HA147" s="157"/>
      <c r="HB147" s="157"/>
      <c r="HC147" s="157"/>
      <c r="HD147" s="157"/>
      <c r="HE147" s="158"/>
      <c r="HF147" s="158"/>
      <c r="HG147" s="158"/>
      <c r="HH147" s="158"/>
      <c r="HI147" s="158"/>
      <c r="HJ147" s="158"/>
      <c r="HK147" s="158"/>
      <c r="HL147" s="158"/>
      <c r="HM147" s="158"/>
      <c r="HN147" s="23"/>
      <c r="HO147" s="23"/>
      <c r="HP147" s="23"/>
      <c r="HQ147" s="23"/>
      <c r="HR147" s="23"/>
      <c r="HS147" s="23"/>
      <c r="HT147" s="25"/>
      <c r="HU147" s="25"/>
      <c r="HV147" s="25"/>
      <c r="HW147" s="25"/>
      <c r="HX147" s="25"/>
      <c r="HY147" s="25"/>
    </row>
    <row r="148" ht="12.75" customHeight="1">
      <c r="A148" s="19"/>
      <c r="B148" s="132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57"/>
      <c r="GE148" s="157"/>
      <c r="GF148" s="157"/>
      <c r="GG148" s="157"/>
      <c r="GH148" s="157"/>
      <c r="GI148" s="157"/>
      <c r="GJ148" s="157"/>
      <c r="GK148" s="157"/>
      <c r="GL148" s="157"/>
      <c r="GM148" s="157"/>
      <c r="GN148" s="157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  <c r="GY148" s="157"/>
      <c r="GZ148" s="157"/>
      <c r="HA148" s="157"/>
      <c r="HB148" s="157"/>
      <c r="HC148" s="157"/>
      <c r="HD148" s="157"/>
      <c r="HE148" s="158"/>
      <c r="HF148" s="158"/>
      <c r="HG148" s="158"/>
      <c r="HH148" s="158"/>
      <c r="HI148" s="158"/>
      <c r="HJ148" s="158"/>
      <c r="HK148" s="158"/>
      <c r="HL148" s="158"/>
      <c r="HM148" s="158"/>
      <c r="HN148" s="23"/>
      <c r="HO148" s="23"/>
      <c r="HP148" s="23"/>
      <c r="HQ148" s="23"/>
      <c r="HR148" s="23"/>
      <c r="HS148" s="23"/>
      <c r="HT148" s="25"/>
      <c r="HU148" s="25"/>
      <c r="HV148" s="25"/>
      <c r="HW148" s="25"/>
      <c r="HX148" s="25"/>
      <c r="HY148" s="25"/>
    </row>
    <row r="149" ht="12.75" customHeight="1">
      <c r="A149" s="19"/>
      <c r="B149" s="132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7"/>
      <c r="DT149" s="157"/>
      <c r="DU149" s="157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  <c r="EQ149" s="157"/>
      <c r="ER149" s="157"/>
      <c r="ES149" s="157"/>
      <c r="ET149" s="157"/>
      <c r="EU149" s="157"/>
      <c r="EV149" s="157"/>
      <c r="EW149" s="157"/>
      <c r="EX149" s="157"/>
      <c r="EY149" s="157"/>
      <c r="EZ149" s="157"/>
      <c r="FA149" s="157"/>
      <c r="FB149" s="157"/>
      <c r="FC149" s="157"/>
      <c r="FD149" s="157"/>
      <c r="FE149" s="157"/>
      <c r="FF149" s="157"/>
      <c r="FG149" s="157"/>
      <c r="FH149" s="157"/>
      <c r="FI149" s="157"/>
      <c r="FJ149" s="157"/>
      <c r="FK149" s="157"/>
      <c r="FL149" s="157"/>
      <c r="FM149" s="157"/>
      <c r="FN149" s="157"/>
      <c r="FO149" s="157"/>
      <c r="FP149" s="157"/>
      <c r="FQ149" s="157"/>
      <c r="FR149" s="157"/>
      <c r="FS149" s="157"/>
      <c r="FT149" s="157"/>
      <c r="FU149" s="157"/>
      <c r="FV149" s="157"/>
      <c r="FW149" s="157"/>
      <c r="FX149" s="157"/>
      <c r="FY149" s="157"/>
      <c r="FZ149" s="157"/>
      <c r="GA149" s="157"/>
      <c r="GB149" s="157"/>
      <c r="GC149" s="157"/>
      <c r="GD149" s="157"/>
      <c r="GE149" s="157"/>
      <c r="GF149" s="157"/>
      <c r="GG149" s="157"/>
      <c r="GH149" s="157"/>
      <c r="GI149" s="157"/>
      <c r="GJ149" s="157"/>
      <c r="GK149" s="157"/>
      <c r="GL149" s="157"/>
      <c r="GM149" s="157"/>
      <c r="GN149" s="157"/>
      <c r="GO149" s="157"/>
      <c r="GP149" s="157"/>
      <c r="GQ149" s="157"/>
      <c r="GR149" s="157"/>
      <c r="GS149" s="157"/>
      <c r="GT149" s="157"/>
      <c r="GU149" s="157"/>
      <c r="GV149" s="157"/>
      <c r="GW149" s="157"/>
      <c r="GX149" s="157"/>
      <c r="GY149" s="157"/>
      <c r="GZ149" s="157"/>
      <c r="HA149" s="157"/>
      <c r="HB149" s="157"/>
      <c r="HC149" s="157"/>
      <c r="HD149" s="157"/>
      <c r="HE149" s="158"/>
      <c r="HF149" s="158"/>
      <c r="HG149" s="158"/>
      <c r="HH149" s="158"/>
      <c r="HI149" s="158"/>
      <c r="HJ149" s="158"/>
      <c r="HK149" s="158"/>
      <c r="HL149" s="158"/>
      <c r="HM149" s="158"/>
      <c r="HN149" s="23"/>
      <c r="HO149" s="23"/>
      <c r="HP149" s="23"/>
      <c r="HQ149" s="23"/>
      <c r="HR149" s="23"/>
      <c r="HS149" s="23"/>
      <c r="HT149" s="25"/>
      <c r="HU149" s="25"/>
      <c r="HV149" s="25"/>
      <c r="HW149" s="25"/>
      <c r="HX149" s="25"/>
      <c r="HY149" s="25"/>
    </row>
    <row r="150" ht="12.75" customHeight="1">
      <c r="A150" s="19"/>
      <c r="B150" s="132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  <c r="EV150" s="157"/>
      <c r="EW150" s="157"/>
      <c r="EX150" s="157"/>
      <c r="EY150" s="157"/>
      <c r="EZ150" s="157"/>
      <c r="FA150" s="157"/>
      <c r="FB150" s="157"/>
      <c r="FC150" s="157"/>
      <c r="FD150" s="157"/>
      <c r="FE150" s="157"/>
      <c r="FF150" s="157"/>
      <c r="FG150" s="157"/>
      <c r="FH150" s="157"/>
      <c r="FI150" s="157"/>
      <c r="FJ150" s="157"/>
      <c r="FK150" s="157"/>
      <c r="FL150" s="157"/>
      <c r="FM150" s="157"/>
      <c r="FN150" s="157"/>
      <c r="FO150" s="157"/>
      <c r="FP150" s="157"/>
      <c r="FQ150" s="157"/>
      <c r="FR150" s="157"/>
      <c r="FS150" s="157"/>
      <c r="FT150" s="157"/>
      <c r="FU150" s="157"/>
      <c r="FV150" s="157"/>
      <c r="FW150" s="157"/>
      <c r="FX150" s="157"/>
      <c r="FY150" s="157"/>
      <c r="FZ150" s="157"/>
      <c r="GA150" s="157"/>
      <c r="GB150" s="157"/>
      <c r="GC150" s="157"/>
      <c r="GD150" s="157"/>
      <c r="GE150" s="157"/>
      <c r="GF150" s="157"/>
      <c r="GG150" s="157"/>
      <c r="GH150" s="157"/>
      <c r="GI150" s="157"/>
      <c r="GJ150" s="157"/>
      <c r="GK150" s="157"/>
      <c r="GL150" s="157"/>
      <c r="GM150" s="157"/>
      <c r="GN150" s="157"/>
      <c r="GO150" s="157"/>
      <c r="GP150" s="157"/>
      <c r="GQ150" s="157"/>
      <c r="GR150" s="157"/>
      <c r="GS150" s="157"/>
      <c r="GT150" s="157"/>
      <c r="GU150" s="157"/>
      <c r="GV150" s="157"/>
      <c r="GW150" s="157"/>
      <c r="GX150" s="157"/>
      <c r="GY150" s="157"/>
      <c r="GZ150" s="157"/>
      <c r="HA150" s="157"/>
      <c r="HB150" s="157"/>
      <c r="HC150" s="157"/>
      <c r="HD150" s="157"/>
      <c r="HE150" s="158"/>
      <c r="HF150" s="158"/>
      <c r="HG150" s="158"/>
      <c r="HH150" s="158"/>
      <c r="HI150" s="158"/>
      <c r="HJ150" s="158"/>
      <c r="HK150" s="158"/>
      <c r="HL150" s="158"/>
      <c r="HM150" s="158"/>
      <c r="HN150" s="23"/>
      <c r="HO150" s="23"/>
      <c r="HP150" s="23"/>
      <c r="HQ150" s="23"/>
      <c r="HR150" s="23"/>
      <c r="HS150" s="23"/>
      <c r="HT150" s="25"/>
      <c r="HU150" s="25"/>
      <c r="HV150" s="25"/>
      <c r="HW150" s="25"/>
      <c r="HX150" s="25"/>
      <c r="HY150" s="25"/>
    </row>
    <row r="151" ht="12.75" customHeight="1">
      <c r="A151" s="19"/>
      <c r="B151" s="132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  <c r="DG151" s="157"/>
      <c r="DH151" s="157"/>
      <c r="DI151" s="157"/>
      <c r="DJ151" s="157"/>
      <c r="DK151" s="157"/>
      <c r="DL151" s="157"/>
      <c r="DM151" s="157"/>
      <c r="DN151" s="157"/>
      <c r="DO151" s="157"/>
      <c r="DP151" s="157"/>
      <c r="DQ151" s="157"/>
      <c r="DR151" s="157"/>
      <c r="DS151" s="157"/>
      <c r="DT151" s="157"/>
      <c r="DU151" s="157"/>
      <c r="DV151" s="157"/>
      <c r="DW151" s="157"/>
      <c r="DX151" s="157"/>
      <c r="DY151" s="157"/>
      <c r="DZ151" s="157"/>
      <c r="EA151" s="157"/>
      <c r="EB151" s="157"/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  <c r="EQ151" s="157"/>
      <c r="ER151" s="157"/>
      <c r="ES151" s="157"/>
      <c r="ET151" s="157"/>
      <c r="EU151" s="157"/>
      <c r="EV151" s="157"/>
      <c r="EW151" s="157"/>
      <c r="EX151" s="157"/>
      <c r="EY151" s="157"/>
      <c r="EZ151" s="157"/>
      <c r="FA151" s="157"/>
      <c r="FB151" s="157"/>
      <c r="FC151" s="157"/>
      <c r="FD151" s="157"/>
      <c r="FE151" s="157"/>
      <c r="FF151" s="157"/>
      <c r="FG151" s="157"/>
      <c r="FH151" s="157"/>
      <c r="FI151" s="157"/>
      <c r="FJ151" s="157"/>
      <c r="FK151" s="157"/>
      <c r="FL151" s="157"/>
      <c r="FM151" s="157"/>
      <c r="FN151" s="157"/>
      <c r="FO151" s="157"/>
      <c r="FP151" s="157"/>
      <c r="FQ151" s="157"/>
      <c r="FR151" s="157"/>
      <c r="FS151" s="157"/>
      <c r="FT151" s="157"/>
      <c r="FU151" s="157"/>
      <c r="FV151" s="157"/>
      <c r="FW151" s="157"/>
      <c r="FX151" s="157"/>
      <c r="FY151" s="157"/>
      <c r="FZ151" s="157"/>
      <c r="GA151" s="157"/>
      <c r="GB151" s="157"/>
      <c r="GC151" s="157"/>
      <c r="GD151" s="157"/>
      <c r="GE151" s="157"/>
      <c r="GF151" s="157"/>
      <c r="GG151" s="157"/>
      <c r="GH151" s="157"/>
      <c r="GI151" s="157"/>
      <c r="GJ151" s="157"/>
      <c r="GK151" s="157"/>
      <c r="GL151" s="157"/>
      <c r="GM151" s="157"/>
      <c r="GN151" s="157"/>
      <c r="GO151" s="157"/>
      <c r="GP151" s="157"/>
      <c r="GQ151" s="157"/>
      <c r="GR151" s="157"/>
      <c r="GS151" s="157"/>
      <c r="GT151" s="157"/>
      <c r="GU151" s="157"/>
      <c r="GV151" s="157"/>
      <c r="GW151" s="157"/>
      <c r="GX151" s="157"/>
      <c r="GY151" s="157"/>
      <c r="GZ151" s="157"/>
      <c r="HA151" s="157"/>
      <c r="HB151" s="157"/>
      <c r="HC151" s="157"/>
      <c r="HD151" s="157"/>
      <c r="HE151" s="158"/>
      <c r="HF151" s="158"/>
      <c r="HG151" s="158"/>
      <c r="HH151" s="158"/>
      <c r="HI151" s="158"/>
      <c r="HJ151" s="158"/>
      <c r="HK151" s="158"/>
      <c r="HL151" s="158"/>
      <c r="HM151" s="158"/>
      <c r="HN151" s="23"/>
      <c r="HO151" s="23"/>
      <c r="HP151" s="23"/>
      <c r="HQ151" s="23"/>
      <c r="HR151" s="23"/>
      <c r="HS151" s="23"/>
      <c r="HT151" s="25"/>
      <c r="HU151" s="25"/>
      <c r="HV151" s="25"/>
      <c r="HW151" s="25"/>
      <c r="HX151" s="25"/>
      <c r="HY151" s="25"/>
    </row>
    <row r="152" ht="12.75" customHeight="1">
      <c r="A152" s="19"/>
      <c r="B152" s="132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  <c r="DT152" s="157"/>
      <c r="DU152" s="157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8"/>
      <c r="HF152" s="158"/>
      <c r="HG152" s="158"/>
      <c r="HH152" s="158"/>
      <c r="HI152" s="158"/>
      <c r="HJ152" s="158"/>
      <c r="HK152" s="158"/>
      <c r="HL152" s="158"/>
      <c r="HM152" s="158"/>
      <c r="HN152" s="23"/>
      <c r="HO152" s="23"/>
      <c r="HP152" s="23"/>
      <c r="HQ152" s="23"/>
      <c r="HR152" s="23"/>
      <c r="HS152" s="23"/>
      <c r="HT152" s="25"/>
      <c r="HU152" s="25"/>
      <c r="HV152" s="25"/>
      <c r="HW152" s="25"/>
      <c r="HX152" s="25"/>
      <c r="HY152" s="25"/>
    </row>
    <row r="153" ht="12.75" customHeight="1">
      <c r="A153" s="19"/>
      <c r="B153" s="132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  <c r="DG153" s="157"/>
      <c r="DH153" s="157"/>
      <c r="DI153" s="157"/>
      <c r="DJ153" s="157"/>
      <c r="DK153" s="157"/>
      <c r="DL153" s="157"/>
      <c r="DM153" s="157"/>
      <c r="DN153" s="157"/>
      <c r="DO153" s="157"/>
      <c r="DP153" s="157"/>
      <c r="DQ153" s="157"/>
      <c r="DR153" s="157"/>
      <c r="DS153" s="157"/>
      <c r="DT153" s="157"/>
      <c r="DU153" s="157"/>
      <c r="DV153" s="157"/>
      <c r="DW153" s="157"/>
      <c r="DX153" s="157"/>
      <c r="DY153" s="157"/>
      <c r="DZ153" s="157"/>
      <c r="EA153" s="157"/>
      <c r="EB153" s="157"/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  <c r="EQ153" s="157"/>
      <c r="ER153" s="157"/>
      <c r="ES153" s="157"/>
      <c r="ET153" s="157"/>
      <c r="EU153" s="157"/>
      <c r="EV153" s="157"/>
      <c r="EW153" s="157"/>
      <c r="EX153" s="157"/>
      <c r="EY153" s="157"/>
      <c r="EZ153" s="157"/>
      <c r="FA153" s="157"/>
      <c r="FB153" s="157"/>
      <c r="FC153" s="157"/>
      <c r="FD153" s="157"/>
      <c r="FE153" s="157"/>
      <c r="FF153" s="157"/>
      <c r="FG153" s="157"/>
      <c r="FH153" s="157"/>
      <c r="FI153" s="157"/>
      <c r="FJ153" s="157"/>
      <c r="FK153" s="157"/>
      <c r="FL153" s="157"/>
      <c r="FM153" s="157"/>
      <c r="FN153" s="157"/>
      <c r="FO153" s="157"/>
      <c r="FP153" s="157"/>
      <c r="FQ153" s="157"/>
      <c r="FR153" s="157"/>
      <c r="FS153" s="157"/>
      <c r="FT153" s="157"/>
      <c r="FU153" s="157"/>
      <c r="FV153" s="157"/>
      <c r="FW153" s="157"/>
      <c r="FX153" s="157"/>
      <c r="FY153" s="157"/>
      <c r="FZ153" s="157"/>
      <c r="GA153" s="157"/>
      <c r="GB153" s="157"/>
      <c r="GC153" s="157"/>
      <c r="GD153" s="157"/>
      <c r="GE153" s="157"/>
      <c r="GF153" s="157"/>
      <c r="GG153" s="157"/>
      <c r="GH153" s="157"/>
      <c r="GI153" s="157"/>
      <c r="GJ153" s="157"/>
      <c r="GK153" s="157"/>
      <c r="GL153" s="157"/>
      <c r="GM153" s="157"/>
      <c r="GN153" s="157"/>
      <c r="GO153" s="157"/>
      <c r="GP153" s="157"/>
      <c r="GQ153" s="157"/>
      <c r="GR153" s="157"/>
      <c r="GS153" s="157"/>
      <c r="GT153" s="157"/>
      <c r="GU153" s="157"/>
      <c r="GV153" s="157"/>
      <c r="GW153" s="157"/>
      <c r="GX153" s="157"/>
      <c r="GY153" s="157"/>
      <c r="GZ153" s="157"/>
      <c r="HA153" s="157"/>
      <c r="HB153" s="157"/>
      <c r="HC153" s="157"/>
      <c r="HD153" s="157"/>
      <c r="HE153" s="158"/>
      <c r="HF153" s="158"/>
      <c r="HG153" s="158"/>
      <c r="HH153" s="158"/>
      <c r="HI153" s="158"/>
      <c r="HJ153" s="158"/>
      <c r="HK153" s="158"/>
      <c r="HL153" s="158"/>
      <c r="HM153" s="158"/>
      <c r="HN153" s="23"/>
      <c r="HO153" s="23"/>
      <c r="HP153" s="23"/>
      <c r="HQ153" s="23"/>
      <c r="HR153" s="23"/>
      <c r="HS153" s="23"/>
      <c r="HT153" s="25"/>
      <c r="HU153" s="25"/>
      <c r="HV153" s="25"/>
      <c r="HW153" s="25"/>
      <c r="HX153" s="25"/>
      <c r="HY153" s="25"/>
    </row>
    <row r="154" ht="12.75" customHeight="1">
      <c r="A154" s="19"/>
      <c r="B154" s="132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  <c r="DM154" s="157"/>
      <c r="DN154" s="157"/>
      <c r="DO154" s="157"/>
      <c r="DP154" s="157"/>
      <c r="DQ154" s="157"/>
      <c r="DR154" s="157"/>
      <c r="DS154" s="157"/>
      <c r="DT154" s="157"/>
      <c r="DU154" s="157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8"/>
      <c r="HF154" s="158"/>
      <c r="HG154" s="158"/>
      <c r="HH154" s="158"/>
      <c r="HI154" s="158"/>
      <c r="HJ154" s="158"/>
      <c r="HK154" s="158"/>
      <c r="HL154" s="158"/>
      <c r="HM154" s="158"/>
      <c r="HN154" s="23"/>
      <c r="HO154" s="23"/>
      <c r="HP154" s="23"/>
      <c r="HQ154" s="23"/>
      <c r="HR154" s="23"/>
      <c r="HS154" s="23"/>
      <c r="HT154" s="25"/>
      <c r="HU154" s="25"/>
      <c r="HV154" s="25"/>
      <c r="HW154" s="25"/>
      <c r="HX154" s="25"/>
      <c r="HY154" s="25"/>
    </row>
    <row r="155" ht="12.75" customHeight="1">
      <c r="A155" s="19"/>
      <c r="B155" s="132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  <c r="DG155" s="157"/>
      <c r="DH155" s="157"/>
      <c r="DI155" s="157"/>
      <c r="DJ155" s="157"/>
      <c r="DK155" s="157"/>
      <c r="DL155" s="157"/>
      <c r="DM155" s="157"/>
      <c r="DN155" s="157"/>
      <c r="DO155" s="157"/>
      <c r="DP155" s="157"/>
      <c r="DQ155" s="157"/>
      <c r="DR155" s="157"/>
      <c r="DS155" s="157"/>
      <c r="DT155" s="157"/>
      <c r="DU155" s="157"/>
      <c r="DV155" s="157"/>
      <c r="DW155" s="157"/>
      <c r="DX155" s="157"/>
      <c r="DY155" s="157"/>
      <c r="DZ155" s="157"/>
      <c r="EA155" s="157"/>
      <c r="EB155" s="157"/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  <c r="EQ155" s="157"/>
      <c r="ER155" s="157"/>
      <c r="ES155" s="157"/>
      <c r="ET155" s="157"/>
      <c r="EU155" s="157"/>
      <c r="EV155" s="157"/>
      <c r="EW155" s="157"/>
      <c r="EX155" s="157"/>
      <c r="EY155" s="157"/>
      <c r="EZ155" s="157"/>
      <c r="FA155" s="157"/>
      <c r="FB155" s="157"/>
      <c r="FC155" s="157"/>
      <c r="FD155" s="157"/>
      <c r="FE155" s="157"/>
      <c r="FF155" s="157"/>
      <c r="FG155" s="157"/>
      <c r="FH155" s="157"/>
      <c r="FI155" s="157"/>
      <c r="FJ155" s="157"/>
      <c r="FK155" s="157"/>
      <c r="FL155" s="157"/>
      <c r="FM155" s="157"/>
      <c r="FN155" s="157"/>
      <c r="FO155" s="157"/>
      <c r="FP155" s="157"/>
      <c r="FQ155" s="157"/>
      <c r="FR155" s="157"/>
      <c r="FS155" s="157"/>
      <c r="FT155" s="157"/>
      <c r="FU155" s="157"/>
      <c r="FV155" s="157"/>
      <c r="FW155" s="157"/>
      <c r="FX155" s="157"/>
      <c r="FY155" s="157"/>
      <c r="FZ155" s="157"/>
      <c r="GA155" s="157"/>
      <c r="GB155" s="157"/>
      <c r="GC155" s="157"/>
      <c r="GD155" s="157"/>
      <c r="GE155" s="157"/>
      <c r="GF155" s="157"/>
      <c r="GG155" s="157"/>
      <c r="GH155" s="157"/>
      <c r="GI155" s="157"/>
      <c r="GJ155" s="157"/>
      <c r="GK155" s="157"/>
      <c r="GL155" s="157"/>
      <c r="GM155" s="157"/>
      <c r="GN155" s="157"/>
      <c r="GO155" s="157"/>
      <c r="GP155" s="157"/>
      <c r="GQ155" s="157"/>
      <c r="GR155" s="157"/>
      <c r="GS155" s="157"/>
      <c r="GT155" s="157"/>
      <c r="GU155" s="157"/>
      <c r="GV155" s="157"/>
      <c r="GW155" s="157"/>
      <c r="GX155" s="157"/>
      <c r="GY155" s="157"/>
      <c r="GZ155" s="157"/>
      <c r="HA155" s="157"/>
      <c r="HB155" s="157"/>
      <c r="HC155" s="157"/>
      <c r="HD155" s="157"/>
      <c r="HE155" s="158"/>
      <c r="HF155" s="158"/>
      <c r="HG155" s="158"/>
      <c r="HH155" s="158"/>
      <c r="HI155" s="158"/>
      <c r="HJ155" s="158"/>
      <c r="HK155" s="158"/>
      <c r="HL155" s="158"/>
      <c r="HM155" s="158"/>
      <c r="HN155" s="23"/>
      <c r="HO155" s="23"/>
      <c r="HP155" s="23"/>
      <c r="HQ155" s="23"/>
      <c r="HR155" s="23"/>
      <c r="HS155" s="23"/>
      <c r="HT155" s="25"/>
      <c r="HU155" s="25"/>
      <c r="HV155" s="25"/>
      <c r="HW155" s="25"/>
      <c r="HX155" s="25"/>
      <c r="HY155" s="25"/>
    </row>
    <row r="156" ht="12.75" customHeight="1">
      <c r="A156" s="19"/>
      <c r="B156" s="132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  <c r="EQ156" s="157"/>
      <c r="ER156" s="157"/>
      <c r="ES156" s="157"/>
      <c r="ET156" s="157"/>
      <c r="EU156" s="157"/>
      <c r="EV156" s="157"/>
      <c r="EW156" s="157"/>
      <c r="EX156" s="157"/>
      <c r="EY156" s="157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  <c r="GY156" s="157"/>
      <c r="GZ156" s="157"/>
      <c r="HA156" s="157"/>
      <c r="HB156" s="157"/>
      <c r="HC156" s="157"/>
      <c r="HD156" s="157"/>
      <c r="HE156" s="158"/>
      <c r="HF156" s="158"/>
      <c r="HG156" s="158"/>
      <c r="HH156" s="158"/>
      <c r="HI156" s="158"/>
      <c r="HJ156" s="158"/>
      <c r="HK156" s="158"/>
      <c r="HL156" s="158"/>
      <c r="HM156" s="158"/>
      <c r="HN156" s="23"/>
      <c r="HO156" s="23"/>
      <c r="HP156" s="23"/>
      <c r="HQ156" s="23"/>
      <c r="HR156" s="23"/>
      <c r="HS156" s="23"/>
      <c r="HT156" s="25"/>
      <c r="HU156" s="25"/>
      <c r="HV156" s="25"/>
      <c r="HW156" s="25"/>
      <c r="HX156" s="25"/>
      <c r="HY156" s="25"/>
    </row>
    <row r="157" ht="12.75" customHeight="1">
      <c r="A157" s="19"/>
      <c r="B157" s="132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8"/>
      <c r="HF157" s="158"/>
      <c r="HG157" s="158"/>
      <c r="HH157" s="158"/>
      <c r="HI157" s="158"/>
      <c r="HJ157" s="158"/>
      <c r="HK157" s="158"/>
      <c r="HL157" s="158"/>
      <c r="HM157" s="158"/>
      <c r="HN157" s="23"/>
      <c r="HO157" s="23"/>
      <c r="HP157" s="23"/>
      <c r="HQ157" s="23"/>
      <c r="HR157" s="23"/>
      <c r="HS157" s="23"/>
      <c r="HT157" s="25"/>
      <c r="HU157" s="25"/>
      <c r="HV157" s="25"/>
      <c r="HW157" s="25"/>
      <c r="HX157" s="25"/>
      <c r="HY157" s="25"/>
    </row>
    <row r="158" ht="12.75" customHeight="1">
      <c r="A158" s="19"/>
      <c r="B158" s="132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  <c r="DT158" s="157"/>
      <c r="DU158" s="157"/>
      <c r="DV158" s="157"/>
      <c r="DW158" s="157"/>
      <c r="DX158" s="157"/>
      <c r="DY158" s="157"/>
      <c r="DZ158" s="157"/>
      <c r="EA158" s="157"/>
      <c r="EB158" s="157"/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  <c r="EQ158" s="157"/>
      <c r="ER158" s="157"/>
      <c r="ES158" s="157"/>
      <c r="ET158" s="157"/>
      <c r="EU158" s="157"/>
      <c r="EV158" s="157"/>
      <c r="EW158" s="157"/>
      <c r="EX158" s="157"/>
      <c r="EY158" s="157"/>
      <c r="EZ158" s="157"/>
      <c r="FA158" s="157"/>
      <c r="FB158" s="157"/>
      <c r="FC158" s="157"/>
      <c r="FD158" s="157"/>
      <c r="FE158" s="157"/>
      <c r="FF158" s="157"/>
      <c r="FG158" s="157"/>
      <c r="FH158" s="157"/>
      <c r="FI158" s="157"/>
      <c r="FJ158" s="157"/>
      <c r="FK158" s="157"/>
      <c r="FL158" s="157"/>
      <c r="FM158" s="157"/>
      <c r="FN158" s="157"/>
      <c r="FO158" s="157"/>
      <c r="FP158" s="157"/>
      <c r="FQ158" s="157"/>
      <c r="FR158" s="157"/>
      <c r="FS158" s="157"/>
      <c r="FT158" s="157"/>
      <c r="FU158" s="157"/>
      <c r="FV158" s="157"/>
      <c r="FW158" s="157"/>
      <c r="FX158" s="157"/>
      <c r="FY158" s="157"/>
      <c r="FZ158" s="157"/>
      <c r="GA158" s="157"/>
      <c r="GB158" s="157"/>
      <c r="GC158" s="157"/>
      <c r="GD158" s="157"/>
      <c r="GE158" s="157"/>
      <c r="GF158" s="157"/>
      <c r="GG158" s="157"/>
      <c r="GH158" s="157"/>
      <c r="GI158" s="157"/>
      <c r="GJ158" s="157"/>
      <c r="GK158" s="157"/>
      <c r="GL158" s="157"/>
      <c r="GM158" s="157"/>
      <c r="GN158" s="157"/>
      <c r="GO158" s="157"/>
      <c r="GP158" s="157"/>
      <c r="GQ158" s="157"/>
      <c r="GR158" s="157"/>
      <c r="GS158" s="157"/>
      <c r="GT158" s="157"/>
      <c r="GU158" s="157"/>
      <c r="GV158" s="157"/>
      <c r="GW158" s="157"/>
      <c r="GX158" s="157"/>
      <c r="GY158" s="157"/>
      <c r="GZ158" s="157"/>
      <c r="HA158" s="157"/>
      <c r="HB158" s="157"/>
      <c r="HC158" s="157"/>
      <c r="HD158" s="157"/>
      <c r="HE158" s="158"/>
      <c r="HF158" s="158"/>
      <c r="HG158" s="158"/>
      <c r="HH158" s="158"/>
      <c r="HI158" s="158"/>
      <c r="HJ158" s="158"/>
      <c r="HK158" s="158"/>
      <c r="HL158" s="158"/>
      <c r="HM158" s="158"/>
      <c r="HN158" s="23"/>
      <c r="HO158" s="23"/>
      <c r="HP158" s="23"/>
      <c r="HQ158" s="23"/>
      <c r="HR158" s="23"/>
      <c r="HS158" s="23"/>
      <c r="HT158" s="25"/>
      <c r="HU158" s="25"/>
      <c r="HV158" s="25"/>
      <c r="HW158" s="25"/>
      <c r="HX158" s="25"/>
      <c r="HY158" s="25"/>
    </row>
    <row r="159" ht="12.75" customHeight="1">
      <c r="A159" s="19"/>
      <c r="B159" s="132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  <c r="DG159" s="157"/>
      <c r="DH159" s="157"/>
      <c r="DI159" s="157"/>
      <c r="DJ159" s="157"/>
      <c r="DK159" s="157"/>
      <c r="DL159" s="157"/>
      <c r="DM159" s="157"/>
      <c r="DN159" s="157"/>
      <c r="DO159" s="157"/>
      <c r="DP159" s="157"/>
      <c r="DQ159" s="157"/>
      <c r="DR159" s="157"/>
      <c r="DS159" s="157"/>
      <c r="DT159" s="157"/>
      <c r="DU159" s="157"/>
      <c r="DV159" s="157"/>
      <c r="DW159" s="157"/>
      <c r="DX159" s="157"/>
      <c r="DY159" s="157"/>
      <c r="DZ159" s="157"/>
      <c r="EA159" s="157"/>
      <c r="EB159" s="157"/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  <c r="EQ159" s="157"/>
      <c r="ER159" s="157"/>
      <c r="ES159" s="157"/>
      <c r="ET159" s="157"/>
      <c r="EU159" s="157"/>
      <c r="EV159" s="157"/>
      <c r="EW159" s="157"/>
      <c r="EX159" s="157"/>
      <c r="EY159" s="157"/>
      <c r="EZ159" s="157"/>
      <c r="FA159" s="157"/>
      <c r="FB159" s="157"/>
      <c r="FC159" s="157"/>
      <c r="FD159" s="157"/>
      <c r="FE159" s="157"/>
      <c r="FF159" s="157"/>
      <c r="FG159" s="157"/>
      <c r="FH159" s="157"/>
      <c r="FI159" s="157"/>
      <c r="FJ159" s="157"/>
      <c r="FK159" s="157"/>
      <c r="FL159" s="157"/>
      <c r="FM159" s="157"/>
      <c r="FN159" s="157"/>
      <c r="FO159" s="157"/>
      <c r="FP159" s="157"/>
      <c r="FQ159" s="157"/>
      <c r="FR159" s="157"/>
      <c r="FS159" s="157"/>
      <c r="FT159" s="157"/>
      <c r="FU159" s="157"/>
      <c r="FV159" s="157"/>
      <c r="FW159" s="157"/>
      <c r="FX159" s="157"/>
      <c r="FY159" s="157"/>
      <c r="FZ159" s="157"/>
      <c r="GA159" s="157"/>
      <c r="GB159" s="157"/>
      <c r="GC159" s="157"/>
      <c r="GD159" s="157"/>
      <c r="GE159" s="157"/>
      <c r="GF159" s="157"/>
      <c r="GG159" s="157"/>
      <c r="GH159" s="157"/>
      <c r="GI159" s="157"/>
      <c r="GJ159" s="157"/>
      <c r="GK159" s="157"/>
      <c r="GL159" s="157"/>
      <c r="GM159" s="157"/>
      <c r="GN159" s="157"/>
      <c r="GO159" s="157"/>
      <c r="GP159" s="157"/>
      <c r="GQ159" s="157"/>
      <c r="GR159" s="157"/>
      <c r="GS159" s="157"/>
      <c r="GT159" s="157"/>
      <c r="GU159" s="157"/>
      <c r="GV159" s="157"/>
      <c r="GW159" s="157"/>
      <c r="GX159" s="157"/>
      <c r="GY159" s="157"/>
      <c r="GZ159" s="157"/>
      <c r="HA159" s="157"/>
      <c r="HB159" s="157"/>
      <c r="HC159" s="157"/>
      <c r="HD159" s="157"/>
      <c r="HE159" s="158"/>
      <c r="HF159" s="158"/>
      <c r="HG159" s="158"/>
      <c r="HH159" s="158"/>
      <c r="HI159" s="158"/>
      <c r="HJ159" s="158"/>
      <c r="HK159" s="158"/>
      <c r="HL159" s="158"/>
      <c r="HM159" s="158"/>
      <c r="HN159" s="23"/>
      <c r="HO159" s="23"/>
      <c r="HP159" s="23"/>
      <c r="HQ159" s="23"/>
      <c r="HR159" s="23"/>
      <c r="HS159" s="23"/>
      <c r="HT159" s="25"/>
      <c r="HU159" s="25"/>
      <c r="HV159" s="25"/>
      <c r="HW159" s="25"/>
      <c r="HX159" s="25"/>
      <c r="HY159" s="25"/>
    </row>
    <row r="160" ht="12.75" customHeight="1">
      <c r="A160" s="19"/>
      <c r="B160" s="132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  <c r="DT160" s="157"/>
      <c r="DU160" s="157"/>
      <c r="DV160" s="157"/>
      <c r="DW160" s="157"/>
      <c r="DX160" s="157"/>
      <c r="DY160" s="157"/>
      <c r="DZ160" s="157"/>
      <c r="EA160" s="157"/>
      <c r="EB160" s="157"/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  <c r="EQ160" s="157"/>
      <c r="ER160" s="157"/>
      <c r="ES160" s="157"/>
      <c r="ET160" s="157"/>
      <c r="EU160" s="157"/>
      <c r="EV160" s="157"/>
      <c r="EW160" s="157"/>
      <c r="EX160" s="157"/>
      <c r="EY160" s="157"/>
      <c r="EZ160" s="157"/>
      <c r="FA160" s="157"/>
      <c r="FB160" s="157"/>
      <c r="FC160" s="157"/>
      <c r="FD160" s="157"/>
      <c r="FE160" s="157"/>
      <c r="FF160" s="157"/>
      <c r="FG160" s="157"/>
      <c r="FH160" s="157"/>
      <c r="FI160" s="157"/>
      <c r="FJ160" s="157"/>
      <c r="FK160" s="157"/>
      <c r="FL160" s="157"/>
      <c r="FM160" s="157"/>
      <c r="FN160" s="157"/>
      <c r="FO160" s="157"/>
      <c r="FP160" s="157"/>
      <c r="FQ160" s="157"/>
      <c r="FR160" s="157"/>
      <c r="FS160" s="157"/>
      <c r="FT160" s="157"/>
      <c r="FU160" s="157"/>
      <c r="FV160" s="157"/>
      <c r="FW160" s="157"/>
      <c r="FX160" s="157"/>
      <c r="FY160" s="157"/>
      <c r="FZ160" s="157"/>
      <c r="GA160" s="157"/>
      <c r="GB160" s="157"/>
      <c r="GC160" s="157"/>
      <c r="GD160" s="157"/>
      <c r="GE160" s="157"/>
      <c r="GF160" s="157"/>
      <c r="GG160" s="157"/>
      <c r="GH160" s="157"/>
      <c r="GI160" s="157"/>
      <c r="GJ160" s="157"/>
      <c r="GK160" s="157"/>
      <c r="GL160" s="157"/>
      <c r="GM160" s="157"/>
      <c r="GN160" s="157"/>
      <c r="GO160" s="157"/>
      <c r="GP160" s="157"/>
      <c r="GQ160" s="157"/>
      <c r="GR160" s="157"/>
      <c r="GS160" s="157"/>
      <c r="GT160" s="157"/>
      <c r="GU160" s="157"/>
      <c r="GV160" s="157"/>
      <c r="GW160" s="157"/>
      <c r="GX160" s="157"/>
      <c r="GY160" s="157"/>
      <c r="GZ160" s="157"/>
      <c r="HA160" s="157"/>
      <c r="HB160" s="157"/>
      <c r="HC160" s="157"/>
      <c r="HD160" s="157"/>
      <c r="HE160" s="158"/>
      <c r="HF160" s="158"/>
      <c r="HG160" s="158"/>
      <c r="HH160" s="158"/>
      <c r="HI160" s="158"/>
      <c r="HJ160" s="158"/>
      <c r="HK160" s="158"/>
      <c r="HL160" s="158"/>
      <c r="HM160" s="158"/>
      <c r="HN160" s="23"/>
      <c r="HO160" s="23"/>
      <c r="HP160" s="23"/>
      <c r="HQ160" s="23"/>
      <c r="HR160" s="23"/>
      <c r="HS160" s="23"/>
      <c r="HT160" s="25"/>
      <c r="HU160" s="25"/>
      <c r="HV160" s="25"/>
      <c r="HW160" s="25"/>
      <c r="HX160" s="25"/>
      <c r="HY160" s="25"/>
    </row>
    <row r="161" ht="12.75" customHeight="1">
      <c r="A161" s="19"/>
      <c r="B161" s="132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  <c r="EQ161" s="157"/>
      <c r="ER161" s="157"/>
      <c r="ES161" s="157"/>
      <c r="ET161" s="157"/>
      <c r="EU161" s="157"/>
      <c r="EV161" s="157"/>
      <c r="EW161" s="157"/>
      <c r="EX161" s="157"/>
      <c r="EY161" s="157"/>
      <c r="EZ161" s="157"/>
      <c r="FA161" s="157"/>
      <c r="FB161" s="157"/>
      <c r="FC161" s="157"/>
      <c r="FD161" s="157"/>
      <c r="FE161" s="157"/>
      <c r="FF161" s="157"/>
      <c r="FG161" s="157"/>
      <c r="FH161" s="157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57"/>
      <c r="GE161" s="157"/>
      <c r="GF161" s="157"/>
      <c r="GG161" s="157"/>
      <c r="GH161" s="157"/>
      <c r="GI161" s="157"/>
      <c r="GJ161" s="157"/>
      <c r="GK161" s="157"/>
      <c r="GL161" s="157"/>
      <c r="GM161" s="157"/>
      <c r="GN161" s="157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  <c r="GY161" s="157"/>
      <c r="GZ161" s="157"/>
      <c r="HA161" s="157"/>
      <c r="HB161" s="157"/>
      <c r="HC161" s="157"/>
      <c r="HD161" s="157"/>
      <c r="HE161" s="158"/>
      <c r="HF161" s="158"/>
      <c r="HG161" s="158"/>
      <c r="HH161" s="158"/>
      <c r="HI161" s="158"/>
      <c r="HJ161" s="158"/>
      <c r="HK161" s="158"/>
      <c r="HL161" s="158"/>
      <c r="HM161" s="158"/>
      <c r="HN161" s="23"/>
      <c r="HO161" s="23"/>
      <c r="HP161" s="23"/>
      <c r="HQ161" s="23"/>
      <c r="HR161" s="23"/>
      <c r="HS161" s="23"/>
      <c r="HT161" s="25"/>
      <c r="HU161" s="25"/>
      <c r="HV161" s="25"/>
      <c r="HW161" s="25"/>
      <c r="HX161" s="25"/>
      <c r="HY161" s="25"/>
    </row>
    <row r="162" ht="12.75" customHeight="1">
      <c r="A162" s="19"/>
      <c r="B162" s="132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8"/>
      <c r="HF162" s="158"/>
      <c r="HG162" s="158"/>
      <c r="HH162" s="158"/>
      <c r="HI162" s="158"/>
      <c r="HJ162" s="158"/>
      <c r="HK162" s="158"/>
      <c r="HL162" s="158"/>
      <c r="HM162" s="158"/>
      <c r="HN162" s="23"/>
      <c r="HO162" s="23"/>
      <c r="HP162" s="23"/>
      <c r="HQ162" s="23"/>
      <c r="HR162" s="23"/>
      <c r="HS162" s="23"/>
      <c r="HT162" s="25"/>
      <c r="HU162" s="25"/>
      <c r="HV162" s="25"/>
      <c r="HW162" s="25"/>
      <c r="HX162" s="25"/>
      <c r="HY162" s="25"/>
    </row>
    <row r="163" ht="12.75" customHeight="1">
      <c r="A163" s="19"/>
      <c r="B163" s="132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8"/>
      <c r="HF163" s="158"/>
      <c r="HG163" s="158"/>
      <c r="HH163" s="158"/>
      <c r="HI163" s="158"/>
      <c r="HJ163" s="158"/>
      <c r="HK163" s="158"/>
      <c r="HL163" s="158"/>
      <c r="HM163" s="158"/>
      <c r="HN163" s="23"/>
      <c r="HO163" s="23"/>
      <c r="HP163" s="23"/>
      <c r="HQ163" s="23"/>
      <c r="HR163" s="23"/>
      <c r="HS163" s="23"/>
      <c r="HT163" s="25"/>
      <c r="HU163" s="25"/>
      <c r="HV163" s="25"/>
      <c r="HW163" s="25"/>
      <c r="HX163" s="25"/>
      <c r="HY163" s="25"/>
    </row>
    <row r="164" ht="12.75" customHeight="1">
      <c r="A164" s="19"/>
      <c r="B164" s="132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  <c r="EQ164" s="157"/>
      <c r="ER164" s="157"/>
      <c r="ES164" s="157"/>
      <c r="ET164" s="157"/>
      <c r="EU164" s="157"/>
      <c r="EV164" s="157"/>
      <c r="EW164" s="157"/>
      <c r="EX164" s="157"/>
      <c r="EY164" s="157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57"/>
      <c r="GE164" s="157"/>
      <c r="GF164" s="157"/>
      <c r="GG164" s="157"/>
      <c r="GH164" s="157"/>
      <c r="GI164" s="157"/>
      <c r="GJ164" s="157"/>
      <c r="GK164" s="157"/>
      <c r="GL164" s="157"/>
      <c r="GM164" s="157"/>
      <c r="GN164" s="157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  <c r="GY164" s="157"/>
      <c r="GZ164" s="157"/>
      <c r="HA164" s="157"/>
      <c r="HB164" s="157"/>
      <c r="HC164" s="157"/>
      <c r="HD164" s="157"/>
      <c r="HE164" s="158"/>
      <c r="HF164" s="158"/>
      <c r="HG164" s="158"/>
      <c r="HH164" s="158"/>
      <c r="HI164" s="158"/>
      <c r="HJ164" s="158"/>
      <c r="HK164" s="158"/>
      <c r="HL164" s="158"/>
      <c r="HM164" s="158"/>
      <c r="HN164" s="23"/>
      <c r="HO164" s="23"/>
      <c r="HP164" s="23"/>
      <c r="HQ164" s="23"/>
      <c r="HR164" s="23"/>
      <c r="HS164" s="23"/>
      <c r="HT164" s="25"/>
      <c r="HU164" s="25"/>
      <c r="HV164" s="25"/>
      <c r="HW164" s="25"/>
      <c r="HX164" s="25"/>
      <c r="HY164" s="25"/>
    </row>
    <row r="165" ht="12.75" customHeight="1">
      <c r="A165" s="19"/>
      <c r="B165" s="132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8"/>
      <c r="HF165" s="158"/>
      <c r="HG165" s="158"/>
      <c r="HH165" s="158"/>
      <c r="HI165" s="158"/>
      <c r="HJ165" s="158"/>
      <c r="HK165" s="158"/>
      <c r="HL165" s="158"/>
      <c r="HM165" s="158"/>
      <c r="HN165" s="23"/>
      <c r="HO165" s="23"/>
      <c r="HP165" s="23"/>
      <c r="HQ165" s="23"/>
      <c r="HR165" s="23"/>
      <c r="HS165" s="23"/>
      <c r="HT165" s="25"/>
      <c r="HU165" s="25"/>
      <c r="HV165" s="25"/>
      <c r="HW165" s="25"/>
      <c r="HX165" s="25"/>
      <c r="HY165" s="25"/>
    </row>
    <row r="166" ht="12.75" customHeight="1">
      <c r="A166" s="19"/>
      <c r="B166" s="132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8"/>
      <c r="HF166" s="158"/>
      <c r="HG166" s="158"/>
      <c r="HH166" s="158"/>
      <c r="HI166" s="158"/>
      <c r="HJ166" s="158"/>
      <c r="HK166" s="158"/>
      <c r="HL166" s="158"/>
      <c r="HM166" s="158"/>
      <c r="HN166" s="23"/>
      <c r="HO166" s="23"/>
      <c r="HP166" s="23"/>
      <c r="HQ166" s="23"/>
      <c r="HR166" s="23"/>
      <c r="HS166" s="23"/>
      <c r="HT166" s="25"/>
      <c r="HU166" s="25"/>
      <c r="HV166" s="25"/>
      <c r="HW166" s="25"/>
      <c r="HX166" s="25"/>
      <c r="HY166" s="25"/>
    </row>
    <row r="167" ht="12.75" customHeight="1">
      <c r="A167" s="19"/>
      <c r="B167" s="132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  <c r="DG167" s="157"/>
      <c r="DH167" s="157"/>
      <c r="DI167" s="157"/>
      <c r="DJ167" s="157"/>
      <c r="DK167" s="157"/>
      <c r="DL167" s="157"/>
      <c r="DM167" s="157"/>
      <c r="DN167" s="157"/>
      <c r="DO167" s="157"/>
      <c r="DP167" s="157"/>
      <c r="DQ167" s="157"/>
      <c r="DR167" s="157"/>
      <c r="DS167" s="157"/>
      <c r="DT167" s="157"/>
      <c r="DU167" s="157"/>
      <c r="DV167" s="157"/>
      <c r="DW167" s="157"/>
      <c r="DX167" s="157"/>
      <c r="DY167" s="157"/>
      <c r="DZ167" s="157"/>
      <c r="EA167" s="157"/>
      <c r="EB167" s="157"/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  <c r="EQ167" s="157"/>
      <c r="ER167" s="157"/>
      <c r="ES167" s="157"/>
      <c r="ET167" s="157"/>
      <c r="EU167" s="157"/>
      <c r="EV167" s="157"/>
      <c r="EW167" s="157"/>
      <c r="EX167" s="157"/>
      <c r="EY167" s="157"/>
      <c r="EZ167" s="157"/>
      <c r="FA167" s="157"/>
      <c r="FB167" s="157"/>
      <c r="FC167" s="157"/>
      <c r="FD167" s="157"/>
      <c r="FE167" s="157"/>
      <c r="FF167" s="157"/>
      <c r="FG167" s="157"/>
      <c r="FH167" s="157"/>
      <c r="FI167" s="157"/>
      <c r="FJ167" s="157"/>
      <c r="FK167" s="157"/>
      <c r="FL167" s="157"/>
      <c r="FM167" s="157"/>
      <c r="FN167" s="157"/>
      <c r="FO167" s="157"/>
      <c r="FP167" s="157"/>
      <c r="FQ167" s="157"/>
      <c r="FR167" s="157"/>
      <c r="FS167" s="157"/>
      <c r="FT167" s="157"/>
      <c r="FU167" s="157"/>
      <c r="FV167" s="157"/>
      <c r="FW167" s="157"/>
      <c r="FX167" s="157"/>
      <c r="FY167" s="157"/>
      <c r="FZ167" s="157"/>
      <c r="GA167" s="157"/>
      <c r="GB167" s="157"/>
      <c r="GC167" s="157"/>
      <c r="GD167" s="157"/>
      <c r="GE167" s="157"/>
      <c r="GF167" s="157"/>
      <c r="GG167" s="157"/>
      <c r="GH167" s="157"/>
      <c r="GI167" s="157"/>
      <c r="GJ167" s="157"/>
      <c r="GK167" s="157"/>
      <c r="GL167" s="157"/>
      <c r="GM167" s="157"/>
      <c r="GN167" s="157"/>
      <c r="GO167" s="157"/>
      <c r="GP167" s="157"/>
      <c r="GQ167" s="157"/>
      <c r="GR167" s="157"/>
      <c r="GS167" s="157"/>
      <c r="GT167" s="157"/>
      <c r="GU167" s="157"/>
      <c r="GV167" s="157"/>
      <c r="GW167" s="157"/>
      <c r="GX167" s="157"/>
      <c r="GY167" s="157"/>
      <c r="GZ167" s="157"/>
      <c r="HA167" s="157"/>
      <c r="HB167" s="157"/>
      <c r="HC167" s="157"/>
      <c r="HD167" s="157"/>
      <c r="HE167" s="158"/>
      <c r="HF167" s="158"/>
      <c r="HG167" s="158"/>
      <c r="HH167" s="158"/>
      <c r="HI167" s="158"/>
      <c r="HJ167" s="158"/>
      <c r="HK167" s="158"/>
      <c r="HL167" s="158"/>
      <c r="HM167" s="158"/>
      <c r="HN167" s="23"/>
      <c r="HO167" s="23"/>
      <c r="HP167" s="23"/>
      <c r="HQ167" s="23"/>
      <c r="HR167" s="23"/>
      <c r="HS167" s="23"/>
      <c r="HT167" s="25"/>
      <c r="HU167" s="25"/>
      <c r="HV167" s="25"/>
      <c r="HW167" s="25"/>
      <c r="HX167" s="25"/>
      <c r="HY167" s="25"/>
    </row>
    <row r="168" ht="12.75" customHeight="1">
      <c r="A168" s="19"/>
      <c r="B168" s="132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8"/>
      <c r="HF168" s="158"/>
      <c r="HG168" s="158"/>
      <c r="HH168" s="158"/>
      <c r="HI168" s="158"/>
      <c r="HJ168" s="158"/>
      <c r="HK168" s="158"/>
      <c r="HL168" s="158"/>
      <c r="HM168" s="158"/>
      <c r="HN168" s="23"/>
      <c r="HO168" s="23"/>
      <c r="HP168" s="23"/>
      <c r="HQ168" s="23"/>
      <c r="HR168" s="23"/>
      <c r="HS168" s="23"/>
      <c r="HT168" s="25"/>
      <c r="HU168" s="25"/>
      <c r="HV168" s="25"/>
      <c r="HW168" s="25"/>
      <c r="HX168" s="25"/>
      <c r="HY168" s="25"/>
    </row>
    <row r="169" ht="12.75" customHeight="1">
      <c r="A169" s="19"/>
      <c r="B169" s="132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  <c r="DG169" s="157"/>
      <c r="DH169" s="157"/>
      <c r="DI169" s="157"/>
      <c r="DJ169" s="157"/>
      <c r="DK169" s="157"/>
      <c r="DL169" s="157"/>
      <c r="DM169" s="157"/>
      <c r="DN169" s="157"/>
      <c r="DO169" s="157"/>
      <c r="DP169" s="157"/>
      <c r="DQ169" s="157"/>
      <c r="DR169" s="157"/>
      <c r="DS169" s="157"/>
      <c r="DT169" s="157"/>
      <c r="DU169" s="157"/>
      <c r="DV169" s="157"/>
      <c r="DW169" s="157"/>
      <c r="DX169" s="157"/>
      <c r="DY169" s="157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  <c r="EQ169" s="157"/>
      <c r="ER169" s="157"/>
      <c r="ES169" s="157"/>
      <c r="ET169" s="157"/>
      <c r="EU169" s="157"/>
      <c r="EV169" s="157"/>
      <c r="EW169" s="157"/>
      <c r="EX169" s="157"/>
      <c r="EY169" s="157"/>
      <c r="EZ169" s="157"/>
      <c r="FA169" s="157"/>
      <c r="FB169" s="157"/>
      <c r="FC169" s="157"/>
      <c r="FD169" s="157"/>
      <c r="FE169" s="157"/>
      <c r="FF169" s="157"/>
      <c r="FG169" s="157"/>
      <c r="FH169" s="157"/>
      <c r="FI169" s="157"/>
      <c r="FJ169" s="157"/>
      <c r="FK169" s="157"/>
      <c r="FL169" s="157"/>
      <c r="FM169" s="157"/>
      <c r="FN169" s="157"/>
      <c r="FO169" s="157"/>
      <c r="FP169" s="157"/>
      <c r="FQ169" s="157"/>
      <c r="FR169" s="157"/>
      <c r="FS169" s="157"/>
      <c r="FT169" s="157"/>
      <c r="FU169" s="157"/>
      <c r="FV169" s="157"/>
      <c r="FW169" s="157"/>
      <c r="FX169" s="157"/>
      <c r="FY169" s="157"/>
      <c r="FZ169" s="157"/>
      <c r="GA169" s="157"/>
      <c r="GB169" s="157"/>
      <c r="GC169" s="157"/>
      <c r="GD169" s="157"/>
      <c r="GE169" s="157"/>
      <c r="GF169" s="157"/>
      <c r="GG169" s="157"/>
      <c r="GH169" s="157"/>
      <c r="GI169" s="157"/>
      <c r="GJ169" s="157"/>
      <c r="GK169" s="157"/>
      <c r="GL169" s="157"/>
      <c r="GM169" s="157"/>
      <c r="GN169" s="157"/>
      <c r="GO169" s="157"/>
      <c r="GP169" s="157"/>
      <c r="GQ169" s="157"/>
      <c r="GR169" s="157"/>
      <c r="GS169" s="157"/>
      <c r="GT169" s="157"/>
      <c r="GU169" s="157"/>
      <c r="GV169" s="157"/>
      <c r="GW169" s="157"/>
      <c r="GX169" s="157"/>
      <c r="GY169" s="157"/>
      <c r="GZ169" s="157"/>
      <c r="HA169" s="157"/>
      <c r="HB169" s="157"/>
      <c r="HC169" s="157"/>
      <c r="HD169" s="157"/>
      <c r="HE169" s="158"/>
      <c r="HF169" s="158"/>
      <c r="HG169" s="158"/>
      <c r="HH169" s="158"/>
      <c r="HI169" s="158"/>
      <c r="HJ169" s="158"/>
      <c r="HK169" s="158"/>
      <c r="HL169" s="158"/>
      <c r="HM169" s="158"/>
      <c r="HN169" s="23"/>
      <c r="HO169" s="23"/>
      <c r="HP169" s="23"/>
      <c r="HQ169" s="23"/>
      <c r="HR169" s="23"/>
      <c r="HS169" s="23"/>
      <c r="HT169" s="25"/>
      <c r="HU169" s="25"/>
      <c r="HV169" s="25"/>
      <c r="HW169" s="25"/>
      <c r="HX169" s="25"/>
      <c r="HY169" s="25"/>
    </row>
    <row r="170" ht="12.75" customHeight="1">
      <c r="A170" s="19"/>
      <c r="B170" s="132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8"/>
      <c r="HF170" s="158"/>
      <c r="HG170" s="158"/>
      <c r="HH170" s="158"/>
      <c r="HI170" s="158"/>
      <c r="HJ170" s="158"/>
      <c r="HK170" s="158"/>
      <c r="HL170" s="158"/>
      <c r="HM170" s="158"/>
      <c r="HN170" s="23"/>
      <c r="HO170" s="23"/>
      <c r="HP170" s="23"/>
      <c r="HQ170" s="23"/>
      <c r="HR170" s="23"/>
      <c r="HS170" s="23"/>
      <c r="HT170" s="25"/>
      <c r="HU170" s="25"/>
      <c r="HV170" s="25"/>
      <c r="HW170" s="25"/>
      <c r="HX170" s="25"/>
      <c r="HY170" s="25"/>
    </row>
    <row r="171" ht="12.75" customHeight="1">
      <c r="A171" s="19"/>
      <c r="B171" s="132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  <c r="DG171" s="157"/>
      <c r="DH171" s="157"/>
      <c r="DI171" s="157"/>
      <c r="DJ171" s="157"/>
      <c r="DK171" s="157"/>
      <c r="DL171" s="157"/>
      <c r="DM171" s="157"/>
      <c r="DN171" s="157"/>
      <c r="DO171" s="157"/>
      <c r="DP171" s="157"/>
      <c r="DQ171" s="157"/>
      <c r="DR171" s="157"/>
      <c r="DS171" s="157"/>
      <c r="DT171" s="157"/>
      <c r="DU171" s="157"/>
      <c r="DV171" s="157"/>
      <c r="DW171" s="157"/>
      <c r="DX171" s="157"/>
      <c r="DY171" s="157"/>
      <c r="DZ171" s="157"/>
      <c r="EA171" s="157"/>
      <c r="EB171" s="157"/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  <c r="EQ171" s="157"/>
      <c r="ER171" s="157"/>
      <c r="ES171" s="157"/>
      <c r="ET171" s="157"/>
      <c r="EU171" s="157"/>
      <c r="EV171" s="157"/>
      <c r="EW171" s="157"/>
      <c r="EX171" s="157"/>
      <c r="EY171" s="157"/>
      <c r="EZ171" s="157"/>
      <c r="FA171" s="157"/>
      <c r="FB171" s="157"/>
      <c r="FC171" s="157"/>
      <c r="FD171" s="157"/>
      <c r="FE171" s="157"/>
      <c r="FF171" s="157"/>
      <c r="FG171" s="157"/>
      <c r="FH171" s="157"/>
      <c r="FI171" s="157"/>
      <c r="FJ171" s="157"/>
      <c r="FK171" s="157"/>
      <c r="FL171" s="157"/>
      <c r="FM171" s="157"/>
      <c r="FN171" s="157"/>
      <c r="FO171" s="157"/>
      <c r="FP171" s="157"/>
      <c r="FQ171" s="157"/>
      <c r="FR171" s="157"/>
      <c r="FS171" s="157"/>
      <c r="FT171" s="157"/>
      <c r="FU171" s="157"/>
      <c r="FV171" s="157"/>
      <c r="FW171" s="157"/>
      <c r="FX171" s="157"/>
      <c r="FY171" s="157"/>
      <c r="FZ171" s="157"/>
      <c r="GA171" s="157"/>
      <c r="GB171" s="157"/>
      <c r="GC171" s="157"/>
      <c r="GD171" s="157"/>
      <c r="GE171" s="157"/>
      <c r="GF171" s="157"/>
      <c r="GG171" s="157"/>
      <c r="GH171" s="157"/>
      <c r="GI171" s="157"/>
      <c r="GJ171" s="157"/>
      <c r="GK171" s="157"/>
      <c r="GL171" s="157"/>
      <c r="GM171" s="157"/>
      <c r="GN171" s="157"/>
      <c r="GO171" s="157"/>
      <c r="GP171" s="157"/>
      <c r="GQ171" s="157"/>
      <c r="GR171" s="157"/>
      <c r="GS171" s="157"/>
      <c r="GT171" s="157"/>
      <c r="GU171" s="157"/>
      <c r="GV171" s="157"/>
      <c r="GW171" s="157"/>
      <c r="GX171" s="157"/>
      <c r="GY171" s="157"/>
      <c r="GZ171" s="157"/>
      <c r="HA171" s="157"/>
      <c r="HB171" s="157"/>
      <c r="HC171" s="157"/>
      <c r="HD171" s="157"/>
      <c r="HE171" s="158"/>
      <c r="HF171" s="158"/>
      <c r="HG171" s="158"/>
      <c r="HH171" s="158"/>
      <c r="HI171" s="158"/>
      <c r="HJ171" s="158"/>
      <c r="HK171" s="158"/>
      <c r="HL171" s="158"/>
      <c r="HM171" s="158"/>
      <c r="HN171" s="23"/>
      <c r="HO171" s="23"/>
      <c r="HP171" s="23"/>
      <c r="HQ171" s="23"/>
      <c r="HR171" s="23"/>
      <c r="HS171" s="23"/>
      <c r="HT171" s="25"/>
      <c r="HU171" s="25"/>
      <c r="HV171" s="25"/>
      <c r="HW171" s="25"/>
      <c r="HX171" s="25"/>
      <c r="HY171" s="25"/>
    </row>
    <row r="172" ht="12.75" customHeight="1">
      <c r="A172" s="19"/>
      <c r="B172" s="132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8"/>
      <c r="HF172" s="158"/>
      <c r="HG172" s="158"/>
      <c r="HH172" s="158"/>
      <c r="HI172" s="158"/>
      <c r="HJ172" s="158"/>
      <c r="HK172" s="158"/>
      <c r="HL172" s="158"/>
      <c r="HM172" s="158"/>
      <c r="HN172" s="23"/>
      <c r="HO172" s="23"/>
      <c r="HP172" s="23"/>
      <c r="HQ172" s="23"/>
      <c r="HR172" s="23"/>
      <c r="HS172" s="23"/>
      <c r="HT172" s="25"/>
      <c r="HU172" s="25"/>
      <c r="HV172" s="25"/>
      <c r="HW172" s="25"/>
      <c r="HX172" s="25"/>
      <c r="HY172" s="25"/>
    </row>
    <row r="173" ht="12.75" customHeight="1">
      <c r="A173" s="19"/>
      <c r="B173" s="132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8"/>
      <c r="HF173" s="158"/>
      <c r="HG173" s="158"/>
      <c r="HH173" s="158"/>
      <c r="HI173" s="158"/>
      <c r="HJ173" s="158"/>
      <c r="HK173" s="158"/>
      <c r="HL173" s="158"/>
      <c r="HM173" s="158"/>
      <c r="HN173" s="23"/>
      <c r="HO173" s="23"/>
      <c r="HP173" s="23"/>
      <c r="HQ173" s="23"/>
      <c r="HR173" s="23"/>
      <c r="HS173" s="23"/>
      <c r="HT173" s="25"/>
      <c r="HU173" s="25"/>
      <c r="HV173" s="25"/>
      <c r="HW173" s="25"/>
      <c r="HX173" s="25"/>
      <c r="HY173" s="25"/>
    </row>
    <row r="174" ht="12.75" customHeight="1">
      <c r="A174" s="19"/>
      <c r="B174" s="132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  <c r="DG174" s="157"/>
      <c r="DH174" s="157"/>
      <c r="DI174" s="157"/>
      <c r="DJ174" s="157"/>
      <c r="DK174" s="157"/>
      <c r="DL174" s="157"/>
      <c r="DM174" s="157"/>
      <c r="DN174" s="157"/>
      <c r="DO174" s="157"/>
      <c r="DP174" s="157"/>
      <c r="DQ174" s="157"/>
      <c r="DR174" s="157"/>
      <c r="DS174" s="157"/>
      <c r="DT174" s="157"/>
      <c r="DU174" s="157"/>
      <c r="DV174" s="157"/>
      <c r="DW174" s="157"/>
      <c r="DX174" s="157"/>
      <c r="DY174" s="157"/>
      <c r="DZ174" s="157"/>
      <c r="EA174" s="157"/>
      <c r="EB174" s="157"/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  <c r="EQ174" s="157"/>
      <c r="ER174" s="157"/>
      <c r="ES174" s="157"/>
      <c r="ET174" s="157"/>
      <c r="EU174" s="157"/>
      <c r="EV174" s="157"/>
      <c r="EW174" s="157"/>
      <c r="EX174" s="157"/>
      <c r="EY174" s="157"/>
      <c r="EZ174" s="157"/>
      <c r="FA174" s="157"/>
      <c r="FB174" s="157"/>
      <c r="FC174" s="157"/>
      <c r="FD174" s="157"/>
      <c r="FE174" s="157"/>
      <c r="FF174" s="157"/>
      <c r="FG174" s="157"/>
      <c r="FH174" s="157"/>
      <c r="FI174" s="157"/>
      <c r="FJ174" s="157"/>
      <c r="FK174" s="157"/>
      <c r="FL174" s="157"/>
      <c r="FM174" s="157"/>
      <c r="FN174" s="157"/>
      <c r="FO174" s="157"/>
      <c r="FP174" s="157"/>
      <c r="FQ174" s="157"/>
      <c r="FR174" s="157"/>
      <c r="FS174" s="157"/>
      <c r="FT174" s="157"/>
      <c r="FU174" s="157"/>
      <c r="FV174" s="157"/>
      <c r="FW174" s="157"/>
      <c r="FX174" s="157"/>
      <c r="FY174" s="157"/>
      <c r="FZ174" s="157"/>
      <c r="GA174" s="157"/>
      <c r="GB174" s="157"/>
      <c r="GC174" s="157"/>
      <c r="GD174" s="157"/>
      <c r="GE174" s="157"/>
      <c r="GF174" s="157"/>
      <c r="GG174" s="157"/>
      <c r="GH174" s="157"/>
      <c r="GI174" s="157"/>
      <c r="GJ174" s="157"/>
      <c r="GK174" s="157"/>
      <c r="GL174" s="157"/>
      <c r="GM174" s="157"/>
      <c r="GN174" s="157"/>
      <c r="GO174" s="157"/>
      <c r="GP174" s="157"/>
      <c r="GQ174" s="157"/>
      <c r="GR174" s="157"/>
      <c r="GS174" s="157"/>
      <c r="GT174" s="157"/>
      <c r="GU174" s="157"/>
      <c r="GV174" s="157"/>
      <c r="GW174" s="157"/>
      <c r="GX174" s="157"/>
      <c r="GY174" s="157"/>
      <c r="GZ174" s="157"/>
      <c r="HA174" s="157"/>
      <c r="HB174" s="157"/>
      <c r="HC174" s="157"/>
      <c r="HD174" s="157"/>
      <c r="HE174" s="158"/>
      <c r="HF174" s="158"/>
      <c r="HG174" s="158"/>
      <c r="HH174" s="158"/>
      <c r="HI174" s="158"/>
      <c r="HJ174" s="158"/>
      <c r="HK174" s="158"/>
      <c r="HL174" s="158"/>
      <c r="HM174" s="158"/>
      <c r="HN174" s="23"/>
      <c r="HO174" s="23"/>
      <c r="HP174" s="23"/>
      <c r="HQ174" s="23"/>
      <c r="HR174" s="23"/>
      <c r="HS174" s="23"/>
      <c r="HT174" s="25"/>
      <c r="HU174" s="25"/>
      <c r="HV174" s="25"/>
      <c r="HW174" s="25"/>
      <c r="HX174" s="25"/>
      <c r="HY174" s="25"/>
    </row>
    <row r="175" ht="12.75" customHeight="1">
      <c r="A175" s="19"/>
      <c r="B175" s="132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8"/>
      <c r="HF175" s="158"/>
      <c r="HG175" s="158"/>
      <c r="HH175" s="158"/>
      <c r="HI175" s="158"/>
      <c r="HJ175" s="158"/>
      <c r="HK175" s="158"/>
      <c r="HL175" s="158"/>
      <c r="HM175" s="158"/>
      <c r="HN175" s="23"/>
      <c r="HO175" s="23"/>
      <c r="HP175" s="23"/>
      <c r="HQ175" s="23"/>
      <c r="HR175" s="23"/>
      <c r="HS175" s="23"/>
      <c r="HT175" s="25"/>
      <c r="HU175" s="25"/>
      <c r="HV175" s="25"/>
      <c r="HW175" s="25"/>
      <c r="HX175" s="25"/>
      <c r="HY175" s="25"/>
    </row>
    <row r="176" ht="12.75" customHeight="1">
      <c r="A176" s="19"/>
      <c r="B176" s="132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8"/>
      <c r="HF176" s="158"/>
      <c r="HG176" s="158"/>
      <c r="HH176" s="158"/>
      <c r="HI176" s="158"/>
      <c r="HJ176" s="158"/>
      <c r="HK176" s="158"/>
      <c r="HL176" s="158"/>
      <c r="HM176" s="158"/>
      <c r="HN176" s="23"/>
      <c r="HO176" s="23"/>
      <c r="HP176" s="23"/>
      <c r="HQ176" s="23"/>
      <c r="HR176" s="23"/>
      <c r="HS176" s="23"/>
      <c r="HT176" s="25"/>
      <c r="HU176" s="25"/>
      <c r="HV176" s="25"/>
      <c r="HW176" s="25"/>
      <c r="HX176" s="25"/>
      <c r="HY176" s="25"/>
    </row>
    <row r="177" ht="12.75" customHeight="1">
      <c r="A177" s="19"/>
      <c r="B177" s="132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8"/>
      <c r="HF177" s="158"/>
      <c r="HG177" s="158"/>
      <c r="HH177" s="158"/>
      <c r="HI177" s="158"/>
      <c r="HJ177" s="158"/>
      <c r="HK177" s="158"/>
      <c r="HL177" s="158"/>
      <c r="HM177" s="158"/>
      <c r="HN177" s="23"/>
      <c r="HO177" s="23"/>
      <c r="HP177" s="23"/>
      <c r="HQ177" s="23"/>
      <c r="HR177" s="23"/>
      <c r="HS177" s="23"/>
      <c r="HT177" s="25"/>
      <c r="HU177" s="25"/>
      <c r="HV177" s="25"/>
      <c r="HW177" s="25"/>
      <c r="HX177" s="25"/>
      <c r="HY177" s="25"/>
    </row>
    <row r="178" ht="12.75" customHeight="1">
      <c r="A178" s="19"/>
      <c r="B178" s="132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8"/>
      <c r="HF178" s="158"/>
      <c r="HG178" s="158"/>
      <c r="HH178" s="158"/>
      <c r="HI178" s="158"/>
      <c r="HJ178" s="158"/>
      <c r="HK178" s="158"/>
      <c r="HL178" s="158"/>
      <c r="HM178" s="158"/>
      <c r="HN178" s="23"/>
      <c r="HO178" s="23"/>
      <c r="HP178" s="23"/>
      <c r="HQ178" s="23"/>
      <c r="HR178" s="23"/>
      <c r="HS178" s="23"/>
      <c r="HT178" s="25"/>
      <c r="HU178" s="25"/>
      <c r="HV178" s="25"/>
      <c r="HW178" s="25"/>
      <c r="HX178" s="25"/>
      <c r="HY178" s="25"/>
    </row>
    <row r="179" ht="12.75" customHeight="1">
      <c r="A179" s="19"/>
      <c r="B179" s="132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  <c r="DG179" s="157"/>
      <c r="DH179" s="157"/>
      <c r="DI179" s="157"/>
      <c r="DJ179" s="157"/>
      <c r="DK179" s="157"/>
      <c r="DL179" s="157"/>
      <c r="DM179" s="157"/>
      <c r="DN179" s="157"/>
      <c r="DO179" s="157"/>
      <c r="DP179" s="157"/>
      <c r="DQ179" s="157"/>
      <c r="DR179" s="157"/>
      <c r="DS179" s="157"/>
      <c r="DT179" s="157"/>
      <c r="DU179" s="157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  <c r="EQ179" s="157"/>
      <c r="ER179" s="157"/>
      <c r="ES179" s="157"/>
      <c r="ET179" s="157"/>
      <c r="EU179" s="157"/>
      <c r="EV179" s="157"/>
      <c r="EW179" s="157"/>
      <c r="EX179" s="157"/>
      <c r="EY179" s="157"/>
      <c r="EZ179" s="157"/>
      <c r="FA179" s="157"/>
      <c r="FB179" s="157"/>
      <c r="FC179" s="157"/>
      <c r="FD179" s="157"/>
      <c r="FE179" s="157"/>
      <c r="FF179" s="157"/>
      <c r="FG179" s="157"/>
      <c r="FH179" s="157"/>
      <c r="FI179" s="157"/>
      <c r="FJ179" s="157"/>
      <c r="FK179" s="157"/>
      <c r="FL179" s="157"/>
      <c r="FM179" s="157"/>
      <c r="FN179" s="157"/>
      <c r="FO179" s="157"/>
      <c r="FP179" s="157"/>
      <c r="FQ179" s="157"/>
      <c r="FR179" s="157"/>
      <c r="FS179" s="157"/>
      <c r="FT179" s="157"/>
      <c r="FU179" s="157"/>
      <c r="FV179" s="157"/>
      <c r="FW179" s="157"/>
      <c r="FX179" s="157"/>
      <c r="FY179" s="157"/>
      <c r="FZ179" s="157"/>
      <c r="GA179" s="157"/>
      <c r="GB179" s="157"/>
      <c r="GC179" s="157"/>
      <c r="GD179" s="157"/>
      <c r="GE179" s="157"/>
      <c r="GF179" s="157"/>
      <c r="GG179" s="157"/>
      <c r="GH179" s="157"/>
      <c r="GI179" s="157"/>
      <c r="GJ179" s="157"/>
      <c r="GK179" s="157"/>
      <c r="GL179" s="157"/>
      <c r="GM179" s="157"/>
      <c r="GN179" s="157"/>
      <c r="GO179" s="157"/>
      <c r="GP179" s="157"/>
      <c r="GQ179" s="157"/>
      <c r="GR179" s="157"/>
      <c r="GS179" s="157"/>
      <c r="GT179" s="157"/>
      <c r="GU179" s="157"/>
      <c r="GV179" s="157"/>
      <c r="GW179" s="157"/>
      <c r="GX179" s="157"/>
      <c r="GY179" s="157"/>
      <c r="GZ179" s="157"/>
      <c r="HA179" s="157"/>
      <c r="HB179" s="157"/>
      <c r="HC179" s="157"/>
      <c r="HD179" s="157"/>
      <c r="HE179" s="158"/>
      <c r="HF179" s="158"/>
      <c r="HG179" s="158"/>
      <c r="HH179" s="158"/>
      <c r="HI179" s="158"/>
      <c r="HJ179" s="158"/>
      <c r="HK179" s="158"/>
      <c r="HL179" s="158"/>
      <c r="HM179" s="158"/>
      <c r="HN179" s="23"/>
      <c r="HO179" s="23"/>
      <c r="HP179" s="23"/>
      <c r="HQ179" s="23"/>
      <c r="HR179" s="23"/>
      <c r="HS179" s="23"/>
      <c r="HT179" s="25"/>
      <c r="HU179" s="25"/>
      <c r="HV179" s="25"/>
      <c r="HW179" s="25"/>
      <c r="HX179" s="25"/>
      <c r="HY179" s="25"/>
    </row>
    <row r="180" ht="12.75" customHeight="1">
      <c r="A180" s="19"/>
      <c r="B180" s="132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7"/>
      <c r="DT180" s="157"/>
      <c r="DU180" s="157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  <c r="EQ180" s="157"/>
      <c r="ER180" s="157"/>
      <c r="ES180" s="157"/>
      <c r="ET180" s="157"/>
      <c r="EU180" s="157"/>
      <c r="EV180" s="157"/>
      <c r="EW180" s="157"/>
      <c r="EX180" s="157"/>
      <c r="EY180" s="157"/>
      <c r="EZ180" s="157"/>
      <c r="FA180" s="157"/>
      <c r="FB180" s="157"/>
      <c r="FC180" s="157"/>
      <c r="FD180" s="157"/>
      <c r="FE180" s="157"/>
      <c r="FF180" s="157"/>
      <c r="FG180" s="157"/>
      <c r="FH180" s="157"/>
      <c r="FI180" s="157"/>
      <c r="FJ180" s="157"/>
      <c r="FK180" s="157"/>
      <c r="FL180" s="157"/>
      <c r="FM180" s="157"/>
      <c r="FN180" s="157"/>
      <c r="FO180" s="157"/>
      <c r="FP180" s="157"/>
      <c r="FQ180" s="157"/>
      <c r="FR180" s="157"/>
      <c r="FS180" s="157"/>
      <c r="FT180" s="157"/>
      <c r="FU180" s="157"/>
      <c r="FV180" s="157"/>
      <c r="FW180" s="157"/>
      <c r="FX180" s="157"/>
      <c r="FY180" s="157"/>
      <c r="FZ180" s="157"/>
      <c r="GA180" s="157"/>
      <c r="GB180" s="157"/>
      <c r="GC180" s="157"/>
      <c r="GD180" s="157"/>
      <c r="GE180" s="157"/>
      <c r="GF180" s="157"/>
      <c r="GG180" s="157"/>
      <c r="GH180" s="157"/>
      <c r="GI180" s="157"/>
      <c r="GJ180" s="157"/>
      <c r="GK180" s="157"/>
      <c r="GL180" s="157"/>
      <c r="GM180" s="157"/>
      <c r="GN180" s="157"/>
      <c r="GO180" s="157"/>
      <c r="GP180" s="157"/>
      <c r="GQ180" s="157"/>
      <c r="GR180" s="157"/>
      <c r="GS180" s="157"/>
      <c r="GT180" s="157"/>
      <c r="GU180" s="157"/>
      <c r="GV180" s="157"/>
      <c r="GW180" s="157"/>
      <c r="GX180" s="157"/>
      <c r="GY180" s="157"/>
      <c r="GZ180" s="157"/>
      <c r="HA180" s="157"/>
      <c r="HB180" s="157"/>
      <c r="HC180" s="157"/>
      <c r="HD180" s="157"/>
      <c r="HE180" s="158"/>
      <c r="HF180" s="158"/>
      <c r="HG180" s="158"/>
      <c r="HH180" s="158"/>
      <c r="HI180" s="158"/>
      <c r="HJ180" s="158"/>
      <c r="HK180" s="158"/>
      <c r="HL180" s="158"/>
      <c r="HM180" s="158"/>
      <c r="HN180" s="23"/>
      <c r="HO180" s="23"/>
      <c r="HP180" s="23"/>
      <c r="HQ180" s="23"/>
      <c r="HR180" s="23"/>
      <c r="HS180" s="23"/>
      <c r="HT180" s="25"/>
      <c r="HU180" s="25"/>
      <c r="HV180" s="25"/>
      <c r="HW180" s="25"/>
      <c r="HX180" s="25"/>
      <c r="HY180" s="25"/>
    </row>
    <row r="181" ht="12.75" customHeight="1">
      <c r="A181" s="19"/>
      <c r="B181" s="132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8"/>
      <c r="HF181" s="158"/>
      <c r="HG181" s="158"/>
      <c r="HH181" s="158"/>
      <c r="HI181" s="158"/>
      <c r="HJ181" s="158"/>
      <c r="HK181" s="158"/>
      <c r="HL181" s="158"/>
      <c r="HM181" s="158"/>
      <c r="HN181" s="23"/>
      <c r="HO181" s="23"/>
      <c r="HP181" s="23"/>
      <c r="HQ181" s="23"/>
      <c r="HR181" s="23"/>
      <c r="HS181" s="23"/>
      <c r="HT181" s="25"/>
      <c r="HU181" s="25"/>
      <c r="HV181" s="25"/>
      <c r="HW181" s="25"/>
      <c r="HX181" s="25"/>
      <c r="HY181" s="25"/>
    </row>
    <row r="182" ht="12.75" customHeight="1">
      <c r="A182" s="19"/>
      <c r="B182" s="132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  <c r="DG182" s="157"/>
      <c r="DH182" s="157"/>
      <c r="DI182" s="157"/>
      <c r="DJ182" s="157"/>
      <c r="DK182" s="157"/>
      <c r="DL182" s="157"/>
      <c r="DM182" s="157"/>
      <c r="DN182" s="157"/>
      <c r="DO182" s="157"/>
      <c r="DP182" s="157"/>
      <c r="DQ182" s="157"/>
      <c r="DR182" s="157"/>
      <c r="DS182" s="157"/>
      <c r="DT182" s="157"/>
      <c r="DU182" s="157"/>
      <c r="DV182" s="157"/>
      <c r="DW182" s="157"/>
      <c r="DX182" s="157"/>
      <c r="DY182" s="157"/>
      <c r="DZ182" s="157"/>
      <c r="EA182" s="157"/>
      <c r="EB182" s="157"/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  <c r="EQ182" s="157"/>
      <c r="ER182" s="157"/>
      <c r="ES182" s="157"/>
      <c r="ET182" s="157"/>
      <c r="EU182" s="157"/>
      <c r="EV182" s="157"/>
      <c r="EW182" s="157"/>
      <c r="EX182" s="157"/>
      <c r="EY182" s="157"/>
      <c r="EZ182" s="157"/>
      <c r="FA182" s="157"/>
      <c r="FB182" s="157"/>
      <c r="FC182" s="157"/>
      <c r="FD182" s="157"/>
      <c r="FE182" s="157"/>
      <c r="FF182" s="157"/>
      <c r="FG182" s="157"/>
      <c r="FH182" s="157"/>
      <c r="FI182" s="157"/>
      <c r="FJ182" s="157"/>
      <c r="FK182" s="157"/>
      <c r="FL182" s="157"/>
      <c r="FM182" s="157"/>
      <c r="FN182" s="157"/>
      <c r="FO182" s="157"/>
      <c r="FP182" s="157"/>
      <c r="FQ182" s="157"/>
      <c r="FR182" s="157"/>
      <c r="FS182" s="157"/>
      <c r="FT182" s="157"/>
      <c r="FU182" s="157"/>
      <c r="FV182" s="157"/>
      <c r="FW182" s="157"/>
      <c r="FX182" s="157"/>
      <c r="FY182" s="157"/>
      <c r="FZ182" s="157"/>
      <c r="GA182" s="157"/>
      <c r="GB182" s="157"/>
      <c r="GC182" s="157"/>
      <c r="GD182" s="157"/>
      <c r="GE182" s="157"/>
      <c r="GF182" s="157"/>
      <c r="GG182" s="157"/>
      <c r="GH182" s="157"/>
      <c r="GI182" s="157"/>
      <c r="GJ182" s="157"/>
      <c r="GK182" s="157"/>
      <c r="GL182" s="157"/>
      <c r="GM182" s="157"/>
      <c r="GN182" s="157"/>
      <c r="GO182" s="157"/>
      <c r="GP182" s="157"/>
      <c r="GQ182" s="157"/>
      <c r="GR182" s="157"/>
      <c r="GS182" s="157"/>
      <c r="GT182" s="157"/>
      <c r="GU182" s="157"/>
      <c r="GV182" s="157"/>
      <c r="GW182" s="157"/>
      <c r="GX182" s="157"/>
      <c r="GY182" s="157"/>
      <c r="GZ182" s="157"/>
      <c r="HA182" s="157"/>
      <c r="HB182" s="157"/>
      <c r="HC182" s="157"/>
      <c r="HD182" s="157"/>
      <c r="HE182" s="158"/>
      <c r="HF182" s="158"/>
      <c r="HG182" s="158"/>
      <c r="HH182" s="158"/>
      <c r="HI182" s="158"/>
      <c r="HJ182" s="158"/>
      <c r="HK182" s="158"/>
      <c r="HL182" s="158"/>
      <c r="HM182" s="158"/>
      <c r="HN182" s="23"/>
      <c r="HO182" s="23"/>
      <c r="HP182" s="23"/>
      <c r="HQ182" s="23"/>
      <c r="HR182" s="23"/>
      <c r="HS182" s="23"/>
      <c r="HT182" s="25"/>
      <c r="HU182" s="25"/>
      <c r="HV182" s="25"/>
      <c r="HW182" s="25"/>
      <c r="HX182" s="25"/>
      <c r="HY182" s="25"/>
    </row>
    <row r="183" ht="12.75" customHeight="1">
      <c r="A183" s="19"/>
      <c r="B183" s="132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  <c r="DG183" s="157"/>
      <c r="DH183" s="157"/>
      <c r="DI183" s="157"/>
      <c r="DJ183" s="157"/>
      <c r="DK183" s="157"/>
      <c r="DL183" s="157"/>
      <c r="DM183" s="157"/>
      <c r="DN183" s="157"/>
      <c r="DO183" s="157"/>
      <c r="DP183" s="157"/>
      <c r="DQ183" s="157"/>
      <c r="DR183" s="157"/>
      <c r="DS183" s="157"/>
      <c r="DT183" s="157"/>
      <c r="DU183" s="157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  <c r="EQ183" s="157"/>
      <c r="ER183" s="157"/>
      <c r="ES183" s="157"/>
      <c r="ET183" s="157"/>
      <c r="EU183" s="157"/>
      <c r="EV183" s="157"/>
      <c r="EW183" s="157"/>
      <c r="EX183" s="157"/>
      <c r="EY183" s="157"/>
      <c r="EZ183" s="157"/>
      <c r="FA183" s="157"/>
      <c r="FB183" s="157"/>
      <c r="FC183" s="157"/>
      <c r="FD183" s="157"/>
      <c r="FE183" s="157"/>
      <c r="FF183" s="157"/>
      <c r="FG183" s="157"/>
      <c r="FH183" s="157"/>
      <c r="FI183" s="157"/>
      <c r="FJ183" s="157"/>
      <c r="FK183" s="157"/>
      <c r="FL183" s="157"/>
      <c r="FM183" s="157"/>
      <c r="FN183" s="157"/>
      <c r="FO183" s="157"/>
      <c r="FP183" s="157"/>
      <c r="FQ183" s="157"/>
      <c r="FR183" s="157"/>
      <c r="FS183" s="157"/>
      <c r="FT183" s="157"/>
      <c r="FU183" s="157"/>
      <c r="FV183" s="157"/>
      <c r="FW183" s="157"/>
      <c r="FX183" s="157"/>
      <c r="FY183" s="157"/>
      <c r="FZ183" s="157"/>
      <c r="GA183" s="157"/>
      <c r="GB183" s="157"/>
      <c r="GC183" s="157"/>
      <c r="GD183" s="157"/>
      <c r="GE183" s="157"/>
      <c r="GF183" s="157"/>
      <c r="GG183" s="157"/>
      <c r="GH183" s="157"/>
      <c r="GI183" s="157"/>
      <c r="GJ183" s="157"/>
      <c r="GK183" s="157"/>
      <c r="GL183" s="157"/>
      <c r="GM183" s="157"/>
      <c r="GN183" s="157"/>
      <c r="GO183" s="157"/>
      <c r="GP183" s="157"/>
      <c r="GQ183" s="157"/>
      <c r="GR183" s="157"/>
      <c r="GS183" s="157"/>
      <c r="GT183" s="157"/>
      <c r="GU183" s="157"/>
      <c r="GV183" s="157"/>
      <c r="GW183" s="157"/>
      <c r="GX183" s="157"/>
      <c r="GY183" s="157"/>
      <c r="GZ183" s="157"/>
      <c r="HA183" s="157"/>
      <c r="HB183" s="157"/>
      <c r="HC183" s="157"/>
      <c r="HD183" s="157"/>
      <c r="HE183" s="158"/>
      <c r="HF183" s="158"/>
      <c r="HG183" s="158"/>
      <c r="HH183" s="158"/>
      <c r="HI183" s="158"/>
      <c r="HJ183" s="158"/>
      <c r="HK183" s="158"/>
      <c r="HL183" s="158"/>
      <c r="HM183" s="158"/>
      <c r="HN183" s="23"/>
      <c r="HO183" s="23"/>
      <c r="HP183" s="23"/>
      <c r="HQ183" s="23"/>
      <c r="HR183" s="23"/>
      <c r="HS183" s="23"/>
      <c r="HT183" s="25"/>
      <c r="HU183" s="25"/>
      <c r="HV183" s="25"/>
      <c r="HW183" s="25"/>
      <c r="HX183" s="25"/>
      <c r="HY183" s="25"/>
    </row>
    <row r="184" ht="12.75" customHeight="1">
      <c r="A184" s="19"/>
      <c r="B184" s="132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  <c r="DG184" s="157"/>
      <c r="DH184" s="157"/>
      <c r="DI184" s="157"/>
      <c r="DJ184" s="157"/>
      <c r="DK184" s="157"/>
      <c r="DL184" s="157"/>
      <c r="DM184" s="157"/>
      <c r="DN184" s="157"/>
      <c r="DO184" s="157"/>
      <c r="DP184" s="157"/>
      <c r="DQ184" s="157"/>
      <c r="DR184" s="157"/>
      <c r="DS184" s="157"/>
      <c r="DT184" s="157"/>
      <c r="DU184" s="157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  <c r="EQ184" s="157"/>
      <c r="ER184" s="157"/>
      <c r="ES184" s="157"/>
      <c r="ET184" s="157"/>
      <c r="EU184" s="157"/>
      <c r="EV184" s="157"/>
      <c r="EW184" s="157"/>
      <c r="EX184" s="157"/>
      <c r="EY184" s="157"/>
      <c r="EZ184" s="157"/>
      <c r="FA184" s="157"/>
      <c r="FB184" s="157"/>
      <c r="FC184" s="157"/>
      <c r="FD184" s="157"/>
      <c r="FE184" s="157"/>
      <c r="FF184" s="157"/>
      <c r="FG184" s="157"/>
      <c r="FH184" s="157"/>
      <c r="FI184" s="157"/>
      <c r="FJ184" s="157"/>
      <c r="FK184" s="157"/>
      <c r="FL184" s="157"/>
      <c r="FM184" s="157"/>
      <c r="FN184" s="157"/>
      <c r="FO184" s="157"/>
      <c r="FP184" s="157"/>
      <c r="FQ184" s="157"/>
      <c r="FR184" s="157"/>
      <c r="FS184" s="157"/>
      <c r="FT184" s="157"/>
      <c r="FU184" s="157"/>
      <c r="FV184" s="157"/>
      <c r="FW184" s="157"/>
      <c r="FX184" s="157"/>
      <c r="FY184" s="157"/>
      <c r="FZ184" s="157"/>
      <c r="GA184" s="157"/>
      <c r="GB184" s="157"/>
      <c r="GC184" s="157"/>
      <c r="GD184" s="157"/>
      <c r="GE184" s="157"/>
      <c r="GF184" s="157"/>
      <c r="GG184" s="157"/>
      <c r="GH184" s="157"/>
      <c r="GI184" s="157"/>
      <c r="GJ184" s="157"/>
      <c r="GK184" s="157"/>
      <c r="GL184" s="157"/>
      <c r="GM184" s="157"/>
      <c r="GN184" s="157"/>
      <c r="GO184" s="157"/>
      <c r="GP184" s="157"/>
      <c r="GQ184" s="157"/>
      <c r="GR184" s="157"/>
      <c r="GS184" s="157"/>
      <c r="GT184" s="157"/>
      <c r="GU184" s="157"/>
      <c r="GV184" s="157"/>
      <c r="GW184" s="157"/>
      <c r="GX184" s="157"/>
      <c r="GY184" s="157"/>
      <c r="GZ184" s="157"/>
      <c r="HA184" s="157"/>
      <c r="HB184" s="157"/>
      <c r="HC184" s="157"/>
      <c r="HD184" s="157"/>
      <c r="HE184" s="158"/>
      <c r="HF184" s="158"/>
      <c r="HG184" s="158"/>
      <c r="HH184" s="158"/>
      <c r="HI184" s="158"/>
      <c r="HJ184" s="158"/>
      <c r="HK184" s="158"/>
      <c r="HL184" s="158"/>
      <c r="HM184" s="158"/>
      <c r="HN184" s="23"/>
      <c r="HO184" s="23"/>
      <c r="HP184" s="23"/>
      <c r="HQ184" s="23"/>
      <c r="HR184" s="23"/>
      <c r="HS184" s="23"/>
      <c r="HT184" s="25"/>
      <c r="HU184" s="25"/>
      <c r="HV184" s="25"/>
      <c r="HW184" s="25"/>
      <c r="HX184" s="25"/>
      <c r="HY184" s="25"/>
    </row>
    <row r="185" ht="12.75" customHeight="1">
      <c r="A185" s="19"/>
      <c r="B185" s="132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  <c r="DG185" s="157"/>
      <c r="DH185" s="157"/>
      <c r="DI185" s="157"/>
      <c r="DJ185" s="157"/>
      <c r="DK185" s="157"/>
      <c r="DL185" s="157"/>
      <c r="DM185" s="157"/>
      <c r="DN185" s="157"/>
      <c r="DO185" s="157"/>
      <c r="DP185" s="157"/>
      <c r="DQ185" s="157"/>
      <c r="DR185" s="157"/>
      <c r="DS185" s="157"/>
      <c r="DT185" s="157"/>
      <c r="DU185" s="157"/>
      <c r="DV185" s="157"/>
      <c r="DW185" s="157"/>
      <c r="DX185" s="157"/>
      <c r="DY185" s="157"/>
      <c r="DZ185" s="157"/>
      <c r="EA185" s="157"/>
      <c r="EB185" s="157"/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  <c r="EQ185" s="157"/>
      <c r="ER185" s="157"/>
      <c r="ES185" s="157"/>
      <c r="ET185" s="157"/>
      <c r="EU185" s="157"/>
      <c r="EV185" s="157"/>
      <c r="EW185" s="157"/>
      <c r="EX185" s="157"/>
      <c r="EY185" s="157"/>
      <c r="EZ185" s="157"/>
      <c r="FA185" s="157"/>
      <c r="FB185" s="157"/>
      <c r="FC185" s="157"/>
      <c r="FD185" s="157"/>
      <c r="FE185" s="157"/>
      <c r="FF185" s="157"/>
      <c r="FG185" s="157"/>
      <c r="FH185" s="157"/>
      <c r="FI185" s="157"/>
      <c r="FJ185" s="157"/>
      <c r="FK185" s="157"/>
      <c r="FL185" s="157"/>
      <c r="FM185" s="157"/>
      <c r="FN185" s="157"/>
      <c r="FO185" s="157"/>
      <c r="FP185" s="157"/>
      <c r="FQ185" s="157"/>
      <c r="FR185" s="157"/>
      <c r="FS185" s="157"/>
      <c r="FT185" s="157"/>
      <c r="FU185" s="157"/>
      <c r="FV185" s="157"/>
      <c r="FW185" s="157"/>
      <c r="FX185" s="157"/>
      <c r="FY185" s="157"/>
      <c r="FZ185" s="157"/>
      <c r="GA185" s="157"/>
      <c r="GB185" s="157"/>
      <c r="GC185" s="157"/>
      <c r="GD185" s="157"/>
      <c r="GE185" s="157"/>
      <c r="GF185" s="157"/>
      <c r="GG185" s="157"/>
      <c r="GH185" s="157"/>
      <c r="GI185" s="157"/>
      <c r="GJ185" s="157"/>
      <c r="GK185" s="157"/>
      <c r="GL185" s="157"/>
      <c r="GM185" s="157"/>
      <c r="GN185" s="157"/>
      <c r="GO185" s="157"/>
      <c r="GP185" s="157"/>
      <c r="GQ185" s="157"/>
      <c r="GR185" s="157"/>
      <c r="GS185" s="157"/>
      <c r="GT185" s="157"/>
      <c r="GU185" s="157"/>
      <c r="GV185" s="157"/>
      <c r="GW185" s="157"/>
      <c r="GX185" s="157"/>
      <c r="GY185" s="157"/>
      <c r="GZ185" s="157"/>
      <c r="HA185" s="157"/>
      <c r="HB185" s="157"/>
      <c r="HC185" s="157"/>
      <c r="HD185" s="157"/>
      <c r="HE185" s="158"/>
      <c r="HF185" s="158"/>
      <c r="HG185" s="158"/>
      <c r="HH185" s="158"/>
      <c r="HI185" s="158"/>
      <c r="HJ185" s="158"/>
      <c r="HK185" s="158"/>
      <c r="HL185" s="158"/>
      <c r="HM185" s="158"/>
      <c r="HN185" s="23"/>
      <c r="HO185" s="23"/>
      <c r="HP185" s="23"/>
      <c r="HQ185" s="23"/>
      <c r="HR185" s="23"/>
      <c r="HS185" s="23"/>
      <c r="HT185" s="25"/>
      <c r="HU185" s="25"/>
      <c r="HV185" s="25"/>
      <c r="HW185" s="25"/>
      <c r="HX185" s="25"/>
      <c r="HY185" s="25"/>
    </row>
    <row r="186" ht="12.75" customHeight="1">
      <c r="A186" s="19"/>
      <c r="B186" s="132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  <c r="EV186" s="157"/>
      <c r="EW186" s="157"/>
      <c r="EX186" s="157"/>
      <c r="EY186" s="157"/>
      <c r="EZ186" s="157"/>
      <c r="FA186" s="157"/>
      <c r="FB186" s="157"/>
      <c r="FC186" s="157"/>
      <c r="FD186" s="157"/>
      <c r="FE186" s="157"/>
      <c r="FF186" s="157"/>
      <c r="FG186" s="157"/>
      <c r="FH186" s="157"/>
      <c r="FI186" s="157"/>
      <c r="FJ186" s="157"/>
      <c r="FK186" s="157"/>
      <c r="FL186" s="157"/>
      <c r="FM186" s="157"/>
      <c r="FN186" s="157"/>
      <c r="FO186" s="157"/>
      <c r="FP186" s="157"/>
      <c r="FQ186" s="157"/>
      <c r="FR186" s="157"/>
      <c r="FS186" s="157"/>
      <c r="FT186" s="157"/>
      <c r="FU186" s="157"/>
      <c r="FV186" s="157"/>
      <c r="FW186" s="157"/>
      <c r="FX186" s="157"/>
      <c r="FY186" s="157"/>
      <c r="FZ186" s="157"/>
      <c r="GA186" s="157"/>
      <c r="GB186" s="157"/>
      <c r="GC186" s="157"/>
      <c r="GD186" s="157"/>
      <c r="GE186" s="157"/>
      <c r="GF186" s="157"/>
      <c r="GG186" s="157"/>
      <c r="GH186" s="157"/>
      <c r="GI186" s="157"/>
      <c r="GJ186" s="157"/>
      <c r="GK186" s="157"/>
      <c r="GL186" s="157"/>
      <c r="GM186" s="157"/>
      <c r="GN186" s="157"/>
      <c r="GO186" s="157"/>
      <c r="GP186" s="157"/>
      <c r="GQ186" s="157"/>
      <c r="GR186" s="157"/>
      <c r="GS186" s="157"/>
      <c r="GT186" s="157"/>
      <c r="GU186" s="157"/>
      <c r="GV186" s="157"/>
      <c r="GW186" s="157"/>
      <c r="GX186" s="157"/>
      <c r="GY186" s="157"/>
      <c r="GZ186" s="157"/>
      <c r="HA186" s="157"/>
      <c r="HB186" s="157"/>
      <c r="HC186" s="157"/>
      <c r="HD186" s="157"/>
      <c r="HE186" s="158"/>
      <c r="HF186" s="158"/>
      <c r="HG186" s="158"/>
      <c r="HH186" s="158"/>
      <c r="HI186" s="158"/>
      <c r="HJ186" s="158"/>
      <c r="HK186" s="158"/>
      <c r="HL186" s="158"/>
      <c r="HM186" s="158"/>
      <c r="HN186" s="23"/>
      <c r="HO186" s="23"/>
      <c r="HP186" s="23"/>
      <c r="HQ186" s="23"/>
      <c r="HR186" s="23"/>
      <c r="HS186" s="23"/>
      <c r="HT186" s="25"/>
      <c r="HU186" s="25"/>
      <c r="HV186" s="25"/>
      <c r="HW186" s="25"/>
      <c r="HX186" s="25"/>
      <c r="HY186" s="25"/>
    </row>
    <row r="187" ht="12.75" customHeight="1">
      <c r="A187" s="19"/>
      <c r="B187" s="132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  <c r="EQ187" s="157"/>
      <c r="ER187" s="157"/>
      <c r="ES187" s="157"/>
      <c r="ET187" s="157"/>
      <c r="EU187" s="157"/>
      <c r="EV187" s="157"/>
      <c r="EW187" s="157"/>
      <c r="EX187" s="157"/>
      <c r="EY187" s="157"/>
      <c r="EZ187" s="157"/>
      <c r="FA187" s="157"/>
      <c r="FB187" s="157"/>
      <c r="FC187" s="157"/>
      <c r="FD187" s="157"/>
      <c r="FE187" s="157"/>
      <c r="FF187" s="157"/>
      <c r="FG187" s="157"/>
      <c r="FH187" s="157"/>
      <c r="FI187" s="157"/>
      <c r="FJ187" s="157"/>
      <c r="FK187" s="157"/>
      <c r="FL187" s="157"/>
      <c r="FM187" s="157"/>
      <c r="FN187" s="157"/>
      <c r="FO187" s="157"/>
      <c r="FP187" s="157"/>
      <c r="FQ187" s="157"/>
      <c r="FR187" s="157"/>
      <c r="FS187" s="157"/>
      <c r="FT187" s="157"/>
      <c r="FU187" s="157"/>
      <c r="FV187" s="157"/>
      <c r="FW187" s="157"/>
      <c r="FX187" s="157"/>
      <c r="FY187" s="157"/>
      <c r="FZ187" s="157"/>
      <c r="GA187" s="157"/>
      <c r="GB187" s="157"/>
      <c r="GC187" s="157"/>
      <c r="GD187" s="157"/>
      <c r="GE187" s="157"/>
      <c r="GF187" s="157"/>
      <c r="GG187" s="157"/>
      <c r="GH187" s="157"/>
      <c r="GI187" s="157"/>
      <c r="GJ187" s="157"/>
      <c r="GK187" s="157"/>
      <c r="GL187" s="157"/>
      <c r="GM187" s="157"/>
      <c r="GN187" s="157"/>
      <c r="GO187" s="157"/>
      <c r="GP187" s="157"/>
      <c r="GQ187" s="157"/>
      <c r="GR187" s="157"/>
      <c r="GS187" s="157"/>
      <c r="GT187" s="157"/>
      <c r="GU187" s="157"/>
      <c r="GV187" s="157"/>
      <c r="GW187" s="157"/>
      <c r="GX187" s="157"/>
      <c r="GY187" s="157"/>
      <c r="GZ187" s="157"/>
      <c r="HA187" s="157"/>
      <c r="HB187" s="157"/>
      <c r="HC187" s="157"/>
      <c r="HD187" s="157"/>
      <c r="HE187" s="158"/>
      <c r="HF187" s="158"/>
      <c r="HG187" s="158"/>
      <c r="HH187" s="158"/>
      <c r="HI187" s="158"/>
      <c r="HJ187" s="158"/>
      <c r="HK187" s="158"/>
      <c r="HL187" s="158"/>
      <c r="HM187" s="158"/>
      <c r="HN187" s="23"/>
      <c r="HO187" s="23"/>
      <c r="HP187" s="23"/>
      <c r="HQ187" s="23"/>
      <c r="HR187" s="23"/>
      <c r="HS187" s="23"/>
      <c r="HT187" s="25"/>
      <c r="HU187" s="25"/>
      <c r="HV187" s="25"/>
      <c r="HW187" s="25"/>
      <c r="HX187" s="25"/>
      <c r="HY187" s="25"/>
    </row>
    <row r="188" ht="12.75" customHeight="1">
      <c r="A188" s="19"/>
      <c r="B188" s="132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  <c r="EV188" s="157"/>
      <c r="EW188" s="157"/>
      <c r="EX188" s="157"/>
      <c r="EY188" s="157"/>
      <c r="EZ188" s="157"/>
      <c r="FA188" s="157"/>
      <c r="FB188" s="157"/>
      <c r="FC188" s="157"/>
      <c r="FD188" s="157"/>
      <c r="FE188" s="157"/>
      <c r="FF188" s="157"/>
      <c r="FG188" s="157"/>
      <c r="FH188" s="157"/>
      <c r="FI188" s="157"/>
      <c r="FJ188" s="157"/>
      <c r="FK188" s="157"/>
      <c r="FL188" s="157"/>
      <c r="FM188" s="157"/>
      <c r="FN188" s="157"/>
      <c r="FO188" s="157"/>
      <c r="FP188" s="157"/>
      <c r="FQ188" s="157"/>
      <c r="FR188" s="157"/>
      <c r="FS188" s="157"/>
      <c r="FT188" s="157"/>
      <c r="FU188" s="157"/>
      <c r="FV188" s="157"/>
      <c r="FW188" s="157"/>
      <c r="FX188" s="157"/>
      <c r="FY188" s="157"/>
      <c r="FZ188" s="157"/>
      <c r="GA188" s="157"/>
      <c r="GB188" s="157"/>
      <c r="GC188" s="157"/>
      <c r="GD188" s="157"/>
      <c r="GE188" s="157"/>
      <c r="GF188" s="157"/>
      <c r="GG188" s="157"/>
      <c r="GH188" s="157"/>
      <c r="GI188" s="157"/>
      <c r="GJ188" s="157"/>
      <c r="GK188" s="157"/>
      <c r="GL188" s="157"/>
      <c r="GM188" s="157"/>
      <c r="GN188" s="157"/>
      <c r="GO188" s="157"/>
      <c r="GP188" s="157"/>
      <c r="GQ188" s="157"/>
      <c r="GR188" s="157"/>
      <c r="GS188" s="157"/>
      <c r="GT188" s="157"/>
      <c r="GU188" s="157"/>
      <c r="GV188" s="157"/>
      <c r="GW188" s="157"/>
      <c r="GX188" s="157"/>
      <c r="GY188" s="157"/>
      <c r="GZ188" s="157"/>
      <c r="HA188" s="157"/>
      <c r="HB188" s="157"/>
      <c r="HC188" s="157"/>
      <c r="HD188" s="157"/>
      <c r="HE188" s="158"/>
      <c r="HF188" s="158"/>
      <c r="HG188" s="158"/>
      <c r="HH188" s="158"/>
      <c r="HI188" s="158"/>
      <c r="HJ188" s="158"/>
      <c r="HK188" s="158"/>
      <c r="HL188" s="158"/>
      <c r="HM188" s="158"/>
      <c r="HN188" s="23"/>
      <c r="HO188" s="23"/>
      <c r="HP188" s="23"/>
      <c r="HQ188" s="23"/>
      <c r="HR188" s="23"/>
      <c r="HS188" s="23"/>
      <c r="HT188" s="25"/>
      <c r="HU188" s="25"/>
      <c r="HV188" s="25"/>
      <c r="HW188" s="25"/>
      <c r="HX188" s="25"/>
      <c r="HY188" s="25"/>
    </row>
    <row r="189" ht="12.75" customHeight="1">
      <c r="A189" s="19"/>
      <c r="B189" s="132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  <c r="DM189" s="157"/>
      <c r="DN189" s="157"/>
      <c r="DO189" s="157"/>
      <c r="DP189" s="157"/>
      <c r="DQ189" s="157"/>
      <c r="DR189" s="157"/>
      <c r="DS189" s="157"/>
      <c r="DT189" s="157"/>
      <c r="DU189" s="157"/>
      <c r="DV189" s="157"/>
      <c r="DW189" s="157"/>
      <c r="DX189" s="157"/>
      <c r="DY189" s="157"/>
      <c r="DZ189" s="157"/>
      <c r="EA189" s="157"/>
      <c r="EB189" s="157"/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  <c r="EQ189" s="157"/>
      <c r="ER189" s="157"/>
      <c r="ES189" s="157"/>
      <c r="ET189" s="157"/>
      <c r="EU189" s="157"/>
      <c r="EV189" s="157"/>
      <c r="EW189" s="157"/>
      <c r="EX189" s="157"/>
      <c r="EY189" s="157"/>
      <c r="EZ189" s="157"/>
      <c r="FA189" s="157"/>
      <c r="FB189" s="157"/>
      <c r="FC189" s="157"/>
      <c r="FD189" s="157"/>
      <c r="FE189" s="157"/>
      <c r="FF189" s="157"/>
      <c r="FG189" s="157"/>
      <c r="FH189" s="157"/>
      <c r="FI189" s="157"/>
      <c r="FJ189" s="157"/>
      <c r="FK189" s="157"/>
      <c r="FL189" s="157"/>
      <c r="FM189" s="157"/>
      <c r="FN189" s="157"/>
      <c r="FO189" s="157"/>
      <c r="FP189" s="157"/>
      <c r="FQ189" s="157"/>
      <c r="FR189" s="157"/>
      <c r="FS189" s="157"/>
      <c r="FT189" s="157"/>
      <c r="FU189" s="157"/>
      <c r="FV189" s="157"/>
      <c r="FW189" s="157"/>
      <c r="FX189" s="157"/>
      <c r="FY189" s="157"/>
      <c r="FZ189" s="157"/>
      <c r="GA189" s="157"/>
      <c r="GB189" s="157"/>
      <c r="GC189" s="157"/>
      <c r="GD189" s="157"/>
      <c r="GE189" s="157"/>
      <c r="GF189" s="157"/>
      <c r="GG189" s="157"/>
      <c r="GH189" s="157"/>
      <c r="GI189" s="157"/>
      <c r="GJ189" s="157"/>
      <c r="GK189" s="157"/>
      <c r="GL189" s="157"/>
      <c r="GM189" s="157"/>
      <c r="GN189" s="157"/>
      <c r="GO189" s="157"/>
      <c r="GP189" s="157"/>
      <c r="GQ189" s="157"/>
      <c r="GR189" s="157"/>
      <c r="GS189" s="157"/>
      <c r="GT189" s="157"/>
      <c r="GU189" s="157"/>
      <c r="GV189" s="157"/>
      <c r="GW189" s="157"/>
      <c r="GX189" s="157"/>
      <c r="GY189" s="157"/>
      <c r="GZ189" s="157"/>
      <c r="HA189" s="157"/>
      <c r="HB189" s="157"/>
      <c r="HC189" s="157"/>
      <c r="HD189" s="157"/>
      <c r="HE189" s="158"/>
      <c r="HF189" s="158"/>
      <c r="HG189" s="158"/>
      <c r="HH189" s="158"/>
      <c r="HI189" s="158"/>
      <c r="HJ189" s="158"/>
      <c r="HK189" s="158"/>
      <c r="HL189" s="158"/>
      <c r="HM189" s="158"/>
      <c r="HN189" s="23"/>
      <c r="HO189" s="23"/>
      <c r="HP189" s="23"/>
      <c r="HQ189" s="23"/>
      <c r="HR189" s="23"/>
      <c r="HS189" s="23"/>
      <c r="HT189" s="25"/>
      <c r="HU189" s="25"/>
      <c r="HV189" s="25"/>
      <c r="HW189" s="25"/>
      <c r="HX189" s="25"/>
      <c r="HY189" s="25"/>
    </row>
    <row r="190" ht="12.75" customHeight="1">
      <c r="A190" s="19"/>
      <c r="B190" s="132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  <c r="DG190" s="157"/>
      <c r="DH190" s="157"/>
      <c r="DI190" s="157"/>
      <c r="DJ190" s="157"/>
      <c r="DK190" s="157"/>
      <c r="DL190" s="157"/>
      <c r="DM190" s="157"/>
      <c r="DN190" s="157"/>
      <c r="DO190" s="157"/>
      <c r="DP190" s="157"/>
      <c r="DQ190" s="157"/>
      <c r="DR190" s="157"/>
      <c r="DS190" s="157"/>
      <c r="DT190" s="157"/>
      <c r="DU190" s="157"/>
      <c r="DV190" s="157"/>
      <c r="DW190" s="157"/>
      <c r="DX190" s="157"/>
      <c r="DY190" s="157"/>
      <c r="DZ190" s="157"/>
      <c r="EA190" s="157"/>
      <c r="EB190" s="157"/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  <c r="EQ190" s="157"/>
      <c r="ER190" s="157"/>
      <c r="ES190" s="157"/>
      <c r="ET190" s="157"/>
      <c r="EU190" s="157"/>
      <c r="EV190" s="157"/>
      <c r="EW190" s="157"/>
      <c r="EX190" s="157"/>
      <c r="EY190" s="157"/>
      <c r="EZ190" s="157"/>
      <c r="FA190" s="157"/>
      <c r="FB190" s="157"/>
      <c r="FC190" s="157"/>
      <c r="FD190" s="157"/>
      <c r="FE190" s="157"/>
      <c r="FF190" s="157"/>
      <c r="FG190" s="157"/>
      <c r="FH190" s="157"/>
      <c r="FI190" s="157"/>
      <c r="FJ190" s="157"/>
      <c r="FK190" s="157"/>
      <c r="FL190" s="157"/>
      <c r="FM190" s="157"/>
      <c r="FN190" s="157"/>
      <c r="FO190" s="157"/>
      <c r="FP190" s="157"/>
      <c r="FQ190" s="157"/>
      <c r="FR190" s="157"/>
      <c r="FS190" s="157"/>
      <c r="FT190" s="157"/>
      <c r="FU190" s="157"/>
      <c r="FV190" s="157"/>
      <c r="FW190" s="157"/>
      <c r="FX190" s="157"/>
      <c r="FY190" s="157"/>
      <c r="FZ190" s="157"/>
      <c r="GA190" s="157"/>
      <c r="GB190" s="157"/>
      <c r="GC190" s="157"/>
      <c r="GD190" s="157"/>
      <c r="GE190" s="157"/>
      <c r="GF190" s="157"/>
      <c r="GG190" s="157"/>
      <c r="GH190" s="157"/>
      <c r="GI190" s="157"/>
      <c r="GJ190" s="157"/>
      <c r="GK190" s="157"/>
      <c r="GL190" s="157"/>
      <c r="GM190" s="157"/>
      <c r="GN190" s="157"/>
      <c r="GO190" s="157"/>
      <c r="GP190" s="157"/>
      <c r="GQ190" s="157"/>
      <c r="GR190" s="157"/>
      <c r="GS190" s="157"/>
      <c r="GT190" s="157"/>
      <c r="GU190" s="157"/>
      <c r="GV190" s="157"/>
      <c r="GW190" s="157"/>
      <c r="GX190" s="157"/>
      <c r="GY190" s="157"/>
      <c r="GZ190" s="157"/>
      <c r="HA190" s="157"/>
      <c r="HB190" s="157"/>
      <c r="HC190" s="157"/>
      <c r="HD190" s="157"/>
      <c r="HE190" s="158"/>
      <c r="HF190" s="158"/>
      <c r="HG190" s="158"/>
      <c r="HH190" s="158"/>
      <c r="HI190" s="158"/>
      <c r="HJ190" s="158"/>
      <c r="HK190" s="158"/>
      <c r="HL190" s="158"/>
      <c r="HM190" s="158"/>
      <c r="HN190" s="23"/>
      <c r="HO190" s="23"/>
      <c r="HP190" s="23"/>
      <c r="HQ190" s="23"/>
      <c r="HR190" s="23"/>
      <c r="HS190" s="23"/>
      <c r="HT190" s="25"/>
      <c r="HU190" s="25"/>
      <c r="HV190" s="25"/>
      <c r="HW190" s="25"/>
      <c r="HX190" s="25"/>
      <c r="HY190" s="25"/>
    </row>
    <row r="191" ht="12.75" customHeight="1">
      <c r="A191" s="19"/>
      <c r="B191" s="132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  <c r="DT191" s="157"/>
      <c r="DU191" s="157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  <c r="EQ191" s="157"/>
      <c r="ER191" s="157"/>
      <c r="ES191" s="157"/>
      <c r="ET191" s="157"/>
      <c r="EU191" s="157"/>
      <c r="EV191" s="157"/>
      <c r="EW191" s="157"/>
      <c r="EX191" s="157"/>
      <c r="EY191" s="157"/>
      <c r="EZ191" s="157"/>
      <c r="FA191" s="157"/>
      <c r="FB191" s="157"/>
      <c r="FC191" s="157"/>
      <c r="FD191" s="157"/>
      <c r="FE191" s="157"/>
      <c r="FF191" s="157"/>
      <c r="FG191" s="157"/>
      <c r="FH191" s="157"/>
      <c r="FI191" s="157"/>
      <c r="FJ191" s="157"/>
      <c r="FK191" s="157"/>
      <c r="FL191" s="157"/>
      <c r="FM191" s="157"/>
      <c r="FN191" s="157"/>
      <c r="FO191" s="157"/>
      <c r="FP191" s="157"/>
      <c r="FQ191" s="157"/>
      <c r="FR191" s="157"/>
      <c r="FS191" s="157"/>
      <c r="FT191" s="157"/>
      <c r="FU191" s="157"/>
      <c r="FV191" s="157"/>
      <c r="FW191" s="157"/>
      <c r="FX191" s="157"/>
      <c r="FY191" s="157"/>
      <c r="FZ191" s="157"/>
      <c r="GA191" s="157"/>
      <c r="GB191" s="157"/>
      <c r="GC191" s="157"/>
      <c r="GD191" s="157"/>
      <c r="GE191" s="157"/>
      <c r="GF191" s="157"/>
      <c r="GG191" s="157"/>
      <c r="GH191" s="157"/>
      <c r="GI191" s="157"/>
      <c r="GJ191" s="157"/>
      <c r="GK191" s="157"/>
      <c r="GL191" s="157"/>
      <c r="GM191" s="157"/>
      <c r="GN191" s="157"/>
      <c r="GO191" s="157"/>
      <c r="GP191" s="157"/>
      <c r="GQ191" s="157"/>
      <c r="GR191" s="157"/>
      <c r="GS191" s="157"/>
      <c r="GT191" s="157"/>
      <c r="GU191" s="157"/>
      <c r="GV191" s="157"/>
      <c r="GW191" s="157"/>
      <c r="GX191" s="157"/>
      <c r="GY191" s="157"/>
      <c r="GZ191" s="157"/>
      <c r="HA191" s="157"/>
      <c r="HB191" s="157"/>
      <c r="HC191" s="157"/>
      <c r="HD191" s="157"/>
      <c r="HE191" s="158"/>
      <c r="HF191" s="158"/>
      <c r="HG191" s="158"/>
      <c r="HH191" s="158"/>
      <c r="HI191" s="158"/>
      <c r="HJ191" s="158"/>
      <c r="HK191" s="158"/>
      <c r="HL191" s="158"/>
      <c r="HM191" s="158"/>
      <c r="HN191" s="23"/>
      <c r="HO191" s="23"/>
      <c r="HP191" s="23"/>
      <c r="HQ191" s="23"/>
      <c r="HR191" s="23"/>
      <c r="HS191" s="23"/>
      <c r="HT191" s="25"/>
      <c r="HU191" s="25"/>
      <c r="HV191" s="25"/>
      <c r="HW191" s="25"/>
      <c r="HX191" s="25"/>
      <c r="HY191" s="25"/>
    </row>
    <row r="192" ht="12.75" customHeight="1">
      <c r="A192" s="19"/>
      <c r="B192" s="132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57"/>
      <c r="GE192" s="157"/>
      <c r="GF192" s="157"/>
      <c r="GG192" s="157"/>
      <c r="GH192" s="157"/>
      <c r="GI192" s="157"/>
      <c r="GJ192" s="157"/>
      <c r="GK192" s="157"/>
      <c r="GL192" s="157"/>
      <c r="GM192" s="157"/>
      <c r="GN192" s="157"/>
      <c r="GO192" s="157"/>
      <c r="GP192" s="157"/>
      <c r="GQ192" s="157"/>
      <c r="GR192" s="157"/>
      <c r="GS192" s="157"/>
      <c r="GT192" s="157"/>
      <c r="GU192" s="157"/>
      <c r="GV192" s="157"/>
      <c r="GW192" s="157"/>
      <c r="GX192" s="157"/>
      <c r="GY192" s="157"/>
      <c r="GZ192" s="157"/>
      <c r="HA192" s="157"/>
      <c r="HB192" s="157"/>
      <c r="HC192" s="157"/>
      <c r="HD192" s="157"/>
      <c r="HE192" s="158"/>
      <c r="HF192" s="158"/>
      <c r="HG192" s="158"/>
      <c r="HH192" s="158"/>
      <c r="HI192" s="158"/>
      <c r="HJ192" s="158"/>
      <c r="HK192" s="158"/>
      <c r="HL192" s="158"/>
      <c r="HM192" s="158"/>
      <c r="HN192" s="23"/>
      <c r="HO192" s="23"/>
      <c r="HP192" s="23"/>
      <c r="HQ192" s="23"/>
      <c r="HR192" s="23"/>
      <c r="HS192" s="23"/>
      <c r="HT192" s="25"/>
      <c r="HU192" s="25"/>
      <c r="HV192" s="25"/>
      <c r="HW192" s="25"/>
      <c r="HX192" s="25"/>
      <c r="HY192" s="25"/>
    </row>
    <row r="193" ht="12.75" customHeight="1">
      <c r="A193" s="19"/>
      <c r="B193" s="132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  <c r="DG193" s="157"/>
      <c r="DH193" s="157"/>
      <c r="DI193" s="157"/>
      <c r="DJ193" s="157"/>
      <c r="DK193" s="157"/>
      <c r="DL193" s="157"/>
      <c r="DM193" s="157"/>
      <c r="DN193" s="157"/>
      <c r="DO193" s="157"/>
      <c r="DP193" s="157"/>
      <c r="DQ193" s="157"/>
      <c r="DR193" s="157"/>
      <c r="DS193" s="157"/>
      <c r="DT193" s="157"/>
      <c r="DU193" s="157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  <c r="EQ193" s="157"/>
      <c r="ER193" s="157"/>
      <c r="ES193" s="157"/>
      <c r="ET193" s="157"/>
      <c r="EU193" s="157"/>
      <c r="EV193" s="157"/>
      <c r="EW193" s="157"/>
      <c r="EX193" s="157"/>
      <c r="EY193" s="157"/>
      <c r="EZ193" s="157"/>
      <c r="FA193" s="157"/>
      <c r="FB193" s="157"/>
      <c r="FC193" s="157"/>
      <c r="FD193" s="157"/>
      <c r="FE193" s="157"/>
      <c r="FF193" s="157"/>
      <c r="FG193" s="157"/>
      <c r="FH193" s="157"/>
      <c r="FI193" s="157"/>
      <c r="FJ193" s="157"/>
      <c r="FK193" s="157"/>
      <c r="FL193" s="157"/>
      <c r="FM193" s="157"/>
      <c r="FN193" s="157"/>
      <c r="FO193" s="157"/>
      <c r="FP193" s="157"/>
      <c r="FQ193" s="157"/>
      <c r="FR193" s="157"/>
      <c r="FS193" s="157"/>
      <c r="FT193" s="157"/>
      <c r="FU193" s="157"/>
      <c r="FV193" s="157"/>
      <c r="FW193" s="157"/>
      <c r="FX193" s="157"/>
      <c r="FY193" s="157"/>
      <c r="FZ193" s="157"/>
      <c r="GA193" s="157"/>
      <c r="GB193" s="157"/>
      <c r="GC193" s="157"/>
      <c r="GD193" s="157"/>
      <c r="GE193" s="157"/>
      <c r="GF193" s="157"/>
      <c r="GG193" s="157"/>
      <c r="GH193" s="157"/>
      <c r="GI193" s="157"/>
      <c r="GJ193" s="157"/>
      <c r="GK193" s="157"/>
      <c r="GL193" s="157"/>
      <c r="GM193" s="157"/>
      <c r="GN193" s="157"/>
      <c r="GO193" s="157"/>
      <c r="GP193" s="157"/>
      <c r="GQ193" s="157"/>
      <c r="GR193" s="157"/>
      <c r="GS193" s="157"/>
      <c r="GT193" s="157"/>
      <c r="GU193" s="157"/>
      <c r="GV193" s="157"/>
      <c r="GW193" s="157"/>
      <c r="GX193" s="157"/>
      <c r="GY193" s="157"/>
      <c r="GZ193" s="157"/>
      <c r="HA193" s="157"/>
      <c r="HB193" s="157"/>
      <c r="HC193" s="157"/>
      <c r="HD193" s="157"/>
      <c r="HE193" s="158"/>
      <c r="HF193" s="158"/>
      <c r="HG193" s="158"/>
      <c r="HH193" s="158"/>
      <c r="HI193" s="158"/>
      <c r="HJ193" s="158"/>
      <c r="HK193" s="158"/>
      <c r="HL193" s="158"/>
      <c r="HM193" s="158"/>
      <c r="HN193" s="23"/>
      <c r="HO193" s="23"/>
      <c r="HP193" s="23"/>
      <c r="HQ193" s="23"/>
      <c r="HR193" s="23"/>
      <c r="HS193" s="23"/>
      <c r="HT193" s="25"/>
      <c r="HU193" s="25"/>
      <c r="HV193" s="25"/>
      <c r="HW193" s="25"/>
      <c r="HX193" s="25"/>
      <c r="HY193" s="25"/>
    </row>
    <row r="194" ht="12.75" customHeight="1">
      <c r="A194" s="19"/>
      <c r="B194" s="132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  <c r="DG194" s="157"/>
      <c r="DH194" s="157"/>
      <c r="DI194" s="157"/>
      <c r="DJ194" s="157"/>
      <c r="DK194" s="157"/>
      <c r="DL194" s="157"/>
      <c r="DM194" s="157"/>
      <c r="DN194" s="157"/>
      <c r="DO194" s="157"/>
      <c r="DP194" s="157"/>
      <c r="DQ194" s="157"/>
      <c r="DR194" s="157"/>
      <c r="DS194" s="157"/>
      <c r="DT194" s="157"/>
      <c r="DU194" s="157"/>
      <c r="DV194" s="157"/>
      <c r="DW194" s="157"/>
      <c r="DX194" s="157"/>
      <c r="DY194" s="157"/>
      <c r="DZ194" s="157"/>
      <c r="EA194" s="157"/>
      <c r="EB194" s="157"/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  <c r="EQ194" s="157"/>
      <c r="ER194" s="157"/>
      <c r="ES194" s="157"/>
      <c r="ET194" s="157"/>
      <c r="EU194" s="157"/>
      <c r="EV194" s="157"/>
      <c r="EW194" s="157"/>
      <c r="EX194" s="157"/>
      <c r="EY194" s="157"/>
      <c r="EZ194" s="157"/>
      <c r="FA194" s="157"/>
      <c r="FB194" s="157"/>
      <c r="FC194" s="157"/>
      <c r="FD194" s="157"/>
      <c r="FE194" s="157"/>
      <c r="FF194" s="157"/>
      <c r="FG194" s="157"/>
      <c r="FH194" s="157"/>
      <c r="FI194" s="157"/>
      <c r="FJ194" s="157"/>
      <c r="FK194" s="157"/>
      <c r="FL194" s="157"/>
      <c r="FM194" s="157"/>
      <c r="FN194" s="157"/>
      <c r="FO194" s="157"/>
      <c r="FP194" s="157"/>
      <c r="FQ194" s="157"/>
      <c r="FR194" s="157"/>
      <c r="FS194" s="157"/>
      <c r="FT194" s="157"/>
      <c r="FU194" s="157"/>
      <c r="FV194" s="157"/>
      <c r="FW194" s="157"/>
      <c r="FX194" s="157"/>
      <c r="FY194" s="157"/>
      <c r="FZ194" s="157"/>
      <c r="GA194" s="157"/>
      <c r="GB194" s="157"/>
      <c r="GC194" s="157"/>
      <c r="GD194" s="157"/>
      <c r="GE194" s="157"/>
      <c r="GF194" s="157"/>
      <c r="GG194" s="157"/>
      <c r="GH194" s="157"/>
      <c r="GI194" s="157"/>
      <c r="GJ194" s="157"/>
      <c r="GK194" s="157"/>
      <c r="GL194" s="157"/>
      <c r="GM194" s="157"/>
      <c r="GN194" s="157"/>
      <c r="GO194" s="157"/>
      <c r="GP194" s="157"/>
      <c r="GQ194" s="157"/>
      <c r="GR194" s="157"/>
      <c r="GS194" s="157"/>
      <c r="GT194" s="157"/>
      <c r="GU194" s="157"/>
      <c r="GV194" s="157"/>
      <c r="GW194" s="157"/>
      <c r="GX194" s="157"/>
      <c r="GY194" s="157"/>
      <c r="GZ194" s="157"/>
      <c r="HA194" s="157"/>
      <c r="HB194" s="157"/>
      <c r="HC194" s="157"/>
      <c r="HD194" s="157"/>
      <c r="HE194" s="158"/>
      <c r="HF194" s="158"/>
      <c r="HG194" s="158"/>
      <c r="HH194" s="158"/>
      <c r="HI194" s="158"/>
      <c r="HJ194" s="158"/>
      <c r="HK194" s="158"/>
      <c r="HL194" s="158"/>
      <c r="HM194" s="158"/>
      <c r="HN194" s="23"/>
      <c r="HO194" s="23"/>
      <c r="HP194" s="23"/>
      <c r="HQ194" s="23"/>
      <c r="HR194" s="23"/>
      <c r="HS194" s="23"/>
      <c r="HT194" s="25"/>
      <c r="HU194" s="25"/>
      <c r="HV194" s="25"/>
      <c r="HW194" s="25"/>
      <c r="HX194" s="25"/>
      <c r="HY194" s="25"/>
    </row>
    <row r="195" ht="12.75" customHeight="1">
      <c r="A195" s="19"/>
      <c r="B195" s="132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  <c r="DG195" s="157"/>
      <c r="DH195" s="157"/>
      <c r="DI195" s="157"/>
      <c r="DJ195" s="157"/>
      <c r="DK195" s="157"/>
      <c r="DL195" s="157"/>
      <c r="DM195" s="157"/>
      <c r="DN195" s="157"/>
      <c r="DO195" s="157"/>
      <c r="DP195" s="157"/>
      <c r="DQ195" s="157"/>
      <c r="DR195" s="157"/>
      <c r="DS195" s="157"/>
      <c r="DT195" s="157"/>
      <c r="DU195" s="157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  <c r="EQ195" s="157"/>
      <c r="ER195" s="157"/>
      <c r="ES195" s="157"/>
      <c r="ET195" s="157"/>
      <c r="EU195" s="157"/>
      <c r="EV195" s="157"/>
      <c r="EW195" s="157"/>
      <c r="EX195" s="157"/>
      <c r="EY195" s="157"/>
      <c r="EZ195" s="157"/>
      <c r="FA195" s="157"/>
      <c r="FB195" s="157"/>
      <c r="FC195" s="157"/>
      <c r="FD195" s="157"/>
      <c r="FE195" s="157"/>
      <c r="FF195" s="157"/>
      <c r="FG195" s="157"/>
      <c r="FH195" s="157"/>
      <c r="FI195" s="157"/>
      <c r="FJ195" s="157"/>
      <c r="FK195" s="157"/>
      <c r="FL195" s="157"/>
      <c r="FM195" s="157"/>
      <c r="FN195" s="157"/>
      <c r="FO195" s="157"/>
      <c r="FP195" s="157"/>
      <c r="FQ195" s="157"/>
      <c r="FR195" s="157"/>
      <c r="FS195" s="157"/>
      <c r="FT195" s="157"/>
      <c r="FU195" s="157"/>
      <c r="FV195" s="157"/>
      <c r="FW195" s="157"/>
      <c r="FX195" s="157"/>
      <c r="FY195" s="157"/>
      <c r="FZ195" s="157"/>
      <c r="GA195" s="157"/>
      <c r="GB195" s="157"/>
      <c r="GC195" s="157"/>
      <c r="GD195" s="157"/>
      <c r="GE195" s="157"/>
      <c r="GF195" s="157"/>
      <c r="GG195" s="157"/>
      <c r="GH195" s="157"/>
      <c r="GI195" s="157"/>
      <c r="GJ195" s="157"/>
      <c r="GK195" s="157"/>
      <c r="GL195" s="157"/>
      <c r="GM195" s="157"/>
      <c r="GN195" s="157"/>
      <c r="GO195" s="157"/>
      <c r="GP195" s="157"/>
      <c r="GQ195" s="157"/>
      <c r="GR195" s="157"/>
      <c r="GS195" s="157"/>
      <c r="GT195" s="157"/>
      <c r="GU195" s="157"/>
      <c r="GV195" s="157"/>
      <c r="GW195" s="157"/>
      <c r="GX195" s="157"/>
      <c r="GY195" s="157"/>
      <c r="GZ195" s="157"/>
      <c r="HA195" s="157"/>
      <c r="HB195" s="157"/>
      <c r="HC195" s="157"/>
      <c r="HD195" s="157"/>
      <c r="HE195" s="158"/>
      <c r="HF195" s="158"/>
      <c r="HG195" s="158"/>
      <c r="HH195" s="158"/>
      <c r="HI195" s="158"/>
      <c r="HJ195" s="158"/>
      <c r="HK195" s="158"/>
      <c r="HL195" s="158"/>
      <c r="HM195" s="158"/>
      <c r="HN195" s="23"/>
      <c r="HO195" s="23"/>
      <c r="HP195" s="23"/>
      <c r="HQ195" s="23"/>
      <c r="HR195" s="23"/>
      <c r="HS195" s="23"/>
      <c r="HT195" s="25"/>
      <c r="HU195" s="25"/>
      <c r="HV195" s="25"/>
      <c r="HW195" s="25"/>
      <c r="HX195" s="25"/>
      <c r="HY195" s="25"/>
    </row>
    <row r="196" ht="12.75" customHeight="1">
      <c r="A196" s="19"/>
      <c r="B196" s="132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7"/>
      <c r="DH196" s="157"/>
      <c r="DI196" s="157"/>
      <c r="DJ196" s="157"/>
      <c r="DK196" s="157"/>
      <c r="DL196" s="157"/>
      <c r="DM196" s="157"/>
      <c r="DN196" s="157"/>
      <c r="DO196" s="157"/>
      <c r="DP196" s="157"/>
      <c r="DQ196" s="157"/>
      <c r="DR196" s="157"/>
      <c r="DS196" s="157"/>
      <c r="DT196" s="157"/>
      <c r="DU196" s="157"/>
      <c r="DV196" s="157"/>
      <c r="DW196" s="157"/>
      <c r="DX196" s="157"/>
      <c r="DY196" s="157"/>
      <c r="DZ196" s="157"/>
      <c r="EA196" s="157"/>
      <c r="EB196" s="157"/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  <c r="EQ196" s="157"/>
      <c r="ER196" s="157"/>
      <c r="ES196" s="157"/>
      <c r="ET196" s="157"/>
      <c r="EU196" s="157"/>
      <c r="EV196" s="157"/>
      <c r="EW196" s="157"/>
      <c r="EX196" s="157"/>
      <c r="EY196" s="157"/>
      <c r="EZ196" s="157"/>
      <c r="FA196" s="157"/>
      <c r="FB196" s="157"/>
      <c r="FC196" s="157"/>
      <c r="FD196" s="157"/>
      <c r="FE196" s="157"/>
      <c r="FF196" s="157"/>
      <c r="FG196" s="157"/>
      <c r="FH196" s="157"/>
      <c r="FI196" s="157"/>
      <c r="FJ196" s="157"/>
      <c r="FK196" s="157"/>
      <c r="FL196" s="157"/>
      <c r="FM196" s="157"/>
      <c r="FN196" s="157"/>
      <c r="FO196" s="157"/>
      <c r="FP196" s="157"/>
      <c r="FQ196" s="157"/>
      <c r="FR196" s="157"/>
      <c r="FS196" s="157"/>
      <c r="FT196" s="157"/>
      <c r="FU196" s="157"/>
      <c r="FV196" s="157"/>
      <c r="FW196" s="157"/>
      <c r="FX196" s="157"/>
      <c r="FY196" s="157"/>
      <c r="FZ196" s="157"/>
      <c r="GA196" s="157"/>
      <c r="GB196" s="157"/>
      <c r="GC196" s="157"/>
      <c r="GD196" s="157"/>
      <c r="GE196" s="157"/>
      <c r="GF196" s="157"/>
      <c r="GG196" s="157"/>
      <c r="GH196" s="157"/>
      <c r="GI196" s="157"/>
      <c r="GJ196" s="157"/>
      <c r="GK196" s="157"/>
      <c r="GL196" s="157"/>
      <c r="GM196" s="157"/>
      <c r="GN196" s="157"/>
      <c r="GO196" s="157"/>
      <c r="GP196" s="157"/>
      <c r="GQ196" s="157"/>
      <c r="GR196" s="157"/>
      <c r="GS196" s="157"/>
      <c r="GT196" s="157"/>
      <c r="GU196" s="157"/>
      <c r="GV196" s="157"/>
      <c r="GW196" s="157"/>
      <c r="GX196" s="157"/>
      <c r="GY196" s="157"/>
      <c r="GZ196" s="157"/>
      <c r="HA196" s="157"/>
      <c r="HB196" s="157"/>
      <c r="HC196" s="157"/>
      <c r="HD196" s="157"/>
      <c r="HE196" s="158"/>
      <c r="HF196" s="158"/>
      <c r="HG196" s="158"/>
      <c r="HH196" s="158"/>
      <c r="HI196" s="158"/>
      <c r="HJ196" s="158"/>
      <c r="HK196" s="158"/>
      <c r="HL196" s="158"/>
      <c r="HM196" s="158"/>
      <c r="HN196" s="23"/>
      <c r="HO196" s="23"/>
      <c r="HP196" s="23"/>
      <c r="HQ196" s="23"/>
      <c r="HR196" s="23"/>
      <c r="HS196" s="23"/>
      <c r="HT196" s="25"/>
      <c r="HU196" s="25"/>
      <c r="HV196" s="25"/>
      <c r="HW196" s="25"/>
      <c r="HX196" s="25"/>
      <c r="HY196" s="25"/>
    </row>
    <row r="197" ht="12.75" customHeight="1">
      <c r="A197" s="19"/>
      <c r="B197" s="132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7"/>
      <c r="DH197" s="157"/>
      <c r="DI197" s="157"/>
      <c r="DJ197" s="157"/>
      <c r="DK197" s="157"/>
      <c r="DL197" s="157"/>
      <c r="DM197" s="157"/>
      <c r="DN197" s="157"/>
      <c r="DO197" s="157"/>
      <c r="DP197" s="157"/>
      <c r="DQ197" s="157"/>
      <c r="DR197" s="157"/>
      <c r="DS197" s="157"/>
      <c r="DT197" s="157"/>
      <c r="DU197" s="157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  <c r="EQ197" s="157"/>
      <c r="ER197" s="157"/>
      <c r="ES197" s="157"/>
      <c r="ET197" s="157"/>
      <c r="EU197" s="157"/>
      <c r="EV197" s="157"/>
      <c r="EW197" s="157"/>
      <c r="EX197" s="157"/>
      <c r="EY197" s="157"/>
      <c r="EZ197" s="157"/>
      <c r="FA197" s="157"/>
      <c r="FB197" s="157"/>
      <c r="FC197" s="157"/>
      <c r="FD197" s="157"/>
      <c r="FE197" s="157"/>
      <c r="FF197" s="157"/>
      <c r="FG197" s="157"/>
      <c r="FH197" s="157"/>
      <c r="FI197" s="157"/>
      <c r="FJ197" s="157"/>
      <c r="FK197" s="157"/>
      <c r="FL197" s="157"/>
      <c r="FM197" s="157"/>
      <c r="FN197" s="157"/>
      <c r="FO197" s="157"/>
      <c r="FP197" s="157"/>
      <c r="FQ197" s="157"/>
      <c r="FR197" s="157"/>
      <c r="FS197" s="157"/>
      <c r="FT197" s="157"/>
      <c r="FU197" s="157"/>
      <c r="FV197" s="157"/>
      <c r="FW197" s="157"/>
      <c r="FX197" s="157"/>
      <c r="FY197" s="157"/>
      <c r="FZ197" s="157"/>
      <c r="GA197" s="157"/>
      <c r="GB197" s="157"/>
      <c r="GC197" s="157"/>
      <c r="GD197" s="157"/>
      <c r="GE197" s="157"/>
      <c r="GF197" s="157"/>
      <c r="GG197" s="157"/>
      <c r="GH197" s="157"/>
      <c r="GI197" s="157"/>
      <c r="GJ197" s="157"/>
      <c r="GK197" s="157"/>
      <c r="GL197" s="157"/>
      <c r="GM197" s="157"/>
      <c r="GN197" s="157"/>
      <c r="GO197" s="157"/>
      <c r="GP197" s="157"/>
      <c r="GQ197" s="157"/>
      <c r="GR197" s="157"/>
      <c r="GS197" s="157"/>
      <c r="GT197" s="157"/>
      <c r="GU197" s="157"/>
      <c r="GV197" s="157"/>
      <c r="GW197" s="157"/>
      <c r="GX197" s="157"/>
      <c r="GY197" s="157"/>
      <c r="GZ197" s="157"/>
      <c r="HA197" s="157"/>
      <c r="HB197" s="157"/>
      <c r="HC197" s="157"/>
      <c r="HD197" s="157"/>
      <c r="HE197" s="158"/>
      <c r="HF197" s="158"/>
      <c r="HG197" s="158"/>
      <c r="HH197" s="158"/>
      <c r="HI197" s="158"/>
      <c r="HJ197" s="158"/>
      <c r="HK197" s="158"/>
      <c r="HL197" s="158"/>
      <c r="HM197" s="158"/>
      <c r="HN197" s="23"/>
      <c r="HO197" s="23"/>
      <c r="HP197" s="23"/>
      <c r="HQ197" s="23"/>
      <c r="HR197" s="23"/>
      <c r="HS197" s="23"/>
      <c r="HT197" s="25"/>
      <c r="HU197" s="25"/>
      <c r="HV197" s="25"/>
      <c r="HW197" s="25"/>
      <c r="HX197" s="25"/>
      <c r="HY197" s="25"/>
    </row>
    <row r="198" ht="12.75" customHeight="1">
      <c r="A198" s="19"/>
      <c r="B198" s="132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7"/>
      <c r="DH198" s="157"/>
      <c r="DI198" s="157"/>
      <c r="DJ198" s="157"/>
      <c r="DK198" s="157"/>
      <c r="DL198" s="157"/>
      <c r="DM198" s="157"/>
      <c r="DN198" s="157"/>
      <c r="DO198" s="157"/>
      <c r="DP198" s="157"/>
      <c r="DQ198" s="157"/>
      <c r="DR198" s="157"/>
      <c r="DS198" s="157"/>
      <c r="DT198" s="157"/>
      <c r="DU198" s="157"/>
      <c r="DV198" s="157"/>
      <c r="DW198" s="157"/>
      <c r="DX198" s="157"/>
      <c r="DY198" s="157"/>
      <c r="DZ198" s="157"/>
      <c r="EA198" s="157"/>
      <c r="EB198" s="157"/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  <c r="EQ198" s="157"/>
      <c r="ER198" s="157"/>
      <c r="ES198" s="157"/>
      <c r="ET198" s="157"/>
      <c r="EU198" s="157"/>
      <c r="EV198" s="157"/>
      <c r="EW198" s="157"/>
      <c r="EX198" s="157"/>
      <c r="EY198" s="157"/>
      <c r="EZ198" s="157"/>
      <c r="FA198" s="157"/>
      <c r="FB198" s="157"/>
      <c r="FC198" s="157"/>
      <c r="FD198" s="157"/>
      <c r="FE198" s="157"/>
      <c r="FF198" s="157"/>
      <c r="FG198" s="157"/>
      <c r="FH198" s="157"/>
      <c r="FI198" s="157"/>
      <c r="FJ198" s="157"/>
      <c r="FK198" s="157"/>
      <c r="FL198" s="157"/>
      <c r="FM198" s="157"/>
      <c r="FN198" s="157"/>
      <c r="FO198" s="157"/>
      <c r="FP198" s="157"/>
      <c r="FQ198" s="157"/>
      <c r="FR198" s="157"/>
      <c r="FS198" s="157"/>
      <c r="FT198" s="157"/>
      <c r="FU198" s="157"/>
      <c r="FV198" s="157"/>
      <c r="FW198" s="157"/>
      <c r="FX198" s="157"/>
      <c r="FY198" s="157"/>
      <c r="FZ198" s="157"/>
      <c r="GA198" s="157"/>
      <c r="GB198" s="157"/>
      <c r="GC198" s="157"/>
      <c r="GD198" s="157"/>
      <c r="GE198" s="157"/>
      <c r="GF198" s="157"/>
      <c r="GG198" s="157"/>
      <c r="GH198" s="157"/>
      <c r="GI198" s="157"/>
      <c r="GJ198" s="157"/>
      <c r="GK198" s="157"/>
      <c r="GL198" s="157"/>
      <c r="GM198" s="157"/>
      <c r="GN198" s="157"/>
      <c r="GO198" s="157"/>
      <c r="GP198" s="157"/>
      <c r="GQ198" s="157"/>
      <c r="GR198" s="157"/>
      <c r="GS198" s="157"/>
      <c r="GT198" s="157"/>
      <c r="GU198" s="157"/>
      <c r="GV198" s="157"/>
      <c r="GW198" s="157"/>
      <c r="GX198" s="157"/>
      <c r="GY198" s="157"/>
      <c r="GZ198" s="157"/>
      <c r="HA198" s="157"/>
      <c r="HB198" s="157"/>
      <c r="HC198" s="157"/>
      <c r="HD198" s="157"/>
      <c r="HE198" s="158"/>
      <c r="HF198" s="158"/>
      <c r="HG198" s="158"/>
      <c r="HH198" s="158"/>
      <c r="HI198" s="158"/>
      <c r="HJ198" s="158"/>
      <c r="HK198" s="158"/>
      <c r="HL198" s="158"/>
      <c r="HM198" s="158"/>
      <c r="HN198" s="23"/>
      <c r="HO198" s="23"/>
      <c r="HP198" s="23"/>
      <c r="HQ198" s="23"/>
      <c r="HR198" s="23"/>
      <c r="HS198" s="23"/>
      <c r="HT198" s="25"/>
      <c r="HU198" s="25"/>
      <c r="HV198" s="25"/>
      <c r="HW198" s="25"/>
      <c r="HX198" s="25"/>
      <c r="HY198" s="25"/>
    </row>
    <row r="199" ht="12.75" customHeight="1">
      <c r="A199" s="19"/>
      <c r="B199" s="132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7"/>
      <c r="DH199" s="157"/>
      <c r="DI199" s="157"/>
      <c r="DJ199" s="157"/>
      <c r="DK199" s="157"/>
      <c r="DL199" s="157"/>
      <c r="DM199" s="157"/>
      <c r="DN199" s="157"/>
      <c r="DO199" s="157"/>
      <c r="DP199" s="157"/>
      <c r="DQ199" s="157"/>
      <c r="DR199" s="157"/>
      <c r="DS199" s="157"/>
      <c r="DT199" s="157"/>
      <c r="DU199" s="157"/>
      <c r="DV199" s="157"/>
      <c r="DW199" s="157"/>
      <c r="DX199" s="157"/>
      <c r="DY199" s="157"/>
      <c r="DZ199" s="157"/>
      <c r="EA199" s="157"/>
      <c r="EB199" s="157"/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  <c r="EQ199" s="157"/>
      <c r="ER199" s="157"/>
      <c r="ES199" s="157"/>
      <c r="ET199" s="157"/>
      <c r="EU199" s="157"/>
      <c r="EV199" s="157"/>
      <c r="EW199" s="157"/>
      <c r="EX199" s="157"/>
      <c r="EY199" s="157"/>
      <c r="EZ199" s="157"/>
      <c r="FA199" s="157"/>
      <c r="FB199" s="157"/>
      <c r="FC199" s="157"/>
      <c r="FD199" s="157"/>
      <c r="FE199" s="157"/>
      <c r="FF199" s="157"/>
      <c r="FG199" s="157"/>
      <c r="FH199" s="157"/>
      <c r="FI199" s="157"/>
      <c r="FJ199" s="157"/>
      <c r="FK199" s="157"/>
      <c r="FL199" s="157"/>
      <c r="FM199" s="157"/>
      <c r="FN199" s="157"/>
      <c r="FO199" s="157"/>
      <c r="FP199" s="157"/>
      <c r="FQ199" s="157"/>
      <c r="FR199" s="157"/>
      <c r="FS199" s="157"/>
      <c r="FT199" s="157"/>
      <c r="FU199" s="157"/>
      <c r="FV199" s="157"/>
      <c r="FW199" s="157"/>
      <c r="FX199" s="157"/>
      <c r="FY199" s="157"/>
      <c r="FZ199" s="157"/>
      <c r="GA199" s="157"/>
      <c r="GB199" s="157"/>
      <c r="GC199" s="157"/>
      <c r="GD199" s="157"/>
      <c r="GE199" s="157"/>
      <c r="GF199" s="157"/>
      <c r="GG199" s="157"/>
      <c r="GH199" s="157"/>
      <c r="GI199" s="157"/>
      <c r="GJ199" s="157"/>
      <c r="GK199" s="157"/>
      <c r="GL199" s="157"/>
      <c r="GM199" s="157"/>
      <c r="GN199" s="157"/>
      <c r="GO199" s="157"/>
      <c r="GP199" s="157"/>
      <c r="GQ199" s="157"/>
      <c r="GR199" s="157"/>
      <c r="GS199" s="157"/>
      <c r="GT199" s="157"/>
      <c r="GU199" s="157"/>
      <c r="GV199" s="157"/>
      <c r="GW199" s="157"/>
      <c r="GX199" s="157"/>
      <c r="GY199" s="157"/>
      <c r="GZ199" s="157"/>
      <c r="HA199" s="157"/>
      <c r="HB199" s="157"/>
      <c r="HC199" s="157"/>
      <c r="HD199" s="157"/>
      <c r="HE199" s="158"/>
      <c r="HF199" s="158"/>
      <c r="HG199" s="158"/>
      <c r="HH199" s="158"/>
      <c r="HI199" s="158"/>
      <c r="HJ199" s="158"/>
      <c r="HK199" s="158"/>
      <c r="HL199" s="158"/>
      <c r="HM199" s="158"/>
      <c r="HN199" s="23"/>
      <c r="HO199" s="23"/>
      <c r="HP199" s="23"/>
      <c r="HQ199" s="23"/>
      <c r="HR199" s="23"/>
      <c r="HS199" s="23"/>
      <c r="HT199" s="25"/>
      <c r="HU199" s="25"/>
      <c r="HV199" s="25"/>
      <c r="HW199" s="25"/>
      <c r="HX199" s="25"/>
      <c r="HY199" s="25"/>
    </row>
    <row r="200" ht="12.75" customHeight="1">
      <c r="A200" s="19"/>
      <c r="B200" s="132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7"/>
      <c r="DH200" s="157"/>
      <c r="DI200" s="157"/>
      <c r="DJ200" s="157"/>
      <c r="DK200" s="157"/>
      <c r="DL200" s="157"/>
      <c r="DM200" s="157"/>
      <c r="DN200" s="157"/>
      <c r="DO200" s="157"/>
      <c r="DP200" s="157"/>
      <c r="DQ200" s="157"/>
      <c r="DR200" s="157"/>
      <c r="DS200" s="157"/>
      <c r="DT200" s="157"/>
      <c r="DU200" s="157"/>
      <c r="DV200" s="157"/>
      <c r="DW200" s="157"/>
      <c r="DX200" s="157"/>
      <c r="DY200" s="157"/>
      <c r="DZ200" s="157"/>
      <c r="EA200" s="157"/>
      <c r="EB200" s="157"/>
      <c r="EC200" s="157"/>
      <c r="ED200" s="157"/>
      <c r="EE200" s="157"/>
      <c r="EF200" s="157"/>
      <c r="EG200" s="157"/>
      <c r="EH200" s="157"/>
      <c r="EI200" s="157"/>
      <c r="EJ200" s="157"/>
      <c r="EK200" s="157"/>
      <c r="EL200" s="157"/>
      <c r="EM200" s="157"/>
      <c r="EN200" s="157"/>
      <c r="EO200" s="157"/>
      <c r="EP200" s="157"/>
      <c r="EQ200" s="157"/>
      <c r="ER200" s="157"/>
      <c r="ES200" s="157"/>
      <c r="ET200" s="157"/>
      <c r="EU200" s="157"/>
      <c r="EV200" s="157"/>
      <c r="EW200" s="157"/>
      <c r="EX200" s="157"/>
      <c r="EY200" s="157"/>
      <c r="EZ200" s="157"/>
      <c r="FA200" s="157"/>
      <c r="FB200" s="157"/>
      <c r="FC200" s="157"/>
      <c r="FD200" s="157"/>
      <c r="FE200" s="157"/>
      <c r="FF200" s="157"/>
      <c r="FG200" s="157"/>
      <c r="FH200" s="157"/>
      <c r="FI200" s="157"/>
      <c r="FJ200" s="157"/>
      <c r="FK200" s="157"/>
      <c r="FL200" s="157"/>
      <c r="FM200" s="157"/>
      <c r="FN200" s="157"/>
      <c r="FO200" s="157"/>
      <c r="FP200" s="157"/>
      <c r="FQ200" s="157"/>
      <c r="FR200" s="157"/>
      <c r="FS200" s="157"/>
      <c r="FT200" s="157"/>
      <c r="FU200" s="157"/>
      <c r="FV200" s="157"/>
      <c r="FW200" s="157"/>
      <c r="FX200" s="157"/>
      <c r="FY200" s="157"/>
      <c r="FZ200" s="157"/>
      <c r="GA200" s="157"/>
      <c r="GB200" s="157"/>
      <c r="GC200" s="157"/>
      <c r="GD200" s="157"/>
      <c r="GE200" s="157"/>
      <c r="GF200" s="157"/>
      <c r="GG200" s="157"/>
      <c r="GH200" s="157"/>
      <c r="GI200" s="157"/>
      <c r="GJ200" s="157"/>
      <c r="GK200" s="157"/>
      <c r="GL200" s="157"/>
      <c r="GM200" s="157"/>
      <c r="GN200" s="157"/>
      <c r="GO200" s="157"/>
      <c r="GP200" s="157"/>
      <c r="GQ200" s="157"/>
      <c r="GR200" s="157"/>
      <c r="GS200" s="157"/>
      <c r="GT200" s="157"/>
      <c r="GU200" s="157"/>
      <c r="GV200" s="157"/>
      <c r="GW200" s="157"/>
      <c r="GX200" s="157"/>
      <c r="GY200" s="157"/>
      <c r="GZ200" s="157"/>
      <c r="HA200" s="157"/>
      <c r="HB200" s="157"/>
      <c r="HC200" s="157"/>
      <c r="HD200" s="157"/>
      <c r="HE200" s="158"/>
      <c r="HF200" s="158"/>
      <c r="HG200" s="158"/>
      <c r="HH200" s="158"/>
      <c r="HI200" s="158"/>
      <c r="HJ200" s="158"/>
      <c r="HK200" s="158"/>
      <c r="HL200" s="158"/>
      <c r="HM200" s="158"/>
      <c r="HN200" s="23"/>
      <c r="HO200" s="23"/>
      <c r="HP200" s="23"/>
      <c r="HQ200" s="23"/>
      <c r="HR200" s="23"/>
      <c r="HS200" s="23"/>
      <c r="HT200" s="25"/>
      <c r="HU200" s="25"/>
      <c r="HV200" s="25"/>
      <c r="HW200" s="25"/>
      <c r="HX200" s="25"/>
      <c r="HY200" s="25"/>
    </row>
    <row r="201" ht="12.75" customHeight="1">
      <c r="A201" s="19"/>
      <c r="B201" s="132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7"/>
      <c r="DH201" s="157"/>
      <c r="DI201" s="157"/>
      <c r="DJ201" s="157"/>
      <c r="DK201" s="157"/>
      <c r="DL201" s="157"/>
      <c r="DM201" s="157"/>
      <c r="DN201" s="157"/>
      <c r="DO201" s="157"/>
      <c r="DP201" s="157"/>
      <c r="DQ201" s="157"/>
      <c r="DR201" s="157"/>
      <c r="DS201" s="157"/>
      <c r="DT201" s="157"/>
      <c r="DU201" s="157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  <c r="EQ201" s="157"/>
      <c r="ER201" s="157"/>
      <c r="ES201" s="157"/>
      <c r="ET201" s="157"/>
      <c r="EU201" s="157"/>
      <c r="EV201" s="157"/>
      <c r="EW201" s="157"/>
      <c r="EX201" s="157"/>
      <c r="EY201" s="157"/>
      <c r="EZ201" s="157"/>
      <c r="FA201" s="157"/>
      <c r="FB201" s="157"/>
      <c r="FC201" s="157"/>
      <c r="FD201" s="157"/>
      <c r="FE201" s="157"/>
      <c r="FF201" s="157"/>
      <c r="FG201" s="157"/>
      <c r="FH201" s="157"/>
      <c r="FI201" s="157"/>
      <c r="FJ201" s="157"/>
      <c r="FK201" s="157"/>
      <c r="FL201" s="157"/>
      <c r="FM201" s="157"/>
      <c r="FN201" s="157"/>
      <c r="FO201" s="157"/>
      <c r="FP201" s="157"/>
      <c r="FQ201" s="157"/>
      <c r="FR201" s="157"/>
      <c r="FS201" s="157"/>
      <c r="FT201" s="157"/>
      <c r="FU201" s="157"/>
      <c r="FV201" s="157"/>
      <c r="FW201" s="157"/>
      <c r="FX201" s="157"/>
      <c r="FY201" s="157"/>
      <c r="FZ201" s="157"/>
      <c r="GA201" s="157"/>
      <c r="GB201" s="157"/>
      <c r="GC201" s="157"/>
      <c r="GD201" s="157"/>
      <c r="GE201" s="157"/>
      <c r="GF201" s="157"/>
      <c r="GG201" s="157"/>
      <c r="GH201" s="157"/>
      <c r="GI201" s="157"/>
      <c r="GJ201" s="157"/>
      <c r="GK201" s="157"/>
      <c r="GL201" s="157"/>
      <c r="GM201" s="157"/>
      <c r="GN201" s="157"/>
      <c r="GO201" s="157"/>
      <c r="GP201" s="157"/>
      <c r="GQ201" s="157"/>
      <c r="GR201" s="157"/>
      <c r="GS201" s="157"/>
      <c r="GT201" s="157"/>
      <c r="GU201" s="157"/>
      <c r="GV201" s="157"/>
      <c r="GW201" s="157"/>
      <c r="GX201" s="157"/>
      <c r="GY201" s="157"/>
      <c r="GZ201" s="157"/>
      <c r="HA201" s="157"/>
      <c r="HB201" s="157"/>
      <c r="HC201" s="157"/>
      <c r="HD201" s="157"/>
      <c r="HE201" s="158"/>
      <c r="HF201" s="158"/>
      <c r="HG201" s="158"/>
      <c r="HH201" s="158"/>
      <c r="HI201" s="158"/>
      <c r="HJ201" s="158"/>
      <c r="HK201" s="158"/>
      <c r="HL201" s="158"/>
      <c r="HM201" s="158"/>
      <c r="HN201" s="23"/>
      <c r="HO201" s="23"/>
      <c r="HP201" s="23"/>
      <c r="HQ201" s="23"/>
      <c r="HR201" s="23"/>
      <c r="HS201" s="23"/>
      <c r="HT201" s="25"/>
      <c r="HU201" s="25"/>
      <c r="HV201" s="25"/>
      <c r="HW201" s="25"/>
      <c r="HX201" s="25"/>
      <c r="HY201" s="25"/>
    </row>
    <row r="202" ht="12.75" customHeight="1">
      <c r="A202" s="19"/>
      <c r="B202" s="132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57"/>
      <c r="DH202" s="157"/>
      <c r="DI202" s="157"/>
      <c r="DJ202" s="157"/>
      <c r="DK202" s="157"/>
      <c r="DL202" s="157"/>
      <c r="DM202" s="157"/>
      <c r="DN202" s="157"/>
      <c r="DO202" s="157"/>
      <c r="DP202" s="157"/>
      <c r="DQ202" s="157"/>
      <c r="DR202" s="157"/>
      <c r="DS202" s="157"/>
      <c r="DT202" s="157"/>
      <c r="DU202" s="157"/>
      <c r="DV202" s="157"/>
      <c r="DW202" s="157"/>
      <c r="DX202" s="157"/>
      <c r="DY202" s="157"/>
      <c r="DZ202" s="157"/>
      <c r="EA202" s="157"/>
      <c r="EB202" s="157"/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  <c r="EQ202" s="157"/>
      <c r="ER202" s="157"/>
      <c r="ES202" s="157"/>
      <c r="ET202" s="157"/>
      <c r="EU202" s="157"/>
      <c r="EV202" s="157"/>
      <c r="EW202" s="157"/>
      <c r="EX202" s="157"/>
      <c r="EY202" s="157"/>
      <c r="EZ202" s="157"/>
      <c r="FA202" s="157"/>
      <c r="FB202" s="157"/>
      <c r="FC202" s="157"/>
      <c r="FD202" s="157"/>
      <c r="FE202" s="157"/>
      <c r="FF202" s="157"/>
      <c r="FG202" s="157"/>
      <c r="FH202" s="157"/>
      <c r="FI202" s="157"/>
      <c r="FJ202" s="157"/>
      <c r="FK202" s="157"/>
      <c r="FL202" s="157"/>
      <c r="FM202" s="157"/>
      <c r="FN202" s="157"/>
      <c r="FO202" s="157"/>
      <c r="FP202" s="157"/>
      <c r="FQ202" s="157"/>
      <c r="FR202" s="157"/>
      <c r="FS202" s="157"/>
      <c r="FT202" s="157"/>
      <c r="FU202" s="157"/>
      <c r="FV202" s="157"/>
      <c r="FW202" s="157"/>
      <c r="FX202" s="157"/>
      <c r="FY202" s="157"/>
      <c r="FZ202" s="157"/>
      <c r="GA202" s="157"/>
      <c r="GB202" s="157"/>
      <c r="GC202" s="157"/>
      <c r="GD202" s="157"/>
      <c r="GE202" s="157"/>
      <c r="GF202" s="157"/>
      <c r="GG202" s="157"/>
      <c r="GH202" s="157"/>
      <c r="GI202" s="157"/>
      <c r="GJ202" s="157"/>
      <c r="GK202" s="157"/>
      <c r="GL202" s="157"/>
      <c r="GM202" s="157"/>
      <c r="GN202" s="157"/>
      <c r="GO202" s="157"/>
      <c r="GP202" s="157"/>
      <c r="GQ202" s="157"/>
      <c r="GR202" s="157"/>
      <c r="GS202" s="157"/>
      <c r="GT202" s="157"/>
      <c r="GU202" s="157"/>
      <c r="GV202" s="157"/>
      <c r="GW202" s="157"/>
      <c r="GX202" s="157"/>
      <c r="GY202" s="157"/>
      <c r="GZ202" s="157"/>
      <c r="HA202" s="157"/>
      <c r="HB202" s="157"/>
      <c r="HC202" s="157"/>
      <c r="HD202" s="157"/>
      <c r="HE202" s="158"/>
      <c r="HF202" s="158"/>
      <c r="HG202" s="158"/>
      <c r="HH202" s="158"/>
      <c r="HI202" s="158"/>
      <c r="HJ202" s="158"/>
      <c r="HK202" s="158"/>
      <c r="HL202" s="158"/>
      <c r="HM202" s="158"/>
      <c r="HN202" s="23"/>
      <c r="HO202" s="23"/>
      <c r="HP202" s="23"/>
      <c r="HQ202" s="23"/>
      <c r="HR202" s="23"/>
      <c r="HS202" s="23"/>
      <c r="HT202" s="25"/>
      <c r="HU202" s="25"/>
      <c r="HV202" s="25"/>
      <c r="HW202" s="25"/>
      <c r="HX202" s="25"/>
      <c r="HY202" s="25"/>
    </row>
    <row r="203" ht="12.75" customHeight="1">
      <c r="A203" s="19"/>
      <c r="B203" s="132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57"/>
      <c r="DH203" s="157"/>
      <c r="DI203" s="157"/>
      <c r="DJ203" s="157"/>
      <c r="DK203" s="157"/>
      <c r="DL203" s="157"/>
      <c r="DM203" s="157"/>
      <c r="DN203" s="157"/>
      <c r="DO203" s="157"/>
      <c r="DP203" s="157"/>
      <c r="DQ203" s="157"/>
      <c r="DR203" s="157"/>
      <c r="DS203" s="157"/>
      <c r="DT203" s="157"/>
      <c r="DU203" s="157"/>
      <c r="DV203" s="157"/>
      <c r="DW203" s="157"/>
      <c r="DX203" s="157"/>
      <c r="DY203" s="157"/>
      <c r="DZ203" s="157"/>
      <c r="EA203" s="157"/>
      <c r="EB203" s="157"/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  <c r="EQ203" s="157"/>
      <c r="ER203" s="157"/>
      <c r="ES203" s="157"/>
      <c r="ET203" s="157"/>
      <c r="EU203" s="157"/>
      <c r="EV203" s="157"/>
      <c r="EW203" s="157"/>
      <c r="EX203" s="157"/>
      <c r="EY203" s="157"/>
      <c r="EZ203" s="157"/>
      <c r="FA203" s="157"/>
      <c r="FB203" s="157"/>
      <c r="FC203" s="157"/>
      <c r="FD203" s="157"/>
      <c r="FE203" s="157"/>
      <c r="FF203" s="157"/>
      <c r="FG203" s="157"/>
      <c r="FH203" s="157"/>
      <c r="FI203" s="157"/>
      <c r="FJ203" s="157"/>
      <c r="FK203" s="157"/>
      <c r="FL203" s="157"/>
      <c r="FM203" s="157"/>
      <c r="FN203" s="157"/>
      <c r="FO203" s="157"/>
      <c r="FP203" s="157"/>
      <c r="FQ203" s="157"/>
      <c r="FR203" s="157"/>
      <c r="FS203" s="157"/>
      <c r="FT203" s="157"/>
      <c r="FU203" s="157"/>
      <c r="FV203" s="157"/>
      <c r="FW203" s="157"/>
      <c r="FX203" s="157"/>
      <c r="FY203" s="157"/>
      <c r="FZ203" s="157"/>
      <c r="GA203" s="157"/>
      <c r="GB203" s="157"/>
      <c r="GC203" s="157"/>
      <c r="GD203" s="157"/>
      <c r="GE203" s="157"/>
      <c r="GF203" s="157"/>
      <c r="GG203" s="157"/>
      <c r="GH203" s="157"/>
      <c r="GI203" s="157"/>
      <c r="GJ203" s="157"/>
      <c r="GK203" s="157"/>
      <c r="GL203" s="157"/>
      <c r="GM203" s="157"/>
      <c r="GN203" s="157"/>
      <c r="GO203" s="157"/>
      <c r="GP203" s="157"/>
      <c r="GQ203" s="157"/>
      <c r="GR203" s="157"/>
      <c r="GS203" s="157"/>
      <c r="GT203" s="157"/>
      <c r="GU203" s="157"/>
      <c r="GV203" s="157"/>
      <c r="GW203" s="157"/>
      <c r="GX203" s="157"/>
      <c r="GY203" s="157"/>
      <c r="GZ203" s="157"/>
      <c r="HA203" s="157"/>
      <c r="HB203" s="157"/>
      <c r="HC203" s="157"/>
      <c r="HD203" s="157"/>
      <c r="HE203" s="158"/>
      <c r="HF203" s="158"/>
      <c r="HG203" s="158"/>
      <c r="HH203" s="158"/>
      <c r="HI203" s="158"/>
      <c r="HJ203" s="158"/>
      <c r="HK203" s="158"/>
      <c r="HL203" s="158"/>
      <c r="HM203" s="158"/>
      <c r="HN203" s="23"/>
      <c r="HO203" s="23"/>
      <c r="HP203" s="23"/>
      <c r="HQ203" s="23"/>
      <c r="HR203" s="23"/>
      <c r="HS203" s="23"/>
      <c r="HT203" s="25"/>
      <c r="HU203" s="25"/>
      <c r="HV203" s="25"/>
      <c r="HW203" s="25"/>
      <c r="HX203" s="25"/>
      <c r="HY203" s="25"/>
    </row>
    <row r="204" ht="12.75" customHeight="1">
      <c r="A204" s="19"/>
      <c r="B204" s="132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7"/>
      <c r="DT204" s="157"/>
      <c r="DU204" s="157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  <c r="EQ204" s="157"/>
      <c r="ER204" s="157"/>
      <c r="ES204" s="157"/>
      <c r="ET204" s="157"/>
      <c r="EU204" s="157"/>
      <c r="EV204" s="157"/>
      <c r="EW204" s="157"/>
      <c r="EX204" s="157"/>
      <c r="EY204" s="157"/>
      <c r="EZ204" s="157"/>
      <c r="FA204" s="157"/>
      <c r="FB204" s="157"/>
      <c r="FC204" s="157"/>
      <c r="FD204" s="157"/>
      <c r="FE204" s="157"/>
      <c r="FF204" s="157"/>
      <c r="FG204" s="157"/>
      <c r="FH204" s="157"/>
      <c r="FI204" s="157"/>
      <c r="FJ204" s="157"/>
      <c r="FK204" s="157"/>
      <c r="FL204" s="157"/>
      <c r="FM204" s="157"/>
      <c r="FN204" s="157"/>
      <c r="FO204" s="157"/>
      <c r="FP204" s="157"/>
      <c r="FQ204" s="157"/>
      <c r="FR204" s="157"/>
      <c r="FS204" s="157"/>
      <c r="FT204" s="157"/>
      <c r="FU204" s="157"/>
      <c r="FV204" s="157"/>
      <c r="FW204" s="157"/>
      <c r="FX204" s="157"/>
      <c r="FY204" s="157"/>
      <c r="FZ204" s="157"/>
      <c r="GA204" s="157"/>
      <c r="GB204" s="157"/>
      <c r="GC204" s="157"/>
      <c r="GD204" s="157"/>
      <c r="GE204" s="157"/>
      <c r="GF204" s="157"/>
      <c r="GG204" s="157"/>
      <c r="GH204" s="157"/>
      <c r="GI204" s="157"/>
      <c r="GJ204" s="157"/>
      <c r="GK204" s="157"/>
      <c r="GL204" s="157"/>
      <c r="GM204" s="157"/>
      <c r="GN204" s="157"/>
      <c r="GO204" s="157"/>
      <c r="GP204" s="157"/>
      <c r="GQ204" s="157"/>
      <c r="GR204" s="157"/>
      <c r="GS204" s="157"/>
      <c r="GT204" s="157"/>
      <c r="GU204" s="157"/>
      <c r="GV204" s="157"/>
      <c r="GW204" s="157"/>
      <c r="GX204" s="157"/>
      <c r="GY204" s="157"/>
      <c r="GZ204" s="157"/>
      <c r="HA204" s="157"/>
      <c r="HB204" s="157"/>
      <c r="HC204" s="157"/>
      <c r="HD204" s="157"/>
      <c r="HE204" s="158"/>
      <c r="HF204" s="158"/>
      <c r="HG204" s="158"/>
      <c r="HH204" s="158"/>
      <c r="HI204" s="158"/>
      <c r="HJ204" s="158"/>
      <c r="HK204" s="158"/>
      <c r="HL204" s="158"/>
      <c r="HM204" s="158"/>
      <c r="HN204" s="23"/>
      <c r="HO204" s="23"/>
      <c r="HP204" s="23"/>
      <c r="HQ204" s="23"/>
      <c r="HR204" s="23"/>
      <c r="HS204" s="23"/>
      <c r="HT204" s="25"/>
      <c r="HU204" s="25"/>
      <c r="HV204" s="25"/>
      <c r="HW204" s="25"/>
      <c r="HX204" s="25"/>
      <c r="HY204" s="25"/>
    </row>
    <row r="205" ht="12.75" customHeight="1">
      <c r="A205" s="19"/>
      <c r="B205" s="132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  <c r="DT205" s="157"/>
      <c r="DU205" s="157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  <c r="EQ205" s="157"/>
      <c r="ER205" s="157"/>
      <c r="ES205" s="157"/>
      <c r="ET205" s="157"/>
      <c r="EU205" s="157"/>
      <c r="EV205" s="157"/>
      <c r="EW205" s="157"/>
      <c r="EX205" s="157"/>
      <c r="EY205" s="157"/>
      <c r="EZ205" s="157"/>
      <c r="FA205" s="157"/>
      <c r="FB205" s="157"/>
      <c r="FC205" s="157"/>
      <c r="FD205" s="157"/>
      <c r="FE205" s="157"/>
      <c r="FF205" s="157"/>
      <c r="FG205" s="157"/>
      <c r="FH205" s="157"/>
      <c r="FI205" s="157"/>
      <c r="FJ205" s="157"/>
      <c r="FK205" s="157"/>
      <c r="FL205" s="157"/>
      <c r="FM205" s="157"/>
      <c r="FN205" s="157"/>
      <c r="FO205" s="157"/>
      <c r="FP205" s="157"/>
      <c r="FQ205" s="157"/>
      <c r="FR205" s="157"/>
      <c r="FS205" s="157"/>
      <c r="FT205" s="157"/>
      <c r="FU205" s="157"/>
      <c r="FV205" s="157"/>
      <c r="FW205" s="157"/>
      <c r="FX205" s="157"/>
      <c r="FY205" s="157"/>
      <c r="FZ205" s="157"/>
      <c r="GA205" s="157"/>
      <c r="GB205" s="157"/>
      <c r="GC205" s="157"/>
      <c r="GD205" s="157"/>
      <c r="GE205" s="157"/>
      <c r="GF205" s="157"/>
      <c r="GG205" s="157"/>
      <c r="GH205" s="157"/>
      <c r="GI205" s="157"/>
      <c r="GJ205" s="157"/>
      <c r="GK205" s="157"/>
      <c r="GL205" s="157"/>
      <c r="GM205" s="157"/>
      <c r="GN205" s="157"/>
      <c r="GO205" s="157"/>
      <c r="GP205" s="157"/>
      <c r="GQ205" s="157"/>
      <c r="GR205" s="157"/>
      <c r="GS205" s="157"/>
      <c r="GT205" s="157"/>
      <c r="GU205" s="157"/>
      <c r="GV205" s="157"/>
      <c r="GW205" s="157"/>
      <c r="GX205" s="157"/>
      <c r="GY205" s="157"/>
      <c r="GZ205" s="157"/>
      <c r="HA205" s="157"/>
      <c r="HB205" s="157"/>
      <c r="HC205" s="157"/>
      <c r="HD205" s="157"/>
      <c r="HE205" s="158"/>
      <c r="HF205" s="158"/>
      <c r="HG205" s="158"/>
      <c r="HH205" s="158"/>
      <c r="HI205" s="158"/>
      <c r="HJ205" s="158"/>
      <c r="HK205" s="158"/>
      <c r="HL205" s="158"/>
      <c r="HM205" s="158"/>
      <c r="HN205" s="23"/>
      <c r="HO205" s="23"/>
      <c r="HP205" s="23"/>
      <c r="HQ205" s="23"/>
      <c r="HR205" s="23"/>
      <c r="HS205" s="23"/>
      <c r="HT205" s="25"/>
      <c r="HU205" s="25"/>
      <c r="HV205" s="25"/>
      <c r="HW205" s="25"/>
      <c r="HX205" s="25"/>
      <c r="HY205" s="25"/>
    </row>
    <row r="206" ht="12.75" customHeight="1">
      <c r="A206" s="19"/>
      <c r="B206" s="132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  <c r="DT206" s="157"/>
      <c r="DU206" s="157"/>
      <c r="DV206" s="157"/>
      <c r="DW206" s="157"/>
      <c r="DX206" s="157"/>
      <c r="DY206" s="157"/>
      <c r="DZ206" s="157"/>
      <c r="EA206" s="157"/>
      <c r="EB206" s="157"/>
      <c r="EC206" s="157"/>
      <c r="ED206" s="157"/>
      <c r="EE206" s="157"/>
      <c r="EF206" s="157"/>
      <c r="EG206" s="157"/>
      <c r="EH206" s="157"/>
      <c r="EI206" s="157"/>
      <c r="EJ206" s="157"/>
      <c r="EK206" s="157"/>
      <c r="EL206" s="157"/>
      <c r="EM206" s="157"/>
      <c r="EN206" s="157"/>
      <c r="EO206" s="157"/>
      <c r="EP206" s="157"/>
      <c r="EQ206" s="157"/>
      <c r="ER206" s="157"/>
      <c r="ES206" s="157"/>
      <c r="ET206" s="157"/>
      <c r="EU206" s="157"/>
      <c r="EV206" s="157"/>
      <c r="EW206" s="157"/>
      <c r="EX206" s="157"/>
      <c r="EY206" s="157"/>
      <c r="EZ206" s="157"/>
      <c r="FA206" s="157"/>
      <c r="FB206" s="157"/>
      <c r="FC206" s="157"/>
      <c r="FD206" s="157"/>
      <c r="FE206" s="157"/>
      <c r="FF206" s="157"/>
      <c r="FG206" s="157"/>
      <c r="FH206" s="157"/>
      <c r="FI206" s="157"/>
      <c r="FJ206" s="157"/>
      <c r="FK206" s="157"/>
      <c r="FL206" s="157"/>
      <c r="FM206" s="157"/>
      <c r="FN206" s="157"/>
      <c r="FO206" s="157"/>
      <c r="FP206" s="157"/>
      <c r="FQ206" s="157"/>
      <c r="FR206" s="157"/>
      <c r="FS206" s="157"/>
      <c r="FT206" s="157"/>
      <c r="FU206" s="157"/>
      <c r="FV206" s="157"/>
      <c r="FW206" s="157"/>
      <c r="FX206" s="157"/>
      <c r="FY206" s="157"/>
      <c r="FZ206" s="157"/>
      <c r="GA206" s="157"/>
      <c r="GB206" s="157"/>
      <c r="GC206" s="157"/>
      <c r="GD206" s="157"/>
      <c r="GE206" s="157"/>
      <c r="GF206" s="157"/>
      <c r="GG206" s="157"/>
      <c r="GH206" s="157"/>
      <c r="GI206" s="157"/>
      <c r="GJ206" s="157"/>
      <c r="GK206" s="157"/>
      <c r="GL206" s="157"/>
      <c r="GM206" s="157"/>
      <c r="GN206" s="157"/>
      <c r="GO206" s="157"/>
      <c r="GP206" s="157"/>
      <c r="GQ206" s="157"/>
      <c r="GR206" s="157"/>
      <c r="GS206" s="157"/>
      <c r="GT206" s="157"/>
      <c r="GU206" s="157"/>
      <c r="GV206" s="157"/>
      <c r="GW206" s="157"/>
      <c r="GX206" s="157"/>
      <c r="GY206" s="157"/>
      <c r="GZ206" s="157"/>
      <c r="HA206" s="157"/>
      <c r="HB206" s="157"/>
      <c r="HC206" s="157"/>
      <c r="HD206" s="157"/>
      <c r="HE206" s="158"/>
      <c r="HF206" s="158"/>
      <c r="HG206" s="158"/>
      <c r="HH206" s="158"/>
      <c r="HI206" s="158"/>
      <c r="HJ206" s="158"/>
      <c r="HK206" s="158"/>
      <c r="HL206" s="158"/>
      <c r="HM206" s="158"/>
      <c r="HN206" s="23"/>
      <c r="HO206" s="23"/>
      <c r="HP206" s="23"/>
      <c r="HQ206" s="23"/>
      <c r="HR206" s="23"/>
      <c r="HS206" s="23"/>
      <c r="HT206" s="25"/>
      <c r="HU206" s="25"/>
      <c r="HV206" s="25"/>
      <c r="HW206" s="25"/>
      <c r="HX206" s="25"/>
      <c r="HY206" s="25"/>
    </row>
    <row r="207" ht="12.75" customHeight="1">
      <c r="A207" s="19"/>
      <c r="B207" s="132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7"/>
      <c r="DH207" s="157"/>
      <c r="DI207" s="157"/>
      <c r="DJ207" s="157"/>
      <c r="DK207" s="157"/>
      <c r="DL207" s="157"/>
      <c r="DM207" s="157"/>
      <c r="DN207" s="157"/>
      <c r="DO207" s="157"/>
      <c r="DP207" s="157"/>
      <c r="DQ207" s="157"/>
      <c r="DR207" s="157"/>
      <c r="DS207" s="157"/>
      <c r="DT207" s="157"/>
      <c r="DU207" s="157"/>
      <c r="DV207" s="157"/>
      <c r="DW207" s="157"/>
      <c r="DX207" s="157"/>
      <c r="DY207" s="157"/>
      <c r="DZ207" s="157"/>
      <c r="EA207" s="157"/>
      <c r="EB207" s="157"/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  <c r="EQ207" s="157"/>
      <c r="ER207" s="157"/>
      <c r="ES207" s="157"/>
      <c r="ET207" s="157"/>
      <c r="EU207" s="157"/>
      <c r="EV207" s="157"/>
      <c r="EW207" s="157"/>
      <c r="EX207" s="157"/>
      <c r="EY207" s="157"/>
      <c r="EZ207" s="157"/>
      <c r="FA207" s="157"/>
      <c r="FB207" s="157"/>
      <c r="FC207" s="157"/>
      <c r="FD207" s="157"/>
      <c r="FE207" s="157"/>
      <c r="FF207" s="157"/>
      <c r="FG207" s="157"/>
      <c r="FH207" s="157"/>
      <c r="FI207" s="157"/>
      <c r="FJ207" s="157"/>
      <c r="FK207" s="157"/>
      <c r="FL207" s="157"/>
      <c r="FM207" s="157"/>
      <c r="FN207" s="157"/>
      <c r="FO207" s="157"/>
      <c r="FP207" s="157"/>
      <c r="FQ207" s="157"/>
      <c r="FR207" s="157"/>
      <c r="FS207" s="157"/>
      <c r="FT207" s="157"/>
      <c r="FU207" s="157"/>
      <c r="FV207" s="157"/>
      <c r="FW207" s="157"/>
      <c r="FX207" s="157"/>
      <c r="FY207" s="157"/>
      <c r="FZ207" s="157"/>
      <c r="GA207" s="157"/>
      <c r="GB207" s="157"/>
      <c r="GC207" s="157"/>
      <c r="GD207" s="157"/>
      <c r="GE207" s="157"/>
      <c r="GF207" s="157"/>
      <c r="GG207" s="157"/>
      <c r="GH207" s="157"/>
      <c r="GI207" s="157"/>
      <c r="GJ207" s="157"/>
      <c r="GK207" s="157"/>
      <c r="GL207" s="157"/>
      <c r="GM207" s="157"/>
      <c r="GN207" s="157"/>
      <c r="GO207" s="157"/>
      <c r="GP207" s="157"/>
      <c r="GQ207" s="157"/>
      <c r="GR207" s="157"/>
      <c r="GS207" s="157"/>
      <c r="GT207" s="157"/>
      <c r="GU207" s="157"/>
      <c r="GV207" s="157"/>
      <c r="GW207" s="157"/>
      <c r="GX207" s="157"/>
      <c r="GY207" s="157"/>
      <c r="GZ207" s="157"/>
      <c r="HA207" s="157"/>
      <c r="HB207" s="157"/>
      <c r="HC207" s="157"/>
      <c r="HD207" s="157"/>
      <c r="HE207" s="158"/>
      <c r="HF207" s="158"/>
      <c r="HG207" s="158"/>
      <c r="HH207" s="158"/>
      <c r="HI207" s="158"/>
      <c r="HJ207" s="158"/>
      <c r="HK207" s="158"/>
      <c r="HL207" s="158"/>
      <c r="HM207" s="158"/>
      <c r="HN207" s="23"/>
      <c r="HO207" s="23"/>
      <c r="HP207" s="23"/>
      <c r="HQ207" s="23"/>
      <c r="HR207" s="23"/>
      <c r="HS207" s="23"/>
      <c r="HT207" s="25"/>
      <c r="HU207" s="25"/>
      <c r="HV207" s="25"/>
      <c r="HW207" s="25"/>
      <c r="HX207" s="25"/>
      <c r="HY207" s="25"/>
    </row>
    <row r="208" ht="12.75" customHeight="1">
      <c r="A208" s="19"/>
      <c r="B208" s="132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57"/>
      <c r="DH208" s="157"/>
      <c r="DI208" s="157"/>
      <c r="DJ208" s="157"/>
      <c r="DK208" s="157"/>
      <c r="DL208" s="157"/>
      <c r="DM208" s="157"/>
      <c r="DN208" s="157"/>
      <c r="DO208" s="157"/>
      <c r="DP208" s="157"/>
      <c r="DQ208" s="157"/>
      <c r="DR208" s="157"/>
      <c r="DS208" s="157"/>
      <c r="DT208" s="157"/>
      <c r="DU208" s="157"/>
      <c r="DV208" s="157"/>
      <c r="DW208" s="157"/>
      <c r="DX208" s="157"/>
      <c r="DY208" s="157"/>
      <c r="DZ208" s="157"/>
      <c r="EA208" s="157"/>
      <c r="EB208" s="157"/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  <c r="EQ208" s="157"/>
      <c r="ER208" s="157"/>
      <c r="ES208" s="157"/>
      <c r="ET208" s="157"/>
      <c r="EU208" s="157"/>
      <c r="EV208" s="157"/>
      <c r="EW208" s="157"/>
      <c r="EX208" s="157"/>
      <c r="EY208" s="157"/>
      <c r="EZ208" s="157"/>
      <c r="FA208" s="157"/>
      <c r="FB208" s="157"/>
      <c r="FC208" s="157"/>
      <c r="FD208" s="157"/>
      <c r="FE208" s="157"/>
      <c r="FF208" s="157"/>
      <c r="FG208" s="157"/>
      <c r="FH208" s="157"/>
      <c r="FI208" s="157"/>
      <c r="FJ208" s="157"/>
      <c r="FK208" s="157"/>
      <c r="FL208" s="157"/>
      <c r="FM208" s="157"/>
      <c r="FN208" s="157"/>
      <c r="FO208" s="157"/>
      <c r="FP208" s="157"/>
      <c r="FQ208" s="157"/>
      <c r="FR208" s="157"/>
      <c r="FS208" s="157"/>
      <c r="FT208" s="157"/>
      <c r="FU208" s="157"/>
      <c r="FV208" s="157"/>
      <c r="FW208" s="157"/>
      <c r="FX208" s="157"/>
      <c r="FY208" s="157"/>
      <c r="FZ208" s="157"/>
      <c r="GA208" s="157"/>
      <c r="GB208" s="157"/>
      <c r="GC208" s="157"/>
      <c r="GD208" s="157"/>
      <c r="GE208" s="157"/>
      <c r="GF208" s="157"/>
      <c r="GG208" s="157"/>
      <c r="GH208" s="157"/>
      <c r="GI208" s="157"/>
      <c r="GJ208" s="157"/>
      <c r="GK208" s="157"/>
      <c r="GL208" s="157"/>
      <c r="GM208" s="157"/>
      <c r="GN208" s="157"/>
      <c r="GO208" s="157"/>
      <c r="GP208" s="157"/>
      <c r="GQ208" s="157"/>
      <c r="GR208" s="157"/>
      <c r="GS208" s="157"/>
      <c r="GT208" s="157"/>
      <c r="GU208" s="157"/>
      <c r="GV208" s="157"/>
      <c r="GW208" s="157"/>
      <c r="GX208" s="157"/>
      <c r="GY208" s="157"/>
      <c r="GZ208" s="157"/>
      <c r="HA208" s="157"/>
      <c r="HB208" s="157"/>
      <c r="HC208" s="157"/>
      <c r="HD208" s="157"/>
      <c r="HE208" s="158"/>
      <c r="HF208" s="158"/>
      <c r="HG208" s="158"/>
      <c r="HH208" s="158"/>
      <c r="HI208" s="158"/>
      <c r="HJ208" s="158"/>
      <c r="HK208" s="158"/>
      <c r="HL208" s="158"/>
      <c r="HM208" s="158"/>
      <c r="HN208" s="23"/>
      <c r="HO208" s="23"/>
      <c r="HP208" s="23"/>
      <c r="HQ208" s="23"/>
      <c r="HR208" s="23"/>
      <c r="HS208" s="23"/>
      <c r="HT208" s="25"/>
      <c r="HU208" s="25"/>
      <c r="HV208" s="25"/>
      <c r="HW208" s="25"/>
      <c r="HX208" s="25"/>
      <c r="HY208" s="25"/>
    </row>
    <row r="209" ht="12.75" customHeight="1">
      <c r="A209" s="19"/>
      <c r="B209" s="132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57"/>
      <c r="DH209" s="157"/>
      <c r="DI209" s="157"/>
      <c r="DJ209" s="157"/>
      <c r="DK209" s="157"/>
      <c r="DL209" s="157"/>
      <c r="DM209" s="157"/>
      <c r="DN209" s="157"/>
      <c r="DO209" s="157"/>
      <c r="DP209" s="157"/>
      <c r="DQ209" s="157"/>
      <c r="DR209" s="157"/>
      <c r="DS209" s="157"/>
      <c r="DT209" s="157"/>
      <c r="DU209" s="157"/>
      <c r="DV209" s="157"/>
      <c r="DW209" s="157"/>
      <c r="DX209" s="157"/>
      <c r="DY209" s="157"/>
      <c r="DZ209" s="157"/>
      <c r="EA209" s="157"/>
      <c r="EB209" s="157"/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  <c r="EQ209" s="157"/>
      <c r="ER209" s="157"/>
      <c r="ES209" s="157"/>
      <c r="ET209" s="157"/>
      <c r="EU209" s="157"/>
      <c r="EV209" s="157"/>
      <c r="EW209" s="157"/>
      <c r="EX209" s="157"/>
      <c r="EY209" s="157"/>
      <c r="EZ209" s="157"/>
      <c r="FA209" s="157"/>
      <c r="FB209" s="157"/>
      <c r="FC209" s="157"/>
      <c r="FD209" s="157"/>
      <c r="FE209" s="157"/>
      <c r="FF209" s="157"/>
      <c r="FG209" s="157"/>
      <c r="FH209" s="157"/>
      <c r="FI209" s="157"/>
      <c r="FJ209" s="157"/>
      <c r="FK209" s="157"/>
      <c r="FL209" s="157"/>
      <c r="FM209" s="157"/>
      <c r="FN209" s="157"/>
      <c r="FO209" s="157"/>
      <c r="FP209" s="157"/>
      <c r="FQ209" s="157"/>
      <c r="FR209" s="157"/>
      <c r="FS209" s="157"/>
      <c r="FT209" s="157"/>
      <c r="FU209" s="157"/>
      <c r="FV209" s="157"/>
      <c r="FW209" s="157"/>
      <c r="FX209" s="157"/>
      <c r="FY209" s="157"/>
      <c r="FZ209" s="157"/>
      <c r="GA209" s="157"/>
      <c r="GB209" s="157"/>
      <c r="GC209" s="157"/>
      <c r="GD209" s="157"/>
      <c r="GE209" s="157"/>
      <c r="GF209" s="157"/>
      <c r="GG209" s="157"/>
      <c r="GH209" s="157"/>
      <c r="GI209" s="157"/>
      <c r="GJ209" s="157"/>
      <c r="GK209" s="157"/>
      <c r="GL209" s="157"/>
      <c r="GM209" s="157"/>
      <c r="GN209" s="157"/>
      <c r="GO209" s="157"/>
      <c r="GP209" s="157"/>
      <c r="GQ209" s="157"/>
      <c r="GR209" s="157"/>
      <c r="GS209" s="157"/>
      <c r="GT209" s="157"/>
      <c r="GU209" s="157"/>
      <c r="GV209" s="157"/>
      <c r="GW209" s="157"/>
      <c r="GX209" s="157"/>
      <c r="GY209" s="157"/>
      <c r="GZ209" s="157"/>
      <c r="HA209" s="157"/>
      <c r="HB209" s="157"/>
      <c r="HC209" s="157"/>
      <c r="HD209" s="157"/>
      <c r="HE209" s="158"/>
      <c r="HF209" s="158"/>
      <c r="HG209" s="158"/>
      <c r="HH209" s="158"/>
      <c r="HI209" s="158"/>
      <c r="HJ209" s="158"/>
      <c r="HK209" s="158"/>
      <c r="HL209" s="158"/>
      <c r="HM209" s="158"/>
      <c r="HN209" s="23"/>
      <c r="HO209" s="23"/>
      <c r="HP209" s="23"/>
      <c r="HQ209" s="23"/>
      <c r="HR209" s="23"/>
      <c r="HS209" s="23"/>
      <c r="HT209" s="25"/>
      <c r="HU209" s="25"/>
      <c r="HV209" s="25"/>
      <c r="HW209" s="25"/>
      <c r="HX209" s="25"/>
      <c r="HY209" s="25"/>
    </row>
    <row r="210" ht="12.75" customHeight="1">
      <c r="A210" s="19"/>
      <c r="B210" s="132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57"/>
      <c r="DH210" s="157"/>
      <c r="DI210" s="157"/>
      <c r="DJ210" s="157"/>
      <c r="DK210" s="157"/>
      <c r="DL210" s="157"/>
      <c r="DM210" s="157"/>
      <c r="DN210" s="157"/>
      <c r="DO210" s="157"/>
      <c r="DP210" s="157"/>
      <c r="DQ210" s="157"/>
      <c r="DR210" s="157"/>
      <c r="DS210" s="157"/>
      <c r="DT210" s="157"/>
      <c r="DU210" s="157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  <c r="EQ210" s="157"/>
      <c r="ER210" s="157"/>
      <c r="ES210" s="157"/>
      <c r="ET210" s="157"/>
      <c r="EU210" s="157"/>
      <c r="EV210" s="157"/>
      <c r="EW210" s="157"/>
      <c r="EX210" s="157"/>
      <c r="EY210" s="157"/>
      <c r="EZ210" s="157"/>
      <c r="FA210" s="157"/>
      <c r="FB210" s="157"/>
      <c r="FC210" s="157"/>
      <c r="FD210" s="157"/>
      <c r="FE210" s="157"/>
      <c r="FF210" s="157"/>
      <c r="FG210" s="157"/>
      <c r="FH210" s="157"/>
      <c r="FI210" s="157"/>
      <c r="FJ210" s="157"/>
      <c r="FK210" s="157"/>
      <c r="FL210" s="157"/>
      <c r="FM210" s="157"/>
      <c r="FN210" s="157"/>
      <c r="FO210" s="157"/>
      <c r="FP210" s="157"/>
      <c r="FQ210" s="157"/>
      <c r="FR210" s="157"/>
      <c r="FS210" s="157"/>
      <c r="FT210" s="157"/>
      <c r="FU210" s="157"/>
      <c r="FV210" s="157"/>
      <c r="FW210" s="157"/>
      <c r="FX210" s="157"/>
      <c r="FY210" s="157"/>
      <c r="FZ210" s="157"/>
      <c r="GA210" s="157"/>
      <c r="GB210" s="157"/>
      <c r="GC210" s="157"/>
      <c r="GD210" s="157"/>
      <c r="GE210" s="157"/>
      <c r="GF210" s="157"/>
      <c r="GG210" s="157"/>
      <c r="GH210" s="157"/>
      <c r="GI210" s="157"/>
      <c r="GJ210" s="157"/>
      <c r="GK210" s="157"/>
      <c r="GL210" s="157"/>
      <c r="GM210" s="157"/>
      <c r="GN210" s="157"/>
      <c r="GO210" s="157"/>
      <c r="GP210" s="157"/>
      <c r="GQ210" s="157"/>
      <c r="GR210" s="157"/>
      <c r="GS210" s="157"/>
      <c r="GT210" s="157"/>
      <c r="GU210" s="157"/>
      <c r="GV210" s="157"/>
      <c r="GW210" s="157"/>
      <c r="GX210" s="157"/>
      <c r="GY210" s="157"/>
      <c r="GZ210" s="157"/>
      <c r="HA210" s="157"/>
      <c r="HB210" s="157"/>
      <c r="HC210" s="157"/>
      <c r="HD210" s="157"/>
      <c r="HE210" s="158"/>
      <c r="HF210" s="158"/>
      <c r="HG210" s="158"/>
      <c r="HH210" s="158"/>
      <c r="HI210" s="158"/>
      <c r="HJ210" s="158"/>
      <c r="HK210" s="158"/>
      <c r="HL210" s="158"/>
      <c r="HM210" s="158"/>
      <c r="HN210" s="23"/>
      <c r="HO210" s="23"/>
      <c r="HP210" s="23"/>
      <c r="HQ210" s="23"/>
      <c r="HR210" s="23"/>
      <c r="HS210" s="23"/>
      <c r="HT210" s="25"/>
      <c r="HU210" s="25"/>
      <c r="HV210" s="25"/>
      <c r="HW210" s="25"/>
      <c r="HX210" s="25"/>
      <c r="HY210" s="25"/>
    </row>
    <row r="211" ht="12.75" customHeight="1">
      <c r="A211" s="19"/>
      <c r="B211" s="132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8"/>
      <c r="HF211" s="158"/>
      <c r="HG211" s="158"/>
      <c r="HH211" s="158"/>
      <c r="HI211" s="158"/>
      <c r="HJ211" s="158"/>
      <c r="HK211" s="158"/>
      <c r="HL211" s="158"/>
      <c r="HM211" s="158"/>
      <c r="HN211" s="23"/>
      <c r="HO211" s="23"/>
      <c r="HP211" s="23"/>
      <c r="HQ211" s="23"/>
      <c r="HR211" s="23"/>
      <c r="HS211" s="23"/>
      <c r="HT211" s="25"/>
      <c r="HU211" s="25"/>
      <c r="HV211" s="25"/>
      <c r="HW211" s="25"/>
      <c r="HX211" s="25"/>
      <c r="HY211" s="25"/>
    </row>
    <row r="212" ht="12.75" customHeight="1">
      <c r="A212" s="19"/>
      <c r="B212" s="132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  <c r="DT212" s="157"/>
      <c r="DU212" s="157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  <c r="EQ212" s="157"/>
      <c r="ER212" s="157"/>
      <c r="ES212" s="157"/>
      <c r="ET212" s="157"/>
      <c r="EU212" s="157"/>
      <c r="EV212" s="157"/>
      <c r="EW212" s="157"/>
      <c r="EX212" s="157"/>
      <c r="EY212" s="157"/>
      <c r="EZ212" s="157"/>
      <c r="FA212" s="157"/>
      <c r="FB212" s="157"/>
      <c r="FC212" s="157"/>
      <c r="FD212" s="157"/>
      <c r="FE212" s="157"/>
      <c r="FF212" s="157"/>
      <c r="FG212" s="157"/>
      <c r="FH212" s="157"/>
      <c r="FI212" s="157"/>
      <c r="FJ212" s="157"/>
      <c r="FK212" s="157"/>
      <c r="FL212" s="157"/>
      <c r="FM212" s="157"/>
      <c r="FN212" s="157"/>
      <c r="FO212" s="157"/>
      <c r="FP212" s="157"/>
      <c r="FQ212" s="157"/>
      <c r="FR212" s="157"/>
      <c r="FS212" s="157"/>
      <c r="FT212" s="157"/>
      <c r="FU212" s="157"/>
      <c r="FV212" s="157"/>
      <c r="FW212" s="157"/>
      <c r="FX212" s="157"/>
      <c r="FY212" s="157"/>
      <c r="FZ212" s="157"/>
      <c r="GA212" s="157"/>
      <c r="GB212" s="157"/>
      <c r="GC212" s="157"/>
      <c r="GD212" s="157"/>
      <c r="GE212" s="157"/>
      <c r="GF212" s="157"/>
      <c r="GG212" s="157"/>
      <c r="GH212" s="157"/>
      <c r="GI212" s="157"/>
      <c r="GJ212" s="157"/>
      <c r="GK212" s="157"/>
      <c r="GL212" s="157"/>
      <c r="GM212" s="157"/>
      <c r="GN212" s="157"/>
      <c r="GO212" s="157"/>
      <c r="GP212" s="157"/>
      <c r="GQ212" s="157"/>
      <c r="GR212" s="157"/>
      <c r="GS212" s="157"/>
      <c r="GT212" s="157"/>
      <c r="GU212" s="157"/>
      <c r="GV212" s="157"/>
      <c r="GW212" s="157"/>
      <c r="GX212" s="157"/>
      <c r="GY212" s="157"/>
      <c r="GZ212" s="157"/>
      <c r="HA212" s="157"/>
      <c r="HB212" s="157"/>
      <c r="HC212" s="157"/>
      <c r="HD212" s="157"/>
      <c r="HE212" s="158"/>
      <c r="HF212" s="158"/>
      <c r="HG212" s="158"/>
      <c r="HH212" s="158"/>
      <c r="HI212" s="158"/>
      <c r="HJ212" s="158"/>
      <c r="HK212" s="158"/>
      <c r="HL212" s="158"/>
      <c r="HM212" s="158"/>
      <c r="HN212" s="23"/>
      <c r="HO212" s="23"/>
      <c r="HP212" s="23"/>
      <c r="HQ212" s="23"/>
      <c r="HR212" s="23"/>
      <c r="HS212" s="23"/>
      <c r="HT212" s="25"/>
      <c r="HU212" s="25"/>
      <c r="HV212" s="25"/>
      <c r="HW212" s="25"/>
      <c r="HX212" s="25"/>
      <c r="HY212" s="25"/>
    </row>
    <row r="213" ht="12.75" customHeight="1">
      <c r="A213" s="19"/>
      <c r="B213" s="132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8"/>
      <c r="HF213" s="158"/>
      <c r="HG213" s="158"/>
      <c r="HH213" s="158"/>
      <c r="HI213" s="158"/>
      <c r="HJ213" s="158"/>
      <c r="HK213" s="158"/>
      <c r="HL213" s="158"/>
      <c r="HM213" s="158"/>
      <c r="HN213" s="23"/>
      <c r="HO213" s="23"/>
      <c r="HP213" s="23"/>
      <c r="HQ213" s="23"/>
      <c r="HR213" s="23"/>
      <c r="HS213" s="23"/>
      <c r="HT213" s="25"/>
      <c r="HU213" s="25"/>
      <c r="HV213" s="25"/>
      <c r="HW213" s="25"/>
      <c r="HX213" s="25"/>
      <c r="HY213" s="25"/>
    </row>
    <row r="214" ht="12.75" customHeight="1">
      <c r="A214" s="19"/>
      <c r="B214" s="132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  <c r="DM214" s="157"/>
      <c r="DN214" s="157"/>
      <c r="DO214" s="157"/>
      <c r="DP214" s="157"/>
      <c r="DQ214" s="157"/>
      <c r="DR214" s="157"/>
      <c r="DS214" s="157"/>
      <c r="DT214" s="157"/>
      <c r="DU214" s="157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  <c r="EQ214" s="157"/>
      <c r="ER214" s="157"/>
      <c r="ES214" s="157"/>
      <c r="ET214" s="157"/>
      <c r="EU214" s="157"/>
      <c r="EV214" s="157"/>
      <c r="EW214" s="157"/>
      <c r="EX214" s="157"/>
      <c r="EY214" s="157"/>
      <c r="EZ214" s="157"/>
      <c r="FA214" s="157"/>
      <c r="FB214" s="157"/>
      <c r="FC214" s="157"/>
      <c r="FD214" s="157"/>
      <c r="FE214" s="157"/>
      <c r="FF214" s="157"/>
      <c r="FG214" s="157"/>
      <c r="FH214" s="157"/>
      <c r="FI214" s="157"/>
      <c r="FJ214" s="157"/>
      <c r="FK214" s="157"/>
      <c r="FL214" s="157"/>
      <c r="FM214" s="157"/>
      <c r="FN214" s="157"/>
      <c r="FO214" s="157"/>
      <c r="FP214" s="157"/>
      <c r="FQ214" s="157"/>
      <c r="FR214" s="157"/>
      <c r="FS214" s="157"/>
      <c r="FT214" s="157"/>
      <c r="FU214" s="157"/>
      <c r="FV214" s="157"/>
      <c r="FW214" s="157"/>
      <c r="FX214" s="157"/>
      <c r="FY214" s="157"/>
      <c r="FZ214" s="157"/>
      <c r="GA214" s="157"/>
      <c r="GB214" s="157"/>
      <c r="GC214" s="157"/>
      <c r="GD214" s="157"/>
      <c r="GE214" s="157"/>
      <c r="GF214" s="157"/>
      <c r="GG214" s="157"/>
      <c r="GH214" s="157"/>
      <c r="GI214" s="157"/>
      <c r="GJ214" s="157"/>
      <c r="GK214" s="157"/>
      <c r="GL214" s="157"/>
      <c r="GM214" s="157"/>
      <c r="GN214" s="157"/>
      <c r="GO214" s="157"/>
      <c r="GP214" s="157"/>
      <c r="GQ214" s="157"/>
      <c r="GR214" s="157"/>
      <c r="GS214" s="157"/>
      <c r="GT214" s="157"/>
      <c r="GU214" s="157"/>
      <c r="GV214" s="157"/>
      <c r="GW214" s="157"/>
      <c r="GX214" s="157"/>
      <c r="GY214" s="157"/>
      <c r="GZ214" s="157"/>
      <c r="HA214" s="157"/>
      <c r="HB214" s="157"/>
      <c r="HC214" s="157"/>
      <c r="HD214" s="157"/>
      <c r="HE214" s="158"/>
      <c r="HF214" s="158"/>
      <c r="HG214" s="158"/>
      <c r="HH214" s="158"/>
      <c r="HI214" s="158"/>
      <c r="HJ214" s="158"/>
      <c r="HK214" s="158"/>
      <c r="HL214" s="158"/>
      <c r="HM214" s="158"/>
      <c r="HN214" s="23"/>
      <c r="HO214" s="23"/>
      <c r="HP214" s="23"/>
      <c r="HQ214" s="23"/>
      <c r="HR214" s="23"/>
      <c r="HS214" s="23"/>
      <c r="HT214" s="25"/>
      <c r="HU214" s="25"/>
      <c r="HV214" s="25"/>
      <c r="HW214" s="25"/>
      <c r="HX214" s="25"/>
      <c r="HY214" s="25"/>
    </row>
    <row r="215" ht="12.75" customHeight="1">
      <c r="A215" s="19"/>
      <c r="B215" s="132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8"/>
      <c r="HF215" s="158"/>
      <c r="HG215" s="158"/>
      <c r="HH215" s="158"/>
      <c r="HI215" s="158"/>
      <c r="HJ215" s="158"/>
      <c r="HK215" s="158"/>
      <c r="HL215" s="158"/>
      <c r="HM215" s="158"/>
      <c r="HN215" s="23"/>
      <c r="HO215" s="23"/>
      <c r="HP215" s="23"/>
      <c r="HQ215" s="23"/>
      <c r="HR215" s="23"/>
      <c r="HS215" s="23"/>
      <c r="HT215" s="25"/>
      <c r="HU215" s="25"/>
      <c r="HV215" s="25"/>
      <c r="HW215" s="25"/>
      <c r="HX215" s="25"/>
      <c r="HY215" s="25"/>
    </row>
    <row r="216" ht="12.75" customHeight="1">
      <c r="A216" s="19"/>
      <c r="B216" s="132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8"/>
      <c r="HF216" s="158"/>
      <c r="HG216" s="158"/>
      <c r="HH216" s="158"/>
      <c r="HI216" s="158"/>
      <c r="HJ216" s="158"/>
      <c r="HK216" s="158"/>
      <c r="HL216" s="158"/>
      <c r="HM216" s="158"/>
      <c r="HN216" s="23"/>
      <c r="HO216" s="23"/>
      <c r="HP216" s="23"/>
      <c r="HQ216" s="23"/>
      <c r="HR216" s="23"/>
      <c r="HS216" s="23"/>
      <c r="HT216" s="25"/>
      <c r="HU216" s="25"/>
      <c r="HV216" s="25"/>
      <c r="HW216" s="25"/>
      <c r="HX216" s="25"/>
      <c r="HY216" s="25"/>
    </row>
    <row r="217" ht="12.75" customHeight="1">
      <c r="A217" s="19"/>
      <c r="B217" s="132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  <c r="DG217" s="157"/>
      <c r="DH217" s="157"/>
      <c r="DI217" s="157"/>
      <c r="DJ217" s="157"/>
      <c r="DK217" s="157"/>
      <c r="DL217" s="157"/>
      <c r="DM217" s="157"/>
      <c r="DN217" s="157"/>
      <c r="DO217" s="157"/>
      <c r="DP217" s="157"/>
      <c r="DQ217" s="157"/>
      <c r="DR217" s="157"/>
      <c r="DS217" s="157"/>
      <c r="DT217" s="157"/>
      <c r="DU217" s="157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  <c r="EQ217" s="157"/>
      <c r="ER217" s="157"/>
      <c r="ES217" s="157"/>
      <c r="ET217" s="157"/>
      <c r="EU217" s="157"/>
      <c r="EV217" s="157"/>
      <c r="EW217" s="157"/>
      <c r="EX217" s="157"/>
      <c r="EY217" s="157"/>
      <c r="EZ217" s="157"/>
      <c r="FA217" s="157"/>
      <c r="FB217" s="157"/>
      <c r="FC217" s="157"/>
      <c r="FD217" s="157"/>
      <c r="FE217" s="157"/>
      <c r="FF217" s="157"/>
      <c r="FG217" s="157"/>
      <c r="FH217" s="157"/>
      <c r="FI217" s="157"/>
      <c r="FJ217" s="157"/>
      <c r="FK217" s="157"/>
      <c r="FL217" s="157"/>
      <c r="FM217" s="157"/>
      <c r="FN217" s="157"/>
      <c r="FO217" s="157"/>
      <c r="FP217" s="157"/>
      <c r="FQ217" s="157"/>
      <c r="FR217" s="157"/>
      <c r="FS217" s="157"/>
      <c r="FT217" s="157"/>
      <c r="FU217" s="157"/>
      <c r="FV217" s="157"/>
      <c r="FW217" s="157"/>
      <c r="FX217" s="157"/>
      <c r="FY217" s="157"/>
      <c r="FZ217" s="157"/>
      <c r="GA217" s="157"/>
      <c r="GB217" s="157"/>
      <c r="GC217" s="157"/>
      <c r="GD217" s="157"/>
      <c r="GE217" s="157"/>
      <c r="GF217" s="157"/>
      <c r="GG217" s="157"/>
      <c r="GH217" s="157"/>
      <c r="GI217" s="157"/>
      <c r="GJ217" s="157"/>
      <c r="GK217" s="157"/>
      <c r="GL217" s="157"/>
      <c r="GM217" s="157"/>
      <c r="GN217" s="157"/>
      <c r="GO217" s="157"/>
      <c r="GP217" s="157"/>
      <c r="GQ217" s="157"/>
      <c r="GR217" s="157"/>
      <c r="GS217" s="157"/>
      <c r="GT217" s="157"/>
      <c r="GU217" s="157"/>
      <c r="GV217" s="157"/>
      <c r="GW217" s="157"/>
      <c r="GX217" s="157"/>
      <c r="GY217" s="157"/>
      <c r="GZ217" s="157"/>
      <c r="HA217" s="157"/>
      <c r="HB217" s="157"/>
      <c r="HC217" s="157"/>
      <c r="HD217" s="157"/>
      <c r="HE217" s="158"/>
      <c r="HF217" s="158"/>
      <c r="HG217" s="158"/>
      <c r="HH217" s="158"/>
      <c r="HI217" s="158"/>
      <c r="HJ217" s="158"/>
      <c r="HK217" s="158"/>
      <c r="HL217" s="158"/>
      <c r="HM217" s="158"/>
      <c r="HN217" s="23"/>
      <c r="HO217" s="23"/>
      <c r="HP217" s="23"/>
      <c r="HQ217" s="23"/>
      <c r="HR217" s="23"/>
      <c r="HS217" s="23"/>
      <c r="HT217" s="25"/>
      <c r="HU217" s="25"/>
      <c r="HV217" s="25"/>
      <c r="HW217" s="25"/>
      <c r="HX217" s="25"/>
      <c r="HY217" s="25"/>
    </row>
    <row r="218" ht="12.75" customHeight="1">
      <c r="A218" s="19"/>
      <c r="B218" s="132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  <c r="DG218" s="157"/>
      <c r="DH218" s="157"/>
      <c r="DI218" s="157"/>
      <c r="DJ218" s="157"/>
      <c r="DK218" s="157"/>
      <c r="DL218" s="157"/>
      <c r="DM218" s="157"/>
      <c r="DN218" s="157"/>
      <c r="DO218" s="157"/>
      <c r="DP218" s="157"/>
      <c r="DQ218" s="157"/>
      <c r="DR218" s="157"/>
      <c r="DS218" s="157"/>
      <c r="DT218" s="157"/>
      <c r="DU218" s="157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  <c r="EQ218" s="157"/>
      <c r="ER218" s="157"/>
      <c r="ES218" s="157"/>
      <c r="ET218" s="157"/>
      <c r="EU218" s="157"/>
      <c r="EV218" s="157"/>
      <c r="EW218" s="157"/>
      <c r="EX218" s="157"/>
      <c r="EY218" s="157"/>
      <c r="EZ218" s="157"/>
      <c r="FA218" s="157"/>
      <c r="FB218" s="157"/>
      <c r="FC218" s="157"/>
      <c r="FD218" s="157"/>
      <c r="FE218" s="157"/>
      <c r="FF218" s="157"/>
      <c r="FG218" s="157"/>
      <c r="FH218" s="157"/>
      <c r="FI218" s="157"/>
      <c r="FJ218" s="157"/>
      <c r="FK218" s="157"/>
      <c r="FL218" s="157"/>
      <c r="FM218" s="157"/>
      <c r="FN218" s="157"/>
      <c r="FO218" s="157"/>
      <c r="FP218" s="157"/>
      <c r="FQ218" s="157"/>
      <c r="FR218" s="157"/>
      <c r="FS218" s="157"/>
      <c r="FT218" s="157"/>
      <c r="FU218" s="157"/>
      <c r="FV218" s="157"/>
      <c r="FW218" s="157"/>
      <c r="FX218" s="157"/>
      <c r="FY218" s="157"/>
      <c r="FZ218" s="157"/>
      <c r="GA218" s="157"/>
      <c r="GB218" s="157"/>
      <c r="GC218" s="157"/>
      <c r="GD218" s="157"/>
      <c r="GE218" s="157"/>
      <c r="GF218" s="157"/>
      <c r="GG218" s="157"/>
      <c r="GH218" s="157"/>
      <c r="GI218" s="157"/>
      <c r="GJ218" s="157"/>
      <c r="GK218" s="157"/>
      <c r="GL218" s="157"/>
      <c r="GM218" s="157"/>
      <c r="GN218" s="157"/>
      <c r="GO218" s="157"/>
      <c r="GP218" s="157"/>
      <c r="GQ218" s="157"/>
      <c r="GR218" s="157"/>
      <c r="GS218" s="157"/>
      <c r="GT218" s="157"/>
      <c r="GU218" s="157"/>
      <c r="GV218" s="157"/>
      <c r="GW218" s="157"/>
      <c r="GX218" s="157"/>
      <c r="GY218" s="157"/>
      <c r="GZ218" s="157"/>
      <c r="HA218" s="157"/>
      <c r="HB218" s="157"/>
      <c r="HC218" s="157"/>
      <c r="HD218" s="157"/>
      <c r="HE218" s="158"/>
      <c r="HF218" s="158"/>
      <c r="HG218" s="158"/>
      <c r="HH218" s="158"/>
      <c r="HI218" s="158"/>
      <c r="HJ218" s="158"/>
      <c r="HK218" s="158"/>
      <c r="HL218" s="158"/>
      <c r="HM218" s="158"/>
      <c r="HN218" s="23"/>
      <c r="HO218" s="23"/>
      <c r="HP218" s="23"/>
      <c r="HQ218" s="23"/>
      <c r="HR218" s="23"/>
      <c r="HS218" s="23"/>
      <c r="HT218" s="25"/>
      <c r="HU218" s="25"/>
      <c r="HV218" s="25"/>
      <c r="HW218" s="25"/>
      <c r="HX218" s="25"/>
      <c r="HY218" s="25"/>
    </row>
    <row r="219" ht="12.75" customHeight="1">
      <c r="A219" s="19"/>
      <c r="B219" s="132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  <c r="EQ219" s="157"/>
      <c r="ER219" s="157"/>
      <c r="ES219" s="157"/>
      <c r="ET219" s="157"/>
      <c r="EU219" s="157"/>
      <c r="EV219" s="157"/>
      <c r="EW219" s="157"/>
      <c r="EX219" s="157"/>
      <c r="EY219" s="157"/>
      <c r="EZ219" s="157"/>
      <c r="FA219" s="157"/>
      <c r="FB219" s="157"/>
      <c r="FC219" s="157"/>
      <c r="FD219" s="157"/>
      <c r="FE219" s="157"/>
      <c r="FF219" s="157"/>
      <c r="FG219" s="157"/>
      <c r="FH219" s="157"/>
      <c r="FI219" s="157"/>
      <c r="FJ219" s="157"/>
      <c r="FK219" s="157"/>
      <c r="FL219" s="157"/>
      <c r="FM219" s="157"/>
      <c r="FN219" s="157"/>
      <c r="FO219" s="157"/>
      <c r="FP219" s="157"/>
      <c r="FQ219" s="157"/>
      <c r="FR219" s="157"/>
      <c r="FS219" s="157"/>
      <c r="FT219" s="157"/>
      <c r="FU219" s="157"/>
      <c r="FV219" s="157"/>
      <c r="FW219" s="157"/>
      <c r="FX219" s="157"/>
      <c r="FY219" s="157"/>
      <c r="FZ219" s="157"/>
      <c r="GA219" s="157"/>
      <c r="GB219" s="157"/>
      <c r="GC219" s="157"/>
      <c r="GD219" s="157"/>
      <c r="GE219" s="157"/>
      <c r="GF219" s="157"/>
      <c r="GG219" s="157"/>
      <c r="GH219" s="157"/>
      <c r="GI219" s="157"/>
      <c r="GJ219" s="157"/>
      <c r="GK219" s="157"/>
      <c r="GL219" s="157"/>
      <c r="GM219" s="157"/>
      <c r="GN219" s="157"/>
      <c r="GO219" s="157"/>
      <c r="GP219" s="157"/>
      <c r="GQ219" s="157"/>
      <c r="GR219" s="157"/>
      <c r="GS219" s="157"/>
      <c r="GT219" s="157"/>
      <c r="GU219" s="157"/>
      <c r="GV219" s="157"/>
      <c r="GW219" s="157"/>
      <c r="GX219" s="157"/>
      <c r="GY219" s="157"/>
      <c r="GZ219" s="157"/>
      <c r="HA219" s="157"/>
      <c r="HB219" s="157"/>
      <c r="HC219" s="157"/>
      <c r="HD219" s="157"/>
      <c r="HE219" s="158"/>
      <c r="HF219" s="158"/>
      <c r="HG219" s="158"/>
      <c r="HH219" s="158"/>
      <c r="HI219" s="158"/>
      <c r="HJ219" s="158"/>
      <c r="HK219" s="158"/>
      <c r="HL219" s="158"/>
      <c r="HM219" s="158"/>
      <c r="HN219" s="23"/>
      <c r="HO219" s="23"/>
      <c r="HP219" s="23"/>
      <c r="HQ219" s="23"/>
      <c r="HR219" s="23"/>
      <c r="HS219" s="23"/>
      <c r="HT219" s="25"/>
      <c r="HU219" s="25"/>
      <c r="HV219" s="25"/>
      <c r="HW219" s="25"/>
      <c r="HX219" s="25"/>
      <c r="HY219" s="25"/>
    </row>
    <row r="220" ht="12.75" customHeight="1">
      <c r="A220" s="19"/>
      <c r="B220" s="132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8"/>
      <c r="HF220" s="158"/>
      <c r="HG220" s="158"/>
      <c r="HH220" s="158"/>
      <c r="HI220" s="158"/>
      <c r="HJ220" s="158"/>
      <c r="HK220" s="158"/>
      <c r="HL220" s="158"/>
      <c r="HM220" s="158"/>
      <c r="HN220" s="23"/>
      <c r="HO220" s="23"/>
      <c r="HP220" s="23"/>
      <c r="HQ220" s="23"/>
      <c r="HR220" s="23"/>
      <c r="HS220" s="23"/>
      <c r="HT220" s="25"/>
      <c r="HU220" s="25"/>
      <c r="HV220" s="25"/>
      <c r="HW220" s="25"/>
      <c r="HX220" s="25"/>
      <c r="HY220" s="25"/>
    </row>
    <row r="221" ht="12.75" customHeight="1">
      <c r="A221" s="19"/>
      <c r="B221" s="132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8"/>
      <c r="HF221" s="158"/>
      <c r="HG221" s="158"/>
      <c r="HH221" s="158"/>
      <c r="HI221" s="158"/>
      <c r="HJ221" s="158"/>
      <c r="HK221" s="158"/>
      <c r="HL221" s="158"/>
      <c r="HM221" s="158"/>
      <c r="HN221" s="23"/>
      <c r="HO221" s="23"/>
      <c r="HP221" s="23"/>
      <c r="HQ221" s="23"/>
      <c r="HR221" s="23"/>
      <c r="HS221" s="23"/>
      <c r="HT221" s="25"/>
      <c r="HU221" s="25"/>
      <c r="HV221" s="25"/>
      <c r="HW221" s="25"/>
      <c r="HX221" s="25"/>
      <c r="HY221" s="25"/>
    </row>
    <row r="222" ht="12.75" customHeight="1">
      <c r="A222" s="19"/>
      <c r="B222" s="132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8"/>
      <c r="HF222" s="158"/>
      <c r="HG222" s="158"/>
      <c r="HH222" s="158"/>
      <c r="HI222" s="158"/>
      <c r="HJ222" s="158"/>
      <c r="HK222" s="158"/>
      <c r="HL222" s="158"/>
      <c r="HM222" s="158"/>
      <c r="HN222" s="23"/>
      <c r="HO222" s="23"/>
      <c r="HP222" s="23"/>
      <c r="HQ222" s="23"/>
      <c r="HR222" s="23"/>
      <c r="HS222" s="23"/>
      <c r="HT222" s="25"/>
      <c r="HU222" s="25"/>
      <c r="HV222" s="25"/>
      <c r="HW222" s="25"/>
      <c r="HX222" s="25"/>
      <c r="HY222" s="25"/>
    </row>
    <row r="223" ht="12.75" customHeight="1">
      <c r="A223" s="19"/>
      <c r="B223" s="132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8"/>
      <c r="HF223" s="158"/>
      <c r="HG223" s="158"/>
      <c r="HH223" s="158"/>
      <c r="HI223" s="158"/>
      <c r="HJ223" s="158"/>
      <c r="HK223" s="158"/>
      <c r="HL223" s="158"/>
      <c r="HM223" s="158"/>
      <c r="HN223" s="23"/>
      <c r="HO223" s="23"/>
      <c r="HP223" s="23"/>
      <c r="HQ223" s="23"/>
      <c r="HR223" s="23"/>
      <c r="HS223" s="23"/>
      <c r="HT223" s="25"/>
      <c r="HU223" s="25"/>
      <c r="HV223" s="25"/>
      <c r="HW223" s="25"/>
      <c r="HX223" s="25"/>
      <c r="HY223" s="25"/>
    </row>
    <row r="224" ht="12.75" customHeight="1">
      <c r="A224" s="19"/>
      <c r="B224" s="132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8"/>
      <c r="HF224" s="158"/>
      <c r="HG224" s="158"/>
      <c r="HH224" s="158"/>
      <c r="HI224" s="158"/>
      <c r="HJ224" s="158"/>
      <c r="HK224" s="158"/>
      <c r="HL224" s="158"/>
      <c r="HM224" s="158"/>
      <c r="HN224" s="23"/>
      <c r="HO224" s="23"/>
      <c r="HP224" s="23"/>
      <c r="HQ224" s="23"/>
      <c r="HR224" s="23"/>
      <c r="HS224" s="23"/>
      <c r="HT224" s="25"/>
      <c r="HU224" s="25"/>
      <c r="HV224" s="25"/>
      <c r="HW224" s="25"/>
      <c r="HX224" s="25"/>
      <c r="HY224" s="25"/>
    </row>
    <row r="225" ht="12.75" customHeight="1">
      <c r="A225" s="19"/>
      <c r="B225" s="132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8"/>
      <c r="HF225" s="158"/>
      <c r="HG225" s="158"/>
      <c r="HH225" s="158"/>
      <c r="HI225" s="158"/>
      <c r="HJ225" s="158"/>
      <c r="HK225" s="158"/>
      <c r="HL225" s="158"/>
      <c r="HM225" s="158"/>
      <c r="HN225" s="23"/>
      <c r="HO225" s="23"/>
      <c r="HP225" s="23"/>
      <c r="HQ225" s="23"/>
      <c r="HR225" s="23"/>
      <c r="HS225" s="23"/>
      <c r="HT225" s="25"/>
      <c r="HU225" s="25"/>
      <c r="HV225" s="25"/>
      <c r="HW225" s="25"/>
      <c r="HX225" s="25"/>
      <c r="HY225" s="25"/>
    </row>
    <row r="226" ht="12.75" customHeight="1">
      <c r="A226" s="19"/>
      <c r="B226" s="132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  <c r="DG226" s="157"/>
      <c r="DH226" s="157"/>
      <c r="DI226" s="157"/>
      <c r="DJ226" s="157"/>
      <c r="DK226" s="157"/>
      <c r="DL226" s="157"/>
      <c r="DM226" s="157"/>
      <c r="DN226" s="157"/>
      <c r="DO226" s="157"/>
      <c r="DP226" s="157"/>
      <c r="DQ226" s="157"/>
      <c r="DR226" s="157"/>
      <c r="DS226" s="157"/>
      <c r="DT226" s="157"/>
      <c r="DU226" s="157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  <c r="EQ226" s="157"/>
      <c r="ER226" s="157"/>
      <c r="ES226" s="157"/>
      <c r="ET226" s="157"/>
      <c r="EU226" s="157"/>
      <c r="EV226" s="157"/>
      <c r="EW226" s="157"/>
      <c r="EX226" s="157"/>
      <c r="EY226" s="157"/>
      <c r="EZ226" s="157"/>
      <c r="FA226" s="157"/>
      <c r="FB226" s="157"/>
      <c r="FC226" s="157"/>
      <c r="FD226" s="157"/>
      <c r="FE226" s="157"/>
      <c r="FF226" s="157"/>
      <c r="FG226" s="157"/>
      <c r="FH226" s="157"/>
      <c r="FI226" s="157"/>
      <c r="FJ226" s="157"/>
      <c r="FK226" s="157"/>
      <c r="FL226" s="157"/>
      <c r="FM226" s="157"/>
      <c r="FN226" s="157"/>
      <c r="FO226" s="157"/>
      <c r="FP226" s="157"/>
      <c r="FQ226" s="157"/>
      <c r="FR226" s="157"/>
      <c r="FS226" s="157"/>
      <c r="FT226" s="157"/>
      <c r="FU226" s="157"/>
      <c r="FV226" s="157"/>
      <c r="FW226" s="157"/>
      <c r="FX226" s="157"/>
      <c r="FY226" s="157"/>
      <c r="FZ226" s="157"/>
      <c r="GA226" s="157"/>
      <c r="GB226" s="157"/>
      <c r="GC226" s="157"/>
      <c r="GD226" s="157"/>
      <c r="GE226" s="157"/>
      <c r="GF226" s="157"/>
      <c r="GG226" s="157"/>
      <c r="GH226" s="157"/>
      <c r="GI226" s="157"/>
      <c r="GJ226" s="157"/>
      <c r="GK226" s="157"/>
      <c r="GL226" s="157"/>
      <c r="GM226" s="157"/>
      <c r="GN226" s="157"/>
      <c r="GO226" s="157"/>
      <c r="GP226" s="157"/>
      <c r="GQ226" s="157"/>
      <c r="GR226" s="157"/>
      <c r="GS226" s="157"/>
      <c r="GT226" s="157"/>
      <c r="GU226" s="157"/>
      <c r="GV226" s="157"/>
      <c r="GW226" s="157"/>
      <c r="GX226" s="157"/>
      <c r="GY226" s="157"/>
      <c r="GZ226" s="157"/>
      <c r="HA226" s="157"/>
      <c r="HB226" s="157"/>
      <c r="HC226" s="157"/>
      <c r="HD226" s="157"/>
      <c r="HE226" s="158"/>
      <c r="HF226" s="158"/>
      <c r="HG226" s="158"/>
      <c r="HH226" s="158"/>
      <c r="HI226" s="158"/>
      <c r="HJ226" s="158"/>
      <c r="HK226" s="158"/>
      <c r="HL226" s="158"/>
      <c r="HM226" s="158"/>
      <c r="HN226" s="23"/>
      <c r="HO226" s="23"/>
      <c r="HP226" s="23"/>
      <c r="HQ226" s="23"/>
      <c r="HR226" s="23"/>
      <c r="HS226" s="23"/>
      <c r="HT226" s="25"/>
      <c r="HU226" s="25"/>
      <c r="HV226" s="25"/>
      <c r="HW226" s="25"/>
      <c r="HX226" s="25"/>
      <c r="HY226" s="25"/>
    </row>
    <row r="227" ht="12.75" customHeight="1">
      <c r="A227" s="19"/>
      <c r="B227" s="132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8"/>
      <c r="HF227" s="158"/>
      <c r="HG227" s="158"/>
      <c r="HH227" s="158"/>
      <c r="HI227" s="158"/>
      <c r="HJ227" s="158"/>
      <c r="HK227" s="158"/>
      <c r="HL227" s="158"/>
      <c r="HM227" s="158"/>
      <c r="HN227" s="23"/>
      <c r="HO227" s="23"/>
      <c r="HP227" s="23"/>
      <c r="HQ227" s="23"/>
      <c r="HR227" s="23"/>
      <c r="HS227" s="23"/>
      <c r="HT227" s="25"/>
      <c r="HU227" s="25"/>
      <c r="HV227" s="25"/>
      <c r="HW227" s="25"/>
      <c r="HX227" s="25"/>
      <c r="HY227" s="25"/>
    </row>
    <row r="228" ht="12.75" customHeight="1">
      <c r="A228" s="19"/>
      <c r="B228" s="132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  <c r="DG228" s="157"/>
      <c r="DH228" s="157"/>
      <c r="DI228" s="157"/>
      <c r="DJ228" s="157"/>
      <c r="DK228" s="157"/>
      <c r="DL228" s="157"/>
      <c r="DM228" s="157"/>
      <c r="DN228" s="157"/>
      <c r="DO228" s="157"/>
      <c r="DP228" s="157"/>
      <c r="DQ228" s="157"/>
      <c r="DR228" s="157"/>
      <c r="DS228" s="157"/>
      <c r="DT228" s="157"/>
      <c r="DU228" s="157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  <c r="EQ228" s="157"/>
      <c r="ER228" s="157"/>
      <c r="ES228" s="157"/>
      <c r="ET228" s="157"/>
      <c r="EU228" s="157"/>
      <c r="EV228" s="157"/>
      <c r="EW228" s="157"/>
      <c r="EX228" s="157"/>
      <c r="EY228" s="157"/>
      <c r="EZ228" s="157"/>
      <c r="FA228" s="157"/>
      <c r="FB228" s="157"/>
      <c r="FC228" s="157"/>
      <c r="FD228" s="157"/>
      <c r="FE228" s="157"/>
      <c r="FF228" s="157"/>
      <c r="FG228" s="157"/>
      <c r="FH228" s="157"/>
      <c r="FI228" s="157"/>
      <c r="FJ228" s="157"/>
      <c r="FK228" s="157"/>
      <c r="FL228" s="157"/>
      <c r="FM228" s="157"/>
      <c r="FN228" s="157"/>
      <c r="FO228" s="157"/>
      <c r="FP228" s="157"/>
      <c r="FQ228" s="157"/>
      <c r="FR228" s="157"/>
      <c r="FS228" s="157"/>
      <c r="FT228" s="157"/>
      <c r="FU228" s="157"/>
      <c r="FV228" s="157"/>
      <c r="FW228" s="157"/>
      <c r="FX228" s="157"/>
      <c r="FY228" s="157"/>
      <c r="FZ228" s="157"/>
      <c r="GA228" s="157"/>
      <c r="GB228" s="157"/>
      <c r="GC228" s="157"/>
      <c r="GD228" s="157"/>
      <c r="GE228" s="157"/>
      <c r="GF228" s="157"/>
      <c r="GG228" s="157"/>
      <c r="GH228" s="157"/>
      <c r="GI228" s="157"/>
      <c r="GJ228" s="157"/>
      <c r="GK228" s="157"/>
      <c r="GL228" s="157"/>
      <c r="GM228" s="157"/>
      <c r="GN228" s="157"/>
      <c r="GO228" s="157"/>
      <c r="GP228" s="157"/>
      <c r="GQ228" s="157"/>
      <c r="GR228" s="157"/>
      <c r="GS228" s="157"/>
      <c r="GT228" s="157"/>
      <c r="GU228" s="157"/>
      <c r="GV228" s="157"/>
      <c r="GW228" s="157"/>
      <c r="GX228" s="157"/>
      <c r="GY228" s="157"/>
      <c r="GZ228" s="157"/>
      <c r="HA228" s="157"/>
      <c r="HB228" s="157"/>
      <c r="HC228" s="157"/>
      <c r="HD228" s="157"/>
      <c r="HE228" s="158"/>
      <c r="HF228" s="158"/>
      <c r="HG228" s="158"/>
      <c r="HH228" s="158"/>
      <c r="HI228" s="158"/>
      <c r="HJ228" s="158"/>
      <c r="HK228" s="158"/>
      <c r="HL228" s="158"/>
      <c r="HM228" s="158"/>
      <c r="HN228" s="23"/>
      <c r="HO228" s="23"/>
      <c r="HP228" s="23"/>
      <c r="HQ228" s="23"/>
      <c r="HR228" s="23"/>
      <c r="HS228" s="23"/>
      <c r="HT228" s="25"/>
      <c r="HU228" s="25"/>
      <c r="HV228" s="25"/>
      <c r="HW228" s="25"/>
      <c r="HX228" s="25"/>
      <c r="HY228" s="25"/>
    </row>
    <row r="229" ht="12.75" customHeight="1">
      <c r="A229" s="19"/>
      <c r="B229" s="132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8"/>
      <c r="HF229" s="158"/>
      <c r="HG229" s="158"/>
      <c r="HH229" s="158"/>
      <c r="HI229" s="158"/>
      <c r="HJ229" s="158"/>
      <c r="HK229" s="158"/>
      <c r="HL229" s="158"/>
      <c r="HM229" s="158"/>
      <c r="HN229" s="23"/>
      <c r="HO229" s="23"/>
      <c r="HP229" s="23"/>
      <c r="HQ229" s="23"/>
      <c r="HR229" s="23"/>
      <c r="HS229" s="23"/>
      <c r="HT229" s="25"/>
      <c r="HU229" s="25"/>
      <c r="HV229" s="25"/>
      <c r="HW229" s="25"/>
      <c r="HX229" s="25"/>
      <c r="HY229" s="25"/>
    </row>
    <row r="230" ht="12.75" customHeight="1">
      <c r="A230" s="19"/>
      <c r="B230" s="132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  <c r="DG230" s="157"/>
      <c r="DH230" s="157"/>
      <c r="DI230" s="157"/>
      <c r="DJ230" s="157"/>
      <c r="DK230" s="157"/>
      <c r="DL230" s="157"/>
      <c r="DM230" s="157"/>
      <c r="DN230" s="157"/>
      <c r="DO230" s="157"/>
      <c r="DP230" s="157"/>
      <c r="DQ230" s="157"/>
      <c r="DR230" s="157"/>
      <c r="DS230" s="157"/>
      <c r="DT230" s="157"/>
      <c r="DU230" s="157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  <c r="EQ230" s="157"/>
      <c r="ER230" s="157"/>
      <c r="ES230" s="157"/>
      <c r="ET230" s="157"/>
      <c r="EU230" s="157"/>
      <c r="EV230" s="157"/>
      <c r="EW230" s="157"/>
      <c r="EX230" s="157"/>
      <c r="EY230" s="157"/>
      <c r="EZ230" s="157"/>
      <c r="FA230" s="157"/>
      <c r="FB230" s="157"/>
      <c r="FC230" s="157"/>
      <c r="FD230" s="157"/>
      <c r="FE230" s="157"/>
      <c r="FF230" s="157"/>
      <c r="FG230" s="157"/>
      <c r="FH230" s="157"/>
      <c r="FI230" s="157"/>
      <c r="FJ230" s="157"/>
      <c r="FK230" s="157"/>
      <c r="FL230" s="157"/>
      <c r="FM230" s="157"/>
      <c r="FN230" s="157"/>
      <c r="FO230" s="157"/>
      <c r="FP230" s="157"/>
      <c r="FQ230" s="157"/>
      <c r="FR230" s="157"/>
      <c r="FS230" s="157"/>
      <c r="FT230" s="157"/>
      <c r="FU230" s="157"/>
      <c r="FV230" s="157"/>
      <c r="FW230" s="157"/>
      <c r="FX230" s="157"/>
      <c r="FY230" s="157"/>
      <c r="FZ230" s="157"/>
      <c r="GA230" s="157"/>
      <c r="GB230" s="157"/>
      <c r="GC230" s="157"/>
      <c r="GD230" s="157"/>
      <c r="GE230" s="157"/>
      <c r="GF230" s="157"/>
      <c r="GG230" s="157"/>
      <c r="GH230" s="157"/>
      <c r="GI230" s="157"/>
      <c r="GJ230" s="157"/>
      <c r="GK230" s="157"/>
      <c r="GL230" s="157"/>
      <c r="GM230" s="157"/>
      <c r="GN230" s="157"/>
      <c r="GO230" s="157"/>
      <c r="GP230" s="157"/>
      <c r="GQ230" s="157"/>
      <c r="GR230" s="157"/>
      <c r="GS230" s="157"/>
      <c r="GT230" s="157"/>
      <c r="GU230" s="157"/>
      <c r="GV230" s="157"/>
      <c r="GW230" s="157"/>
      <c r="GX230" s="157"/>
      <c r="GY230" s="157"/>
      <c r="GZ230" s="157"/>
      <c r="HA230" s="157"/>
      <c r="HB230" s="157"/>
      <c r="HC230" s="157"/>
      <c r="HD230" s="157"/>
      <c r="HE230" s="158"/>
      <c r="HF230" s="158"/>
      <c r="HG230" s="158"/>
      <c r="HH230" s="158"/>
      <c r="HI230" s="158"/>
      <c r="HJ230" s="158"/>
      <c r="HK230" s="158"/>
      <c r="HL230" s="158"/>
      <c r="HM230" s="158"/>
      <c r="HN230" s="23"/>
      <c r="HO230" s="23"/>
      <c r="HP230" s="23"/>
      <c r="HQ230" s="23"/>
      <c r="HR230" s="23"/>
      <c r="HS230" s="23"/>
      <c r="HT230" s="25"/>
      <c r="HU230" s="25"/>
      <c r="HV230" s="25"/>
      <c r="HW230" s="25"/>
      <c r="HX230" s="25"/>
      <c r="HY230" s="25"/>
    </row>
    <row r="231" ht="12.75" customHeight="1">
      <c r="A231" s="19"/>
      <c r="B231" s="132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8"/>
      <c r="HF231" s="158"/>
      <c r="HG231" s="158"/>
      <c r="HH231" s="158"/>
      <c r="HI231" s="158"/>
      <c r="HJ231" s="158"/>
      <c r="HK231" s="158"/>
      <c r="HL231" s="158"/>
      <c r="HM231" s="158"/>
      <c r="HN231" s="23"/>
      <c r="HO231" s="23"/>
      <c r="HP231" s="23"/>
      <c r="HQ231" s="23"/>
      <c r="HR231" s="23"/>
      <c r="HS231" s="23"/>
      <c r="HT231" s="25"/>
      <c r="HU231" s="25"/>
      <c r="HV231" s="25"/>
      <c r="HW231" s="25"/>
      <c r="HX231" s="25"/>
      <c r="HY231" s="25"/>
    </row>
    <row r="232" ht="12.75" customHeight="1">
      <c r="A232" s="19"/>
      <c r="B232" s="132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8"/>
      <c r="HF232" s="158"/>
      <c r="HG232" s="158"/>
      <c r="HH232" s="158"/>
      <c r="HI232" s="158"/>
      <c r="HJ232" s="158"/>
      <c r="HK232" s="158"/>
      <c r="HL232" s="158"/>
      <c r="HM232" s="158"/>
      <c r="HN232" s="23"/>
      <c r="HO232" s="23"/>
      <c r="HP232" s="23"/>
      <c r="HQ232" s="23"/>
      <c r="HR232" s="23"/>
      <c r="HS232" s="23"/>
      <c r="HT232" s="25"/>
      <c r="HU232" s="25"/>
      <c r="HV232" s="25"/>
      <c r="HW232" s="25"/>
      <c r="HX232" s="25"/>
      <c r="HY232" s="25"/>
    </row>
    <row r="233" ht="12.75" customHeight="1">
      <c r="A233" s="19"/>
      <c r="B233" s="132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  <c r="DG233" s="157"/>
      <c r="DH233" s="157"/>
      <c r="DI233" s="157"/>
      <c r="DJ233" s="157"/>
      <c r="DK233" s="157"/>
      <c r="DL233" s="157"/>
      <c r="DM233" s="157"/>
      <c r="DN233" s="157"/>
      <c r="DO233" s="157"/>
      <c r="DP233" s="157"/>
      <c r="DQ233" s="157"/>
      <c r="DR233" s="157"/>
      <c r="DS233" s="157"/>
      <c r="DT233" s="157"/>
      <c r="DU233" s="157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  <c r="EQ233" s="157"/>
      <c r="ER233" s="157"/>
      <c r="ES233" s="157"/>
      <c r="ET233" s="157"/>
      <c r="EU233" s="157"/>
      <c r="EV233" s="157"/>
      <c r="EW233" s="157"/>
      <c r="EX233" s="157"/>
      <c r="EY233" s="157"/>
      <c r="EZ233" s="157"/>
      <c r="FA233" s="157"/>
      <c r="FB233" s="157"/>
      <c r="FC233" s="157"/>
      <c r="FD233" s="157"/>
      <c r="FE233" s="157"/>
      <c r="FF233" s="157"/>
      <c r="FG233" s="157"/>
      <c r="FH233" s="157"/>
      <c r="FI233" s="157"/>
      <c r="FJ233" s="157"/>
      <c r="FK233" s="157"/>
      <c r="FL233" s="157"/>
      <c r="FM233" s="157"/>
      <c r="FN233" s="157"/>
      <c r="FO233" s="157"/>
      <c r="FP233" s="157"/>
      <c r="FQ233" s="157"/>
      <c r="FR233" s="157"/>
      <c r="FS233" s="157"/>
      <c r="FT233" s="157"/>
      <c r="FU233" s="157"/>
      <c r="FV233" s="157"/>
      <c r="FW233" s="157"/>
      <c r="FX233" s="157"/>
      <c r="FY233" s="157"/>
      <c r="FZ233" s="157"/>
      <c r="GA233" s="157"/>
      <c r="GB233" s="157"/>
      <c r="GC233" s="157"/>
      <c r="GD233" s="157"/>
      <c r="GE233" s="157"/>
      <c r="GF233" s="157"/>
      <c r="GG233" s="157"/>
      <c r="GH233" s="157"/>
      <c r="GI233" s="157"/>
      <c r="GJ233" s="157"/>
      <c r="GK233" s="157"/>
      <c r="GL233" s="157"/>
      <c r="GM233" s="157"/>
      <c r="GN233" s="157"/>
      <c r="GO233" s="157"/>
      <c r="GP233" s="157"/>
      <c r="GQ233" s="157"/>
      <c r="GR233" s="157"/>
      <c r="GS233" s="157"/>
      <c r="GT233" s="157"/>
      <c r="GU233" s="157"/>
      <c r="GV233" s="157"/>
      <c r="GW233" s="157"/>
      <c r="GX233" s="157"/>
      <c r="GY233" s="157"/>
      <c r="GZ233" s="157"/>
      <c r="HA233" s="157"/>
      <c r="HB233" s="157"/>
      <c r="HC233" s="157"/>
      <c r="HD233" s="157"/>
      <c r="HE233" s="158"/>
      <c r="HF233" s="158"/>
      <c r="HG233" s="158"/>
      <c r="HH233" s="158"/>
      <c r="HI233" s="158"/>
      <c r="HJ233" s="158"/>
      <c r="HK233" s="158"/>
      <c r="HL233" s="158"/>
      <c r="HM233" s="158"/>
      <c r="HN233" s="23"/>
      <c r="HO233" s="23"/>
      <c r="HP233" s="23"/>
      <c r="HQ233" s="23"/>
      <c r="HR233" s="23"/>
      <c r="HS233" s="23"/>
      <c r="HT233" s="25"/>
      <c r="HU233" s="25"/>
      <c r="HV233" s="25"/>
      <c r="HW233" s="25"/>
      <c r="HX233" s="25"/>
      <c r="HY233" s="25"/>
    </row>
    <row r="234" ht="12.75" customHeight="1">
      <c r="A234" s="19"/>
      <c r="B234" s="132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8"/>
      <c r="HF234" s="158"/>
      <c r="HG234" s="158"/>
      <c r="HH234" s="158"/>
      <c r="HI234" s="158"/>
      <c r="HJ234" s="158"/>
      <c r="HK234" s="158"/>
      <c r="HL234" s="158"/>
      <c r="HM234" s="158"/>
      <c r="HN234" s="23"/>
      <c r="HO234" s="23"/>
      <c r="HP234" s="23"/>
      <c r="HQ234" s="23"/>
      <c r="HR234" s="23"/>
      <c r="HS234" s="23"/>
      <c r="HT234" s="25"/>
      <c r="HU234" s="25"/>
      <c r="HV234" s="25"/>
      <c r="HW234" s="25"/>
      <c r="HX234" s="25"/>
      <c r="HY234" s="25"/>
    </row>
    <row r="235" ht="12.75" customHeight="1">
      <c r="A235" s="19"/>
      <c r="B235" s="132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8"/>
      <c r="HF235" s="158"/>
      <c r="HG235" s="158"/>
      <c r="HH235" s="158"/>
      <c r="HI235" s="158"/>
      <c r="HJ235" s="158"/>
      <c r="HK235" s="158"/>
      <c r="HL235" s="158"/>
      <c r="HM235" s="158"/>
      <c r="HN235" s="23"/>
      <c r="HO235" s="23"/>
      <c r="HP235" s="23"/>
      <c r="HQ235" s="23"/>
      <c r="HR235" s="23"/>
      <c r="HS235" s="23"/>
      <c r="HT235" s="25"/>
      <c r="HU235" s="25"/>
      <c r="HV235" s="25"/>
      <c r="HW235" s="25"/>
      <c r="HX235" s="25"/>
      <c r="HY235" s="25"/>
    </row>
    <row r="236" ht="12.75" customHeight="1">
      <c r="A236" s="19"/>
      <c r="B236" s="132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8"/>
      <c r="HF236" s="158"/>
      <c r="HG236" s="158"/>
      <c r="HH236" s="158"/>
      <c r="HI236" s="158"/>
      <c r="HJ236" s="158"/>
      <c r="HK236" s="158"/>
      <c r="HL236" s="158"/>
      <c r="HM236" s="158"/>
      <c r="HN236" s="23"/>
      <c r="HO236" s="23"/>
      <c r="HP236" s="23"/>
      <c r="HQ236" s="23"/>
      <c r="HR236" s="23"/>
      <c r="HS236" s="23"/>
      <c r="HT236" s="25"/>
      <c r="HU236" s="25"/>
      <c r="HV236" s="25"/>
      <c r="HW236" s="25"/>
      <c r="HX236" s="25"/>
      <c r="HY236" s="25"/>
    </row>
    <row r="237" ht="12.75" customHeight="1">
      <c r="A237" s="19"/>
      <c r="B237" s="132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8"/>
      <c r="HF237" s="158"/>
      <c r="HG237" s="158"/>
      <c r="HH237" s="158"/>
      <c r="HI237" s="158"/>
      <c r="HJ237" s="158"/>
      <c r="HK237" s="158"/>
      <c r="HL237" s="158"/>
      <c r="HM237" s="158"/>
      <c r="HN237" s="23"/>
      <c r="HO237" s="23"/>
      <c r="HP237" s="23"/>
      <c r="HQ237" s="23"/>
      <c r="HR237" s="23"/>
      <c r="HS237" s="23"/>
      <c r="HT237" s="25"/>
      <c r="HU237" s="25"/>
      <c r="HV237" s="25"/>
      <c r="HW237" s="25"/>
      <c r="HX237" s="25"/>
      <c r="HY237" s="25"/>
    </row>
    <row r="238" ht="12.75" customHeight="1">
      <c r="A238" s="19"/>
      <c r="B238" s="132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  <c r="EV238" s="157"/>
      <c r="EW238" s="157"/>
      <c r="EX238" s="157"/>
      <c r="EY238" s="157"/>
      <c r="EZ238" s="157"/>
      <c r="FA238" s="157"/>
      <c r="FB238" s="157"/>
      <c r="FC238" s="157"/>
      <c r="FD238" s="157"/>
      <c r="FE238" s="157"/>
      <c r="FF238" s="157"/>
      <c r="FG238" s="157"/>
      <c r="FH238" s="157"/>
      <c r="FI238" s="157"/>
      <c r="FJ238" s="157"/>
      <c r="FK238" s="157"/>
      <c r="FL238" s="157"/>
      <c r="FM238" s="157"/>
      <c r="FN238" s="157"/>
      <c r="FO238" s="157"/>
      <c r="FP238" s="157"/>
      <c r="FQ238" s="157"/>
      <c r="FR238" s="157"/>
      <c r="FS238" s="157"/>
      <c r="FT238" s="157"/>
      <c r="FU238" s="157"/>
      <c r="FV238" s="157"/>
      <c r="FW238" s="157"/>
      <c r="FX238" s="157"/>
      <c r="FY238" s="157"/>
      <c r="FZ238" s="157"/>
      <c r="GA238" s="157"/>
      <c r="GB238" s="157"/>
      <c r="GC238" s="157"/>
      <c r="GD238" s="157"/>
      <c r="GE238" s="157"/>
      <c r="GF238" s="157"/>
      <c r="GG238" s="157"/>
      <c r="GH238" s="157"/>
      <c r="GI238" s="157"/>
      <c r="GJ238" s="157"/>
      <c r="GK238" s="157"/>
      <c r="GL238" s="157"/>
      <c r="GM238" s="157"/>
      <c r="GN238" s="157"/>
      <c r="GO238" s="157"/>
      <c r="GP238" s="157"/>
      <c r="GQ238" s="157"/>
      <c r="GR238" s="157"/>
      <c r="GS238" s="157"/>
      <c r="GT238" s="157"/>
      <c r="GU238" s="157"/>
      <c r="GV238" s="157"/>
      <c r="GW238" s="157"/>
      <c r="GX238" s="157"/>
      <c r="GY238" s="157"/>
      <c r="GZ238" s="157"/>
      <c r="HA238" s="157"/>
      <c r="HB238" s="157"/>
      <c r="HC238" s="157"/>
      <c r="HD238" s="157"/>
      <c r="HE238" s="158"/>
      <c r="HF238" s="158"/>
      <c r="HG238" s="158"/>
      <c r="HH238" s="158"/>
      <c r="HI238" s="158"/>
      <c r="HJ238" s="158"/>
      <c r="HK238" s="158"/>
      <c r="HL238" s="158"/>
      <c r="HM238" s="158"/>
      <c r="HN238" s="23"/>
      <c r="HO238" s="23"/>
      <c r="HP238" s="23"/>
      <c r="HQ238" s="23"/>
      <c r="HR238" s="23"/>
      <c r="HS238" s="23"/>
      <c r="HT238" s="25"/>
      <c r="HU238" s="25"/>
      <c r="HV238" s="25"/>
      <c r="HW238" s="25"/>
      <c r="HX238" s="25"/>
      <c r="HY238" s="25"/>
    </row>
    <row r="239" ht="12.75" customHeight="1">
      <c r="A239" s="19"/>
      <c r="B239" s="132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  <c r="EV239" s="157"/>
      <c r="EW239" s="157"/>
      <c r="EX239" s="157"/>
      <c r="EY239" s="157"/>
      <c r="EZ239" s="157"/>
      <c r="FA239" s="157"/>
      <c r="FB239" s="157"/>
      <c r="FC239" s="157"/>
      <c r="FD239" s="157"/>
      <c r="FE239" s="157"/>
      <c r="FF239" s="157"/>
      <c r="FG239" s="157"/>
      <c r="FH239" s="157"/>
      <c r="FI239" s="157"/>
      <c r="FJ239" s="157"/>
      <c r="FK239" s="157"/>
      <c r="FL239" s="157"/>
      <c r="FM239" s="157"/>
      <c r="FN239" s="157"/>
      <c r="FO239" s="157"/>
      <c r="FP239" s="157"/>
      <c r="FQ239" s="157"/>
      <c r="FR239" s="157"/>
      <c r="FS239" s="157"/>
      <c r="FT239" s="157"/>
      <c r="FU239" s="157"/>
      <c r="FV239" s="157"/>
      <c r="FW239" s="157"/>
      <c r="FX239" s="157"/>
      <c r="FY239" s="157"/>
      <c r="FZ239" s="157"/>
      <c r="GA239" s="157"/>
      <c r="GB239" s="157"/>
      <c r="GC239" s="157"/>
      <c r="GD239" s="157"/>
      <c r="GE239" s="157"/>
      <c r="GF239" s="157"/>
      <c r="GG239" s="157"/>
      <c r="GH239" s="157"/>
      <c r="GI239" s="157"/>
      <c r="GJ239" s="157"/>
      <c r="GK239" s="157"/>
      <c r="GL239" s="157"/>
      <c r="GM239" s="157"/>
      <c r="GN239" s="157"/>
      <c r="GO239" s="157"/>
      <c r="GP239" s="157"/>
      <c r="GQ239" s="157"/>
      <c r="GR239" s="157"/>
      <c r="GS239" s="157"/>
      <c r="GT239" s="157"/>
      <c r="GU239" s="157"/>
      <c r="GV239" s="157"/>
      <c r="GW239" s="157"/>
      <c r="GX239" s="157"/>
      <c r="GY239" s="157"/>
      <c r="GZ239" s="157"/>
      <c r="HA239" s="157"/>
      <c r="HB239" s="157"/>
      <c r="HC239" s="157"/>
      <c r="HD239" s="157"/>
      <c r="HE239" s="158"/>
      <c r="HF239" s="158"/>
      <c r="HG239" s="158"/>
      <c r="HH239" s="158"/>
      <c r="HI239" s="158"/>
      <c r="HJ239" s="158"/>
      <c r="HK239" s="158"/>
      <c r="HL239" s="158"/>
      <c r="HM239" s="158"/>
      <c r="HN239" s="23"/>
      <c r="HO239" s="23"/>
      <c r="HP239" s="23"/>
      <c r="HQ239" s="23"/>
      <c r="HR239" s="23"/>
      <c r="HS239" s="23"/>
      <c r="HT239" s="25"/>
      <c r="HU239" s="25"/>
      <c r="HV239" s="25"/>
      <c r="HW239" s="25"/>
      <c r="HX239" s="25"/>
      <c r="HY239" s="25"/>
    </row>
    <row r="240" ht="12.75" customHeight="1">
      <c r="A240" s="19"/>
      <c r="B240" s="132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8"/>
      <c r="HF240" s="158"/>
      <c r="HG240" s="158"/>
      <c r="HH240" s="158"/>
      <c r="HI240" s="158"/>
      <c r="HJ240" s="158"/>
      <c r="HK240" s="158"/>
      <c r="HL240" s="158"/>
      <c r="HM240" s="158"/>
      <c r="HN240" s="23"/>
      <c r="HO240" s="23"/>
      <c r="HP240" s="23"/>
      <c r="HQ240" s="23"/>
      <c r="HR240" s="23"/>
      <c r="HS240" s="23"/>
      <c r="HT240" s="25"/>
      <c r="HU240" s="25"/>
      <c r="HV240" s="25"/>
      <c r="HW240" s="25"/>
      <c r="HX240" s="25"/>
      <c r="HY240" s="25"/>
    </row>
    <row r="241" ht="12.75" customHeight="1">
      <c r="A241" s="19"/>
      <c r="B241" s="132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8"/>
      <c r="HF241" s="158"/>
      <c r="HG241" s="158"/>
      <c r="HH241" s="158"/>
      <c r="HI241" s="158"/>
      <c r="HJ241" s="158"/>
      <c r="HK241" s="158"/>
      <c r="HL241" s="158"/>
      <c r="HM241" s="158"/>
      <c r="HN241" s="23"/>
      <c r="HO241" s="23"/>
      <c r="HP241" s="23"/>
      <c r="HQ241" s="23"/>
      <c r="HR241" s="23"/>
      <c r="HS241" s="23"/>
      <c r="HT241" s="25"/>
      <c r="HU241" s="25"/>
      <c r="HV241" s="25"/>
      <c r="HW241" s="25"/>
      <c r="HX241" s="25"/>
      <c r="HY241" s="25"/>
    </row>
    <row r="242" ht="12.75" customHeight="1">
      <c r="A242" s="19"/>
      <c r="B242" s="132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8"/>
      <c r="HF242" s="158"/>
      <c r="HG242" s="158"/>
      <c r="HH242" s="158"/>
      <c r="HI242" s="158"/>
      <c r="HJ242" s="158"/>
      <c r="HK242" s="158"/>
      <c r="HL242" s="158"/>
      <c r="HM242" s="158"/>
      <c r="HN242" s="23"/>
      <c r="HO242" s="23"/>
      <c r="HP242" s="23"/>
      <c r="HQ242" s="23"/>
      <c r="HR242" s="23"/>
      <c r="HS242" s="23"/>
      <c r="HT242" s="25"/>
      <c r="HU242" s="25"/>
      <c r="HV242" s="25"/>
      <c r="HW242" s="25"/>
      <c r="HX242" s="25"/>
      <c r="HY242" s="25"/>
    </row>
    <row r="243" ht="12.75" customHeight="1">
      <c r="A243" s="19"/>
      <c r="B243" s="132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  <c r="DG243" s="157"/>
      <c r="DH243" s="157"/>
      <c r="DI243" s="157"/>
      <c r="DJ243" s="157"/>
      <c r="DK243" s="157"/>
      <c r="DL243" s="157"/>
      <c r="DM243" s="157"/>
      <c r="DN243" s="157"/>
      <c r="DO243" s="157"/>
      <c r="DP243" s="157"/>
      <c r="DQ243" s="157"/>
      <c r="DR243" s="157"/>
      <c r="DS243" s="157"/>
      <c r="DT243" s="157"/>
      <c r="DU243" s="157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  <c r="EQ243" s="157"/>
      <c r="ER243" s="157"/>
      <c r="ES243" s="157"/>
      <c r="ET243" s="157"/>
      <c r="EU243" s="157"/>
      <c r="EV243" s="157"/>
      <c r="EW243" s="157"/>
      <c r="EX243" s="157"/>
      <c r="EY243" s="157"/>
      <c r="EZ243" s="157"/>
      <c r="FA243" s="157"/>
      <c r="FB243" s="157"/>
      <c r="FC243" s="157"/>
      <c r="FD243" s="157"/>
      <c r="FE243" s="157"/>
      <c r="FF243" s="157"/>
      <c r="FG243" s="157"/>
      <c r="FH243" s="157"/>
      <c r="FI243" s="157"/>
      <c r="FJ243" s="157"/>
      <c r="FK243" s="157"/>
      <c r="FL243" s="157"/>
      <c r="FM243" s="157"/>
      <c r="FN243" s="157"/>
      <c r="FO243" s="157"/>
      <c r="FP243" s="157"/>
      <c r="FQ243" s="157"/>
      <c r="FR243" s="157"/>
      <c r="FS243" s="157"/>
      <c r="FT243" s="157"/>
      <c r="FU243" s="157"/>
      <c r="FV243" s="157"/>
      <c r="FW243" s="157"/>
      <c r="FX243" s="157"/>
      <c r="FY243" s="157"/>
      <c r="FZ243" s="157"/>
      <c r="GA243" s="157"/>
      <c r="GB243" s="157"/>
      <c r="GC243" s="157"/>
      <c r="GD243" s="157"/>
      <c r="GE243" s="157"/>
      <c r="GF243" s="157"/>
      <c r="GG243" s="157"/>
      <c r="GH243" s="157"/>
      <c r="GI243" s="157"/>
      <c r="GJ243" s="157"/>
      <c r="GK243" s="157"/>
      <c r="GL243" s="157"/>
      <c r="GM243" s="157"/>
      <c r="GN243" s="157"/>
      <c r="GO243" s="157"/>
      <c r="GP243" s="157"/>
      <c r="GQ243" s="157"/>
      <c r="GR243" s="157"/>
      <c r="GS243" s="157"/>
      <c r="GT243" s="157"/>
      <c r="GU243" s="157"/>
      <c r="GV243" s="157"/>
      <c r="GW243" s="157"/>
      <c r="GX243" s="157"/>
      <c r="GY243" s="157"/>
      <c r="GZ243" s="157"/>
      <c r="HA243" s="157"/>
      <c r="HB243" s="157"/>
      <c r="HC243" s="157"/>
      <c r="HD243" s="157"/>
      <c r="HE243" s="158"/>
      <c r="HF243" s="158"/>
      <c r="HG243" s="158"/>
      <c r="HH243" s="158"/>
      <c r="HI243" s="158"/>
      <c r="HJ243" s="158"/>
      <c r="HK243" s="158"/>
      <c r="HL243" s="158"/>
      <c r="HM243" s="158"/>
      <c r="HN243" s="23"/>
      <c r="HO243" s="23"/>
      <c r="HP243" s="23"/>
      <c r="HQ243" s="23"/>
      <c r="HR243" s="23"/>
      <c r="HS243" s="23"/>
      <c r="HT243" s="25"/>
      <c r="HU243" s="25"/>
      <c r="HV243" s="25"/>
      <c r="HW243" s="25"/>
      <c r="HX243" s="25"/>
      <c r="HY243" s="25"/>
    </row>
    <row r="244" ht="12.75" customHeight="1">
      <c r="A244" s="19"/>
      <c r="B244" s="132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  <c r="DG244" s="157"/>
      <c r="DH244" s="157"/>
      <c r="DI244" s="157"/>
      <c r="DJ244" s="157"/>
      <c r="DK244" s="157"/>
      <c r="DL244" s="157"/>
      <c r="DM244" s="157"/>
      <c r="DN244" s="157"/>
      <c r="DO244" s="157"/>
      <c r="DP244" s="157"/>
      <c r="DQ244" s="157"/>
      <c r="DR244" s="157"/>
      <c r="DS244" s="157"/>
      <c r="DT244" s="157"/>
      <c r="DU244" s="157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  <c r="EQ244" s="157"/>
      <c r="ER244" s="157"/>
      <c r="ES244" s="157"/>
      <c r="ET244" s="157"/>
      <c r="EU244" s="157"/>
      <c r="EV244" s="157"/>
      <c r="EW244" s="157"/>
      <c r="EX244" s="157"/>
      <c r="EY244" s="157"/>
      <c r="EZ244" s="157"/>
      <c r="FA244" s="157"/>
      <c r="FB244" s="157"/>
      <c r="FC244" s="157"/>
      <c r="FD244" s="157"/>
      <c r="FE244" s="157"/>
      <c r="FF244" s="157"/>
      <c r="FG244" s="157"/>
      <c r="FH244" s="157"/>
      <c r="FI244" s="157"/>
      <c r="FJ244" s="157"/>
      <c r="FK244" s="157"/>
      <c r="FL244" s="157"/>
      <c r="FM244" s="157"/>
      <c r="FN244" s="157"/>
      <c r="FO244" s="157"/>
      <c r="FP244" s="157"/>
      <c r="FQ244" s="157"/>
      <c r="FR244" s="157"/>
      <c r="FS244" s="157"/>
      <c r="FT244" s="157"/>
      <c r="FU244" s="157"/>
      <c r="FV244" s="157"/>
      <c r="FW244" s="157"/>
      <c r="FX244" s="157"/>
      <c r="FY244" s="157"/>
      <c r="FZ244" s="157"/>
      <c r="GA244" s="157"/>
      <c r="GB244" s="157"/>
      <c r="GC244" s="157"/>
      <c r="GD244" s="157"/>
      <c r="GE244" s="157"/>
      <c r="GF244" s="157"/>
      <c r="GG244" s="157"/>
      <c r="GH244" s="157"/>
      <c r="GI244" s="157"/>
      <c r="GJ244" s="157"/>
      <c r="GK244" s="157"/>
      <c r="GL244" s="157"/>
      <c r="GM244" s="157"/>
      <c r="GN244" s="157"/>
      <c r="GO244" s="157"/>
      <c r="GP244" s="157"/>
      <c r="GQ244" s="157"/>
      <c r="GR244" s="157"/>
      <c r="GS244" s="157"/>
      <c r="GT244" s="157"/>
      <c r="GU244" s="157"/>
      <c r="GV244" s="157"/>
      <c r="GW244" s="157"/>
      <c r="GX244" s="157"/>
      <c r="GY244" s="157"/>
      <c r="GZ244" s="157"/>
      <c r="HA244" s="157"/>
      <c r="HB244" s="157"/>
      <c r="HC244" s="157"/>
      <c r="HD244" s="157"/>
      <c r="HE244" s="158"/>
      <c r="HF244" s="158"/>
      <c r="HG244" s="158"/>
      <c r="HH244" s="158"/>
      <c r="HI244" s="158"/>
      <c r="HJ244" s="158"/>
      <c r="HK244" s="158"/>
      <c r="HL244" s="158"/>
      <c r="HM244" s="158"/>
      <c r="HN244" s="23"/>
      <c r="HO244" s="23"/>
      <c r="HP244" s="23"/>
      <c r="HQ244" s="23"/>
      <c r="HR244" s="23"/>
      <c r="HS244" s="23"/>
      <c r="HT244" s="25"/>
      <c r="HU244" s="25"/>
      <c r="HV244" s="25"/>
      <c r="HW244" s="25"/>
      <c r="HX244" s="25"/>
      <c r="HY244" s="25"/>
    </row>
    <row r="245" ht="12.75" customHeight="1">
      <c r="A245" s="19"/>
      <c r="B245" s="132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  <c r="DG245" s="157"/>
      <c r="DH245" s="157"/>
      <c r="DI245" s="157"/>
      <c r="DJ245" s="157"/>
      <c r="DK245" s="157"/>
      <c r="DL245" s="157"/>
      <c r="DM245" s="157"/>
      <c r="DN245" s="157"/>
      <c r="DO245" s="157"/>
      <c r="DP245" s="157"/>
      <c r="DQ245" s="157"/>
      <c r="DR245" s="157"/>
      <c r="DS245" s="157"/>
      <c r="DT245" s="157"/>
      <c r="DU245" s="157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  <c r="EQ245" s="157"/>
      <c r="ER245" s="157"/>
      <c r="ES245" s="157"/>
      <c r="ET245" s="157"/>
      <c r="EU245" s="157"/>
      <c r="EV245" s="157"/>
      <c r="EW245" s="157"/>
      <c r="EX245" s="157"/>
      <c r="EY245" s="157"/>
      <c r="EZ245" s="157"/>
      <c r="FA245" s="157"/>
      <c r="FB245" s="157"/>
      <c r="FC245" s="157"/>
      <c r="FD245" s="157"/>
      <c r="FE245" s="157"/>
      <c r="FF245" s="157"/>
      <c r="FG245" s="157"/>
      <c r="FH245" s="157"/>
      <c r="FI245" s="157"/>
      <c r="FJ245" s="157"/>
      <c r="FK245" s="157"/>
      <c r="FL245" s="157"/>
      <c r="FM245" s="157"/>
      <c r="FN245" s="157"/>
      <c r="FO245" s="157"/>
      <c r="FP245" s="157"/>
      <c r="FQ245" s="157"/>
      <c r="FR245" s="157"/>
      <c r="FS245" s="157"/>
      <c r="FT245" s="157"/>
      <c r="FU245" s="157"/>
      <c r="FV245" s="157"/>
      <c r="FW245" s="157"/>
      <c r="FX245" s="157"/>
      <c r="FY245" s="157"/>
      <c r="FZ245" s="157"/>
      <c r="GA245" s="157"/>
      <c r="GB245" s="157"/>
      <c r="GC245" s="157"/>
      <c r="GD245" s="157"/>
      <c r="GE245" s="157"/>
      <c r="GF245" s="157"/>
      <c r="GG245" s="157"/>
      <c r="GH245" s="157"/>
      <c r="GI245" s="157"/>
      <c r="GJ245" s="157"/>
      <c r="GK245" s="157"/>
      <c r="GL245" s="157"/>
      <c r="GM245" s="157"/>
      <c r="GN245" s="157"/>
      <c r="GO245" s="157"/>
      <c r="GP245" s="157"/>
      <c r="GQ245" s="157"/>
      <c r="GR245" s="157"/>
      <c r="GS245" s="157"/>
      <c r="GT245" s="157"/>
      <c r="GU245" s="157"/>
      <c r="GV245" s="157"/>
      <c r="GW245" s="157"/>
      <c r="GX245" s="157"/>
      <c r="GY245" s="157"/>
      <c r="GZ245" s="157"/>
      <c r="HA245" s="157"/>
      <c r="HB245" s="157"/>
      <c r="HC245" s="157"/>
      <c r="HD245" s="157"/>
      <c r="HE245" s="158"/>
      <c r="HF245" s="158"/>
      <c r="HG245" s="158"/>
      <c r="HH245" s="158"/>
      <c r="HI245" s="158"/>
      <c r="HJ245" s="158"/>
      <c r="HK245" s="158"/>
      <c r="HL245" s="158"/>
      <c r="HM245" s="158"/>
      <c r="HN245" s="23"/>
      <c r="HO245" s="23"/>
      <c r="HP245" s="23"/>
      <c r="HQ245" s="23"/>
      <c r="HR245" s="23"/>
      <c r="HS245" s="23"/>
      <c r="HT245" s="25"/>
      <c r="HU245" s="25"/>
      <c r="HV245" s="25"/>
      <c r="HW245" s="25"/>
      <c r="HX245" s="25"/>
      <c r="HY245" s="25"/>
    </row>
    <row r="246" ht="12.75" customHeight="1">
      <c r="A246" s="19"/>
      <c r="B246" s="132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  <c r="CM246" s="157"/>
      <c r="CN246" s="157"/>
      <c r="CO246" s="157"/>
      <c r="CP246" s="157"/>
      <c r="CQ246" s="157"/>
      <c r="CR246" s="157"/>
      <c r="CS246" s="157"/>
      <c r="CT246" s="157"/>
      <c r="CU246" s="157"/>
      <c r="CV246" s="157"/>
      <c r="CW246" s="157"/>
      <c r="CX246" s="157"/>
      <c r="CY246" s="157"/>
      <c r="CZ246" s="157"/>
      <c r="DA246" s="157"/>
      <c r="DB246" s="157"/>
      <c r="DC246" s="157"/>
      <c r="DD246" s="157"/>
      <c r="DE246" s="157"/>
      <c r="DF246" s="157"/>
      <c r="DG246" s="157"/>
      <c r="DH246" s="157"/>
      <c r="DI246" s="157"/>
      <c r="DJ246" s="157"/>
      <c r="DK246" s="157"/>
      <c r="DL246" s="157"/>
      <c r="DM246" s="157"/>
      <c r="DN246" s="157"/>
      <c r="DO246" s="157"/>
      <c r="DP246" s="157"/>
      <c r="DQ246" s="157"/>
      <c r="DR246" s="157"/>
      <c r="DS246" s="157"/>
      <c r="DT246" s="157"/>
      <c r="DU246" s="157"/>
      <c r="DV246" s="157"/>
      <c r="DW246" s="157"/>
      <c r="DX246" s="157"/>
      <c r="DY246" s="157"/>
      <c r="DZ246" s="157"/>
      <c r="EA246" s="157"/>
      <c r="EB246" s="157"/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  <c r="EQ246" s="157"/>
      <c r="ER246" s="157"/>
      <c r="ES246" s="157"/>
      <c r="ET246" s="157"/>
      <c r="EU246" s="157"/>
      <c r="EV246" s="157"/>
      <c r="EW246" s="157"/>
      <c r="EX246" s="157"/>
      <c r="EY246" s="157"/>
      <c r="EZ246" s="157"/>
      <c r="FA246" s="157"/>
      <c r="FB246" s="157"/>
      <c r="FC246" s="157"/>
      <c r="FD246" s="157"/>
      <c r="FE246" s="157"/>
      <c r="FF246" s="157"/>
      <c r="FG246" s="157"/>
      <c r="FH246" s="157"/>
      <c r="FI246" s="157"/>
      <c r="FJ246" s="157"/>
      <c r="FK246" s="157"/>
      <c r="FL246" s="157"/>
      <c r="FM246" s="157"/>
      <c r="FN246" s="157"/>
      <c r="FO246" s="157"/>
      <c r="FP246" s="157"/>
      <c r="FQ246" s="157"/>
      <c r="FR246" s="157"/>
      <c r="FS246" s="157"/>
      <c r="FT246" s="157"/>
      <c r="FU246" s="157"/>
      <c r="FV246" s="157"/>
      <c r="FW246" s="157"/>
      <c r="FX246" s="157"/>
      <c r="FY246" s="157"/>
      <c r="FZ246" s="157"/>
      <c r="GA246" s="157"/>
      <c r="GB246" s="157"/>
      <c r="GC246" s="157"/>
      <c r="GD246" s="157"/>
      <c r="GE246" s="157"/>
      <c r="GF246" s="157"/>
      <c r="GG246" s="157"/>
      <c r="GH246" s="157"/>
      <c r="GI246" s="157"/>
      <c r="GJ246" s="157"/>
      <c r="GK246" s="157"/>
      <c r="GL246" s="157"/>
      <c r="GM246" s="157"/>
      <c r="GN246" s="157"/>
      <c r="GO246" s="157"/>
      <c r="GP246" s="157"/>
      <c r="GQ246" s="157"/>
      <c r="GR246" s="157"/>
      <c r="GS246" s="157"/>
      <c r="GT246" s="157"/>
      <c r="GU246" s="157"/>
      <c r="GV246" s="157"/>
      <c r="GW246" s="157"/>
      <c r="GX246" s="157"/>
      <c r="GY246" s="157"/>
      <c r="GZ246" s="157"/>
      <c r="HA246" s="157"/>
      <c r="HB246" s="157"/>
      <c r="HC246" s="157"/>
      <c r="HD246" s="157"/>
      <c r="HE246" s="158"/>
      <c r="HF246" s="158"/>
      <c r="HG246" s="158"/>
      <c r="HH246" s="158"/>
      <c r="HI246" s="158"/>
      <c r="HJ246" s="158"/>
      <c r="HK246" s="158"/>
      <c r="HL246" s="158"/>
      <c r="HM246" s="158"/>
      <c r="HN246" s="23"/>
      <c r="HO246" s="23"/>
      <c r="HP246" s="23"/>
      <c r="HQ246" s="23"/>
      <c r="HR246" s="23"/>
      <c r="HS246" s="23"/>
      <c r="HT246" s="25"/>
      <c r="HU246" s="25"/>
      <c r="HV246" s="25"/>
      <c r="HW246" s="25"/>
      <c r="HX246" s="25"/>
      <c r="HY246" s="25"/>
    </row>
    <row r="247" ht="12.75" customHeight="1">
      <c r="A247" s="19"/>
      <c r="B247" s="132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7"/>
      <c r="DS247" s="157"/>
      <c r="DT247" s="157"/>
      <c r="DU247" s="157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  <c r="EQ247" s="157"/>
      <c r="ER247" s="157"/>
      <c r="ES247" s="157"/>
      <c r="ET247" s="157"/>
      <c r="EU247" s="157"/>
      <c r="EV247" s="157"/>
      <c r="EW247" s="157"/>
      <c r="EX247" s="157"/>
      <c r="EY247" s="157"/>
      <c r="EZ247" s="157"/>
      <c r="FA247" s="157"/>
      <c r="FB247" s="157"/>
      <c r="FC247" s="157"/>
      <c r="FD247" s="157"/>
      <c r="FE247" s="157"/>
      <c r="FF247" s="157"/>
      <c r="FG247" s="157"/>
      <c r="FH247" s="157"/>
      <c r="FI247" s="157"/>
      <c r="FJ247" s="157"/>
      <c r="FK247" s="157"/>
      <c r="FL247" s="157"/>
      <c r="FM247" s="157"/>
      <c r="FN247" s="157"/>
      <c r="FO247" s="157"/>
      <c r="FP247" s="157"/>
      <c r="FQ247" s="157"/>
      <c r="FR247" s="157"/>
      <c r="FS247" s="157"/>
      <c r="FT247" s="157"/>
      <c r="FU247" s="157"/>
      <c r="FV247" s="157"/>
      <c r="FW247" s="157"/>
      <c r="FX247" s="157"/>
      <c r="FY247" s="157"/>
      <c r="FZ247" s="157"/>
      <c r="GA247" s="157"/>
      <c r="GB247" s="157"/>
      <c r="GC247" s="157"/>
      <c r="GD247" s="157"/>
      <c r="GE247" s="157"/>
      <c r="GF247" s="157"/>
      <c r="GG247" s="157"/>
      <c r="GH247" s="157"/>
      <c r="GI247" s="157"/>
      <c r="GJ247" s="157"/>
      <c r="GK247" s="157"/>
      <c r="GL247" s="157"/>
      <c r="GM247" s="157"/>
      <c r="GN247" s="157"/>
      <c r="GO247" s="157"/>
      <c r="GP247" s="157"/>
      <c r="GQ247" s="157"/>
      <c r="GR247" s="157"/>
      <c r="GS247" s="157"/>
      <c r="GT247" s="157"/>
      <c r="GU247" s="157"/>
      <c r="GV247" s="157"/>
      <c r="GW247" s="157"/>
      <c r="GX247" s="157"/>
      <c r="GY247" s="157"/>
      <c r="GZ247" s="157"/>
      <c r="HA247" s="157"/>
      <c r="HB247" s="157"/>
      <c r="HC247" s="157"/>
      <c r="HD247" s="157"/>
      <c r="HE247" s="158"/>
      <c r="HF247" s="158"/>
      <c r="HG247" s="158"/>
      <c r="HH247" s="158"/>
      <c r="HI247" s="158"/>
      <c r="HJ247" s="158"/>
      <c r="HK247" s="158"/>
      <c r="HL247" s="158"/>
      <c r="HM247" s="158"/>
      <c r="HN247" s="23"/>
      <c r="HO247" s="23"/>
      <c r="HP247" s="23"/>
      <c r="HQ247" s="23"/>
      <c r="HR247" s="23"/>
      <c r="HS247" s="23"/>
      <c r="HT247" s="25"/>
      <c r="HU247" s="25"/>
      <c r="HV247" s="25"/>
      <c r="HW247" s="25"/>
      <c r="HX247" s="25"/>
      <c r="HY247" s="25"/>
    </row>
    <row r="248" ht="12.75" customHeight="1">
      <c r="A248" s="19"/>
      <c r="B248" s="132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  <c r="DG248" s="157"/>
      <c r="DH248" s="157"/>
      <c r="DI248" s="157"/>
      <c r="DJ248" s="157"/>
      <c r="DK248" s="157"/>
      <c r="DL248" s="157"/>
      <c r="DM248" s="157"/>
      <c r="DN248" s="157"/>
      <c r="DO248" s="157"/>
      <c r="DP248" s="157"/>
      <c r="DQ248" s="157"/>
      <c r="DR248" s="157"/>
      <c r="DS248" s="157"/>
      <c r="DT248" s="157"/>
      <c r="DU248" s="157"/>
      <c r="DV248" s="157"/>
      <c r="DW248" s="157"/>
      <c r="DX248" s="157"/>
      <c r="DY248" s="157"/>
      <c r="DZ248" s="157"/>
      <c r="EA248" s="157"/>
      <c r="EB248" s="157"/>
      <c r="EC248" s="157"/>
      <c r="ED248" s="157"/>
      <c r="EE248" s="157"/>
      <c r="EF248" s="157"/>
      <c r="EG248" s="157"/>
      <c r="EH248" s="157"/>
      <c r="EI248" s="157"/>
      <c r="EJ248" s="157"/>
      <c r="EK248" s="157"/>
      <c r="EL248" s="157"/>
      <c r="EM248" s="157"/>
      <c r="EN248" s="157"/>
      <c r="EO248" s="157"/>
      <c r="EP248" s="157"/>
      <c r="EQ248" s="157"/>
      <c r="ER248" s="157"/>
      <c r="ES248" s="157"/>
      <c r="ET248" s="157"/>
      <c r="EU248" s="157"/>
      <c r="EV248" s="157"/>
      <c r="EW248" s="157"/>
      <c r="EX248" s="157"/>
      <c r="EY248" s="157"/>
      <c r="EZ248" s="157"/>
      <c r="FA248" s="157"/>
      <c r="FB248" s="157"/>
      <c r="FC248" s="157"/>
      <c r="FD248" s="157"/>
      <c r="FE248" s="157"/>
      <c r="FF248" s="157"/>
      <c r="FG248" s="157"/>
      <c r="FH248" s="157"/>
      <c r="FI248" s="157"/>
      <c r="FJ248" s="157"/>
      <c r="FK248" s="157"/>
      <c r="FL248" s="157"/>
      <c r="FM248" s="157"/>
      <c r="FN248" s="157"/>
      <c r="FO248" s="157"/>
      <c r="FP248" s="157"/>
      <c r="FQ248" s="157"/>
      <c r="FR248" s="157"/>
      <c r="FS248" s="157"/>
      <c r="FT248" s="157"/>
      <c r="FU248" s="157"/>
      <c r="FV248" s="157"/>
      <c r="FW248" s="157"/>
      <c r="FX248" s="157"/>
      <c r="FY248" s="157"/>
      <c r="FZ248" s="157"/>
      <c r="GA248" s="157"/>
      <c r="GB248" s="157"/>
      <c r="GC248" s="157"/>
      <c r="GD248" s="157"/>
      <c r="GE248" s="157"/>
      <c r="GF248" s="157"/>
      <c r="GG248" s="157"/>
      <c r="GH248" s="157"/>
      <c r="GI248" s="157"/>
      <c r="GJ248" s="157"/>
      <c r="GK248" s="157"/>
      <c r="GL248" s="157"/>
      <c r="GM248" s="157"/>
      <c r="GN248" s="157"/>
      <c r="GO248" s="157"/>
      <c r="GP248" s="157"/>
      <c r="GQ248" s="157"/>
      <c r="GR248" s="157"/>
      <c r="GS248" s="157"/>
      <c r="GT248" s="157"/>
      <c r="GU248" s="157"/>
      <c r="GV248" s="157"/>
      <c r="GW248" s="157"/>
      <c r="GX248" s="157"/>
      <c r="GY248" s="157"/>
      <c r="GZ248" s="157"/>
      <c r="HA248" s="157"/>
      <c r="HB248" s="157"/>
      <c r="HC248" s="157"/>
      <c r="HD248" s="157"/>
      <c r="HE248" s="158"/>
      <c r="HF248" s="158"/>
      <c r="HG248" s="158"/>
      <c r="HH248" s="158"/>
      <c r="HI248" s="158"/>
      <c r="HJ248" s="158"/>
      <c r="HK248" s="158"/>
      <c r="HL248" s="158"/>
      <c r="HM248" s="158"/>
      <c r="HN248" s="23"/>
      <c r="HO248" s="23"/>
      <c r="HP248" s="23"/>
      <c r="HQ248" s="23"/>
      <c r="HR248" s="23"/>
      <c r="HS248" s="23"/>
      <c r="HT248" s="25"/>
      <c r="HU248" s="25"/>
      <c r="HV248" s="25"/>
      <c r="HW248" s="25"/>
      <c r="HX248" s="25"/>
      <c r="HY248" s="25"/>
    </row>
    <row r="249" ht="12.75" customHeight="1">
      <c r="A249" s="19"/>
      <c r="B249" s="132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  <c r="DG249" s="157"/>
      <c r="DH249" s="157"/>
      <c r="DI249" s="157"/>
      <c r="DJ249" s="157"/>
      <c r="DK249" s="157"/>
      <c r="DL249" s="157"/>
      <c r="DM249" s="157"/>
      <c r="DN249" s="157"/>
      <c r="DO249" s="157"/>
      <c r="DP249" s="157"/>
      <c r="DQ249" s="157"/>
      <c r="DR249" s="157"/>
      <c r="DS249" s="157"/>
      <c r="DT249" s="157"/>
      <c r="DU249" s="157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  <c r="EQ249" s="157"/>
      <c r="ER249" s="157"/>
      <c r="ES249" s="157"/>
      <c r="ET249" s="157"/>
      <c r="EU249" s="157"/>
      <c r="EV249" s="157"/>
      <c r="EW249" s="157"/>
      <c r="EX249" s="157"/>
      <c r="EY249" s="157"/>
      <c r="EZ249" s="157"/>
      <c r="FA249" s="157"/>
      <c r="FB249" s="157"/>
      <c r="FC249" s="157"/>
      <c r="FD249" s="157"/>
      <c r="FE249" s="157"/>
      <c r="FF249" s="157"/>
      <c r="FG249" s="157"/>
      <c r="FH249" s="157"/>
      <c r="FI249" s="157"/>
      <c r="FJ249" s="157"/>
      <c r="FK249" s="157"/>
      <c r="FL249" s="157"/>
      <c r="FM249" s="157"/>
      <c r="FN249" s="157"/>
      <c r="FO249" s="157"/>
      <c r="FP249" s="157"/>
      <c r="FQ249" s="157"/>
      <c r="FR249" s="157"/>
      <c r="FS249" s="157"/>
      <c r="FT249" s="157"/>
      <c r="FU249" s="157"/>
      <c r="FV249" s="157"/>
      <c r="FW249" s="157"/>
      <c r="FX249" s="157"/>
      <c r="FY249" s="157"/>
      <c r="FZ249" s="157"/>
      <c r="GA249" s="157"/>
      <c r="GB249" s="157"/>
      <c r="GC249" s="157"/>
      <c r="GD249" s="157"/>
      <c r="GE249" s="157"/>
      <c r="GF249" s="157"/>
      <c r="GG249" s="157"/>
      <c r="GH249" s="157"/>
      <c r="GI249" s="157"/>
      <c r="GJ249" s="157"/>
      <c r="GK249" s="157"/>
      <c r="GL249" s="157"/>
      <c r="GM249" s="157"/>
      <c r="GN249" s="157"/>
      <c r="GO249" s="157"/>
      <c r="GP249" s="157"/>
      <c r="GQ249" s="157"/>
      <c r="GR249" s="157"/>
      <c r="GS249" s="157"/>
      <c r="GT249" s="157"/>
      <c r="GU249" s="157"/>
      <c r="GV249" s="157"/>
      <c r="GW249" s="157"/>
      <c r="GX249" s="157"/>
      <c r="GY249" s="157"/>
      <c r="GZ249" s="157"/>
      <c r="HA249" s="157"/>
      <c r="HB249" s="157"/>
      <c r="HC249" s="157"/>
      <c r="HD249" s="157"/>
      <c r="HE249" s="158"/>
      <c r="HF249" s="158"/>
      <c r="HG249" s="158"/>
      <c r="HH249" s="158"/>
      <c r="HI249" s="158"/>
      <c r="HJ249" s="158"/>
      <c r="HK249" s="158"/>
      <c r="HL249" s="158"/>
      <c r="HM249" s="158"/>
      <c r="HN249" s="23"/>
      <c r="HO249" s="23"/>
      <c r="HP249" s="23"/>
      <c r="HQ249" s="23"/>
      <c r="HR249" s="23"/>
      <c r="HS249" s="23"/>
      <c r="HT249" s="25"/>
      <c r="HU249" s="25"/>
      <c r="HV249" s="25"/>
      <c r="HW249" s="25"/>
      <c r="HX249" s="25"/>
      <c r="HY249" s="25"/>
    </row>
    <row r="250" ht="12.75" customHeight="1">
      <c r="A250" s="19"/>
      <c r="B250" s="132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  <c r="EV250" s="157"/>
      <c r="EW250" s="157"/>
      <c r="EX250" s="157"/>
      <c r="EY250" s="157"/>
      <c r="EZ250" s="157"/>
      <c r="FA250" s="157"/>
      <c r="FB250" s="157"/>
      <c r="FC250" s="157"/>
      <c r="FD250" s="157"/>
      <c r="FE250" s="157"/>
      <c r="FF250" s="157"/>
      <c r="FG250" s="157"/>
      <c r="FH250" s="157"/>
      <c r="FI250" s="157"/>
      <c r="FJ250" s="157"/>
      <c r="FK250" s="157"/>
      <c r="FL250" s="157"/>
      <c r="FM250" s="157"/>
      <c r="FN250" s="157"/>
      <c r="FO250" s="157"/>
      <c r="FP250" s="157"/>
      <c r="FQ250" s="157"/>
      <c r="FR250" s="157"/>
      <c r="FS250" s="157"/>
      <c r="FT250" s="157"/>
      <c r="FU250" s="157"/>
      <c r="FV250" s="157"/>
      <c r="FW250" s="157"/>
      <c r="FX250" s="157"/>
      <c r="FY250" s="157"/>
      <c r="FZ250" s="157"/>
      <c r="GA250" s="157"/>
      <c r="GB250" s="157"/>
      <c r="GC250" s="157"/>
      <c r="GD250" s="157"/>
      <c r="GE250" s="157"/>
      <c r="GF250" s="157"/>
      <c r="GG250" s="157"/>
      <c r="GH250" s="157"/>
      <c r="GI250" s="157"/>
      <c r="GJ250" s="157"/>
      <c r="GK250" s="157"/>
      <c r="GL250" s="157"/>
      <c r="GM250" s="157"/>
      <c r="GN250" s="157"/>
      <c r="GO250" s="157"/>
      <c r="GP250" s="157"/>
      <c r="GQ250" s="157"/>
      <c r="GR250" s="157"/>
      <c r="GS250" s="157"/>
      <c r="GT250" s="157"/>
      <c r="GU250" s="157"/>
      <c r="GV250" s="157"/>
      <c r="GW250" s="157"/>
      <c r="GX250" s="157"/>
      <c r="GY250" s="157"/>
      <c r="GZ250" s="157"/>
      <c r="HA250" s="157"/>
      <c r="HB250" s="157"/>
      <c r="HC250" s="157"/>
      <c r="HD250" s="157"/>
      <c r="HE250" s="158"/>
      <c r="HF250" s="158"/>
      <c r="HG250" s="158"/>
      <c r="HH250" s="158"/>
      <c r="HI250" s="158"/>
      <c r="HJ250" s="158"/>
      <c r="HK250" s="158"/>
      <c r="HL250" s="158"/>
      <c r="HM250" s="158"/>
      <c r="HN250" s="23"/>
      <c r="HO250" s="23"/>
      <c r="HP250" s="23"/>
      <c r="HQ250" s="23"/>
      <c r="HR250" s="23"/>
      <c r="HS250" s="23"/>
      <c r="HT250" s="25"/>
      <c r="HU250" s="25"/>
      <c r="HV250" s="25"/>
      <c r="HW250" s="25"/>
      <c r="HX250" s="25"/>
      <c r="HY250" s="25"/>
    </row>
    <row r="251" ht="12.75" customHeight="1">
      <c r="A251" s="19"/>
      <c r="B251" s="132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  <c r="DT251" s="157"/>
      <c r="DU251" s="157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  <c r="EQ251" s="157"/>
      <c r="ER251" s="157"/>
      <c r="ES251" s="157"/>
      <c r="ET251" s="157"/>
      <c r="EU251" s="157"/>
      <c r="EV251" s="157"/>
      <c r="EW251" s="157"/>
      <c r="EX251" s="157"/>
      <c r="EY251" s="157"/>
      <c r="EZ251" s="157"/>
      <c r="FA251" s="157"/>
      <c r="FB251" s="157"/>
      <c r="FC251" s="157"/>
      <c r="FD251" s="157"/>
      <c r="FE251" s="157"/>
      <c r="FF251" s="157"/>
      <c r="FG251" s="157"/>
      <c r="FH251" s="157"/>
      <c r="FI251" s="157"/>
      <c r="FJ251" s="157"/>
      <c r="FK251" s="157"/>
      <c r="FL251" s="157"/>
      <c r="FM251" s="157"/>
      <c r="FN251" s="157"/>
      <c r="FO251" s="157"/>
      <c r="FP251" s="157"/>
      <c r="FQ251" s="157"/>
      <c r="FR251" s="157"/>
      <c r="FS251" s="157"/>
      <c r="FT251" s="157"/>
      <c r="FU251" s="157"/>
      <c r="FV251" s="157"/>
      <c r="FW251" s="157"/>
      <c r="FX251" s="157"/>
      <c r="FY251" s="157"/>
      <c r="FZ251" s="157"/>
      <c r="GA251" s="157"/>
      <c r="GB251" s="157"/>
      <c r="GC251" s="157"/>
      <c r="GD251" s="157"/>
      <c r="GE251" s="157"/>
      <c r="GF251" s="157"/>
      <c r="GG251" s="157"/>
      <c r="GH251" s="157"/>
      <c r="GI251" s="157"/>
      <c r="GJ251" s="157"/>
      <c r="GK251" s="157"/>
      <c r="GL251" s="157"/>
      <c r="GM251" s="157"/>
      <c r="GN251" s="157"/>
      <c r="GO251" s="157"/>
      <c r="GP251" s="157"/>
      <c r="GQ251" s="157"/>
      <c r="GR251" s="157"/>
      <c r="GS251" s="157"/>
      <c r="GT251" s="157"/>
      <c r="GU251" s="157"/>
      <c r="GV251" s="157"/>
      <c r="GW251" s="157"/>
      <c r="GX251" s="157"/>
      <c r="GY251" s="157"/>
      <c r="GZ251" s="157"/>
      <c r="HA251" s="157"/>
      <c r="HB251" s="157"/>
      <c r="HC251" s="157"/>
      <c r="HD251" s="157"/>
      <c r="HE251" s="158"/>
      <c r="HF251" s="158"/>
      <c r="HG251" s="158"/>
      <c r="HH251" s="158"/>
      <c r="HI251" s="158"/>
      <c r="HJ251" s="158"/>
      <c r="HK251" s="158"/>
      <c r="HL251" s="158"/>
      <c r="HM251" s="158"/>
      <c r="HN251" s="23"/>
      <c r="HO251" s="23"/>
      <c r="HP251" s="23"/>
      <c r="HQ251" s="23"/>
      <c r="HR251" s="23"/>
      <c r="HS251" s="23"/>
      <c r="HT251" s="25"/>
      <c r="HU251" s="25"/>
      <c r="HV251" s="25"/>
      <c r="HW251" s="25"/>
      <c r="HX251" s="25"/>
      <c r="HY251" s="25"/>
    </row>
    <row r="252" ht="12.75" customHeight="1">
      <c r="A252" s="19"/>
      <c r="B252" s="132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  <c r="DG252" s="157"/>
      <c r="DH252" s="157"/>
      <c r="DI252" s="157"/>
      <c r="DJ252" s="157"/>
      <c r="DK252" s="157"/>
      <c r="DL252" s="157"/>
      <c r="DM252" s="157"/>
      <c r="DN252" s="157"/>
      <c r="DO252" s="157"/>
      <c r="DP252" s="157"/>
      <c r="DQ252" s="157"/>
      <c r="DR252" s="157"/>
      <c r="DS252" s="157"/>
      <c r="DT252" s="157"/>
      <c r="DU252" s="157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  <c r="EQ252" s="157"/>
      <c r="ER252" s="157"/>
      <c r="ES252" s="157"/>
      <c r="ET252" s="157"/>
      <c r="EU252" s="157"/>
      <c r="EV252" s="157"/>
      <c r="EW252" s="157"/>
      <c r="EX252" s="157"/>
      <c r="EY252" s="157"/>
      <c r="EZ252" s="157"/>
      <c r="FA252" s="157"/>
      <c r="FB252" s="157"/>
      <c r="FC252" s="157"/>
      <c r="FD252" s="157"/>
      <c r="FE252" s="157"/>
      <c r="FF252" s="157"/>
      <c r="FG252" s="157"/>
      <c r="FH252" s="157"/>
      <c r="FI252" s="157"/>
      <c r="FJ252" s="157"/>
      <c r="FK252" s="157"/>
      <c r="FL252" s="157"/>
      <c r="FM252" s="157"/>
      <c r="FN252" s="157"/>
      <c r="FO252" s="157"/>
      <c r="FP252" s="157"/>
      <c r="FQ252" s="157"/>
      <c r="FR252" s="157"/>
      <c r="FS252" s="157"/>
      <c r="FT252" s="157"/>
      <c r="FU252" s="157"/>
      <c r="FV252" s="157"/>
      <c r="FW252" s="157"/>
      <c r="FX252" s="157"/>
      <c r="FY252" s="157"/>
      <c r="FZ252" s="157"/>
      <c r="GA252" s="157"/>
      <c r="GB252" s="157"/>
      <c r="GC252" s="157"/>
      <c r="GD252" s="157"/>
      <c r="GE252" s="157"/>
      <c r="GF252" s="157"/>
      <c r="GG252" s="157"/>
      <c r="GH252" s="157"/>
      <c r="GI252" s="157"/>
      <c r="GJ252" s="157"/>
      <c r="GK252" s="157"/>
      <c r="GL252" s="157"/>
      <c r="GM252" s="157"/>
      <c r="GN252" s="157"/>
      <c r="GO252" s="157"/>
      <c r="GP252" s="157"/>
      <c r="GQ252" s="157"/>
      <c r="GR252" s="157"/>
      <c r="GS252" s="157"/>
      <c r="GT252" s="157"/>
      <c r="GU252" s="157"/>
      <c r="GV252" s="157"/>
      <c r="GW252" s="157"/>
      <c r="GX252" s="157"/>
      <c r="GY252" s="157"/>
      <c r="GZ252" s="157"/>
      <c r="HA252" s="157"/>
      <c r="HB252" s="157"/>
      <c r="HC252" s="157"/>
      <c r="HD252" s="157"/>
      <c r="HE252" s="158"/>
      <c r="HF252" s="158"/>
      <c r="HG252" s="158"/>
      <c r="HH252" s="158"/>
      <c r="HI252" s="158"/>
      <c r="HJ252" s="158"/>
      <c r="HK252" s="158"/>
      <c r="HL252" s="158"/>
      <c r="HM252" s="158"/>
      <c r="HN252" s="23"/>
      <c r="HO252" s="23"/>
      <c r="HP252" s="23"/>
      <c r="HQ252" s="23"/>
      <c r="HR252" s="23"/>
      <c r="HS252" s="23"/>
      <c r="HT252" s="25"/>
      <c r="HU252" s="25"/>
      <c r="HV252" s="25"/>
      <c r="HW252" s="25"/>
      <c r="HX252" s="25"/>
      <c r="HY252" s="25"/>
    </row>
    <row r="253" ht="12.75" customHeight="1">
      <c r="A253" s="19"/>
      <c r="B253" s="132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  <c r="DG253" s="157"/>
      <c r="DH253" s="157"/>
      <c r="DI253" s="157"/>
      <c r="DJ253" s="157"/>
      <c r="DK253" s="157"/>
      <c r="DL253" s="157"/>
      <c r="DM253" s="157"/>
      <c r="DN253" s="157"/>
      <c r="DO253" s="157"/>
      <c r="DP253" s="157"/>
      <c r="DQ253" s="157"/>
      <c r="DR253" s="157"/>
      <c r="DS253" s="157"/>
      <c r="DT253" s="157"/>
      <c r="DU253" s="157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  <c r="EQ253" s="157"/>
      <c r="ER253" s="157"/>
      <c r="ES253" s="157"/>
      <c r="ET253" s="157"/>
      <c r="EU253" s="157"/>
      <c r="EV253" s="157"/>
      <c r="EW253" s="157"/>
      <c r="EX253" s="157"/>
      <c r="EY253" s="157"/>
      <c r="EZ253" s="157"/>
      <c r="FA253" s="157"/>
      <c r="FB253" s="157"/>
      <c r="FC253" s="157"/>
      <c r="FD253" s="157"/>
      <c r="FE253" s="157"/>
      <c r="FF253" s="157"/>
      <c r="FG253" s="157"/>
      <c r="FH253" s="157"/>
      <c r="FI253" s="157"/>
      <c r="FJ253" s="157"/>
      <c r="FK253" s="157"/>
      <c r="FL253" s="157"/>
      <c r="FM253" s="157"/>
      <c r="FN253" s="157"/>
      <c r="FO253" s="157"/>
      <c r="FP253" s="157"/>
      <c r="FQ253" s="157"/>
      <c r="FR253" s="157"/>
      <c r="FS253" s="157"/>
      <c r="FT253" s="157"/>
      <c r="FU253" s="157"/>
      <c r="FV253" s="157"/>
      <c r="FW253" s="157"/>
      <c r="FX253" s="157"/>
      <c r="FY253" s="157"/>
      <c r="FZ253" s="157"/>
      <c r="GA253" s="157"/>
      <c r="GB253" s="157"/>
      <c r="GC253" s="157"/>
      <c r="GD253" s="157"/>
      <c r="GE253" s="157"/>
      <c r="GF253" s="157"/>
      <c r="GG253" s="157"/>
      <c r="GH253" s="157"/>
      <c r="GI253" s="157"/>
      <c r="GJ253" s="157"/>
      <c r="GK253" s="157"/>
      <c r="GL253" s="157"/>
      <c r="GM253" s="157"/>
      <c r="GN253" s="157"/>
      <c r="GO253" s="157"/>
      <c r="GP253" s="157"/>
      <c r="GQ253" s="157"/>
      <c r="GR253" s="157"/>
      <c r="GS253" s="157"/>
      <c r="GT253" s="157"/>
      <c r="GU253" s="157"/>
      <c r="GV253" s="157"/>
      <c r="GW253" s="157"/>
      <c r="GX253" s="157"/>
      <c r="GY253" s="157"/>
      <c r="GZ253" s="157"/>
      <c r="HA253" s="157"/>
      <c r="HB253" s="157"/>
      <c r="HC253" s="157"/>
      <c r="HD253" s="157"/>
      <c r="HE253" s="158"/>
      <c r="HF253" s="158"/>
      <c r="HG253" s="158"/>
      <c r="HH253" s="158"/>
      <c r="HI253" s="158"/>
      <c r="HJ253" s="158"/>
      <c r="HK253" s="158"/>
      <c r="HL253" s="158"/>
      <c r="HM253" s="158"/>
      <c r="HN253" s="23"/>
      <c r="HO253" s="23"/>
      <c r="HP253" s="23"/>
      <c r="HQ253" s="23"/>
      <c r="HR253" s="23"/>
      <c r="HS253" s="23"/>
      <c r="HT253" s="25"/>
      <c r="HU253" s="25"/>
      <c r="HV253" s="25"/>
      <c r="HW253" s="25"/>
      <c r="HX253" s="25"/>
      <c r="HY253" s="25"/>
    </row>
    <row r="254" ht="12.75" customHeight="1">
      <c r="A254" s="19"/>
      <c r="B254" s="132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7"/>
      <c r="BH254" s="157"/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7"/>
      <c r="DA254" s="157"/>
      <c r="DB254" s="157"/>
      <c r="DC254" s="157"/>
      <c r="DD254" s="157"/>
      <c r="DE254" s="157"/>
      <c r="DF254" s="157"/>
      <c r="DG254" s="157"/>
      <c r="DH254" s="157"/>
      <c r="DI254" s="157"/>
      <c r="DJ254" s="157"/>
      <c r="DK254" s="157"/>
      <c r="DL254" s="157"/>
      <c r="DM254" s="157"/>
      <c r="DN254" s="157"/>
      <c r="DO254" s="157"/>
      <c r="DP254" s="157"/>
      <c r="DQ254" s="157"/>
      <c r="DR254" s="157"/>
      <c r="DS254" s="157"/>
      <c r="DT254" s="157"/>
      <c r="DU254" s="157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  <c r="EQ254" s="157"/>
      <c r="ER254" s="157"/>
      <c r="ES254" s="157"/>
      <c r="ET254" s="157"/>
      <c r="EU254" s="157"/>
      <c r="EV254" s="157"/>
      <c r="EW254" s="157"/>
      <c r="EX254" s="157"/>
      <c r="EY254" s="157"/>
      <c r="EZ254" s="157"/>
      <c r="FA254" s="157"/>
      <c r="FB254" s="157"/>
      <c r="FC254" s="157"/>
      <c r="FD254" s="157"/>
      <c r="FE254" s="157"/>
      <c r="FF254" s="157"/>
      <c r="FG254" s="157"/>
      <c r="FH254" s="157"/>
      <c r="FI254" s="157"/>
      <c r="FJ254" s="157"/>
      <c r="FK254" s="157"/>
      <c r="FL254" s="157"/>
      <c r="FM254" s="157"/>
      <c r="FN254" s="157"/>
      <c r="FO254" s="157"/>
      <c r="FP254" s="157"/>
      <c r="FQ254" s="157"/>
      <c r="FR254" s="157"/>
      <c r="FS254" s="157"/>
      <c r="FT254" s="157"/>
      <c r="FU254" s="157"/>
      <c r="FV254" s="157"/>
      <c r="FW254" s="157"/>
      <c r="FX254" s="157"/>
      <c r="FY254" s="157"/>
      <c r="FZ254" s="157"/>
      <c r="GA254" s="157"/>
      <c r="GB254" s="157"/>
      <c r="GC254" s="157"/>
      <c r="GD254" s="157"/>
      <c r="GE254" s="157"/>
      <c r="GF254" s="157"/>
      <c r="GG254" s="157"/>
      <c r="GH254" s="157"/>
      <c r="GI254" s="157"/>
      <c r="GJ254" s="157"/>
      <c r="GK254" s="157"/>
      <c r="GL254" s="157"/>
      <c r="GM254" s="157"/>
      <c r="GN254" s="157"/>
      <c r="GO254" s="157"/>
      <c r="GP254" s="157"/>
      <c r="GQ254" s="157"/>
      <c r="GR254" s="157"/>
      <c r="GS254" s="157"/>
      <c r="GT254" s="157"/>
      <c r="GU254" s="157"/>
      <c r="GV254" s="157"/>
      <c r="GW254" s="157"/>
      <c r="GX254" s="157"/>
      <c r="GY254" s="157"/>
      <c r="GZ254" s="157"/>
      <c r="HA254" s="157"/>
      <c r="HB254" s="157"/>
      <c r="HC254" s="157"/>
      <c r="HD254" s="157"/>
      <c r="HE254" s="158"/>
      <c r="HF254" s="158"/>
      <c r="HG254" s="158"/>
      <c r="HH254" s="158"/>
      <c r="HI254" s="158"/>
      <c r="HJ254" s="158"/>
      <c r="HK254" s="158"/>
      <c r="HL254" s="158"/>
      <c r="HM254" s="158"/>
      <c r="HN254" s="23"/>
      <c r="HO254" s="23"/>
      <c r="HP254" s="23"/>
      <c r="HQ254" s="23"/>
      <c r="HR254" s="23"/>
      <c r="HS254" s="23"/>
      <c r="HT254" s="25"/>
      <c r="HU254" s="25"/>
      <c r="HV254" s="25"/>
      <c r="HW254" s="25"/>
      <c r="HX254" s="25"/>
      <c r="HY254" s="25"/>
    </row>
    <row r="255" ht="12.75" customHeight="1">
      <c r="A255" s="19"/>
      <c r="B255" s="132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57"/>
      <c r="BD255" s="157"/>
      <c r="BE255" s="157"/>
      <c r="BF255" s="157"/>
      <c r="BG255" s="157"/>
      <c r="BH255" s="157"/>
      <c r="BI255" s="157"/>
      <c r="BJ255" s="157"/>
      <c r="BK255" s="157"/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  <c r="CM255" s="157"/>
      <c r="CN255" s="157"/>
      <c r="CO255" s="157"/>
      <c r="CP255" s="157"/>
      <c r="CQ255" s="157"/>
      <c r="CR255" s="157"/>
      <c r="CS255" s="157"/>
      <c r="CT255" s="157"/>
      <c r="CU255" s="157"/>
      <c r="CV255" s="157"/>
      <c r="CW255" s="157"/>
      <c r="CX255" s="157"/>
      <c r="CY255" s="157"/>
      <c r="CZ255" s="157"/>
      <c r="DA255" s="157"/>
      <c r="DB255" s="157"/>
      <c r="DC255" s="157"/>
      <c r="DD255" s="157"/>
      <c r="DE255" s="157"/>
      <c r="DF255" s="157"/>
      <c r="DG255" s="157"/>
      <c r="DH255" s="157"/>
      <c r="DI255" s="157"/>
      <c r="DJ255" s="157"/>
      <c r="DK255" s="157"/>
      <c r="DL255" s="157"/>
      <c r="DM255" s="157"/>
      <c r="DN255" s="157"/>
      <c r="DO255" s="157"/>
      <c r="DP255" s="157"/>
      <c r="DQ255" s="157"/>
      <c r="DR255" s="157"/>
      <c r="DS255" s="157"/>
      <c r="DT255" s="157"/>
      <c r="DU255" s="157"/>
      <c r="DV255" s="157"/>
      <c r="DW255" s="157"/>
      <c r="DX255" s="157"/>
      <c r="DY255" s="157"/>
      <c r="DZ255" s="157"/>
      <c r="EA255" s="157"/>
      <c r="EB255" s="157"/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  <c r="EQ255" s="157"/>
      <c r="ER255" s="157"/>
      <c r="ES255" s="157"/>
      <c r="ET255" s="157"/>
      <c r="EU255" s="157"/>
      <c r="EV255" s="157"/>
      <c r="EW255" s="157"/>
      <c r="EX255" s="157"/>
      <c r="EY255" s="157"/>
      <c r="EZ255" s="157"/>
      <c r="FA255" s="157"/>
      <c r="FB255" s="157"/>
      <c r="FC255" s="157"/>
      <c r="FD255" s="157"/>
      <c r="FE255" s="157"/>
      <c r="FF255" s="157"/>
      <c r="FG255" s="157"/>
      <c r="FH255" s="157"/>
      <c r="FI255" s="157"/>
      <c r="FJ255" s="157"/>
      <c r="FK255" s="157"/>
      <c r="FL255" s="157"/>
      <c r="FM255" s="157"/>
      <c r="FN255" s="157"/>
      <c r="FO255" s="157"/>
      <c r="FP255" s="157"/>
      <c r="FQ255" s="157"/>
      <c r="FR255" s="157"/>
      <c r="FS255" s="157"/>
      <c r="FT255" s="157"/>
      <c r="FU255" s="157"/>
      <c r="FV255" s="157"/>
      <c r="FW255" s="157"/>
      <c r="FX255" s="157"/>
      <c r="FY255" s="157"/>
      <c r="FZ255" s="157"/>
      <c r="GA255" s="157"/>
      <c r="GB255" s="157"/>
      <c r="GC255" s="157"/>
      <c r="GD255" s="157"/>
      <c r="GE255" s="157"/>
      <c r="GF255" s="157"/>
      <c r="GG255" s="157"/>
      <c r="GH255" s="157"/>
      <c r="GI255" s="157"/>
      <c r="GJ255" s="157"/>
      <c r="GK255" s="157"/>
      <c r="GL255" s="157"/>
      <c r="GM255" s="157"/>
      <c r="GN255" s="157"/>
      <c r="GO255" s="157"/>
      <c r="GP255" s="157"/>
      <c r="GQ255" s="157"/>
      <c r="GR255" s="157"/>
      <c r="GS255" s="157"/>
      <c r="GT255" s="157"/>
      <c r="GU255" s="157"/>
      <c r="GV255" s="157"/>
      <c r="GW255" s="157"/>
      <c r="GX255" s="157"/>
      <c r="GY255" s="157"/>
      <c r="GZ255" s="157"/>
      <c r="HA255" s="157"/>
      <c r="HB255" s="157"/>
      <c r="HC255" s="157"/>
      <c r="HD255" s="157"/>
      <c r="HE255" s="158"/>
      <c r="HF255" s="158"/>
      <c r="HG255" s="158"/>
      <c r="HH255" s="158"/>
      <c r="HI255" s="158"/>
      <c r="HJ255" s="158"/>
      <c r="HK255" s="158"/>
      <c r="HL255" s="158"/>
      <c r="HM255" s="158"/>
      <c r="HN255" s="23"/>
      <c r="HO255" s="23"/>
      <c r="HP255" s="23"/>
      <c r="HQ255" s="23"/>
      <c r="HR255" s="23"/>
      <c r="HS255" s="23"/>
      <c r="HT255" s="25"/>
      <c r="HU255" s="25"/>
      <c r="HV255" s="25"/>
      <c r="HW255" s="25"/>
      <c r="HX255" s="25"/>
      <c r="HY255" s="25"/>
    </row>
    <row r="256" ht="12.75" customHeight="1">
      <c r="A256" s="19"/>
      <c r="B256" s="132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  <c r="DG256" s="157"/>
      <c r="DH256" s="157"/>
      <c r="DI256" s="157"/>
      <c r="DJ256" s="157"/>
      <c r="DK256" s="157"/>
      <c r="DL256" s="157"/>
      <c r="DM256" s="157"/>
      <c r="DN256" s="157"/>
      <c r="DO256" s="157"/>
      <c r="DP256" s="157"/>
      <c r="DQ256" s="157"/>
      <c r="DR256" s="157"/>
      <c r="DS256" s="157"/>
      <c r="DT256" s="157"/>
      <c r="DU256" s="157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  <c r="EQ256" s="157"/>
      <c r="ER256" s="157"/>
      <c r="ES256" s="157"/>
      <c r="ET256" s="157"/>
      <c r="EU256" s="157"/>
      <c r="EV256" s="157"/>
      <c r="EW256" s="157"/>
      <c r="EX256" s="157"/>
      <c r="EY256" s="157"/>
      <c r="EZ256" s="157"/>
      <c r="FA256" s="157"/>
      <c r="FB256" s="157"/>
      <c r="FC256" s="157"/>
      <c r="FD256" s="157"/>
      <c r="FE256" s="157"/>
      <c r="FF256" s="157"/>
      <c r="FG256" s="157"/>
      <c r="FH256" s="157"/>
      <c r="FI256" s="157"/>
      <c r="FJ256" s="157"/>
      <c r="FK256" s="157"/>
      <c r="FL256" s="157"/>
      <c r="FM256" s="157"/>
      <c r="FN256" s="157"/>
      <c r="FO256" s="157"/>
      <c r="FP256" s="157"/>
      <c r="FQ256" s="157"/>
      <c r="FR256" s="157"/>
      <c r="FS256" s="157"/>
      <c r="FT256" s="157"/>
      <c r="FU256" s="157"/>
      <c r="FV256" s="157"/>
      <c r="FW256" s="157"/>
      <c r="FX256" s="157"/>
      <c r="FY256" s="157"/>
      <c r="FZ256" s="157"/>
      <c r="GA256" s="157"/>
      <c r="GB256" s="157"/>
      <c r="GC256" s="157"/>
      <c r="GD256" s="157"/>
      <c r="GE256" s="157"/>
      <c r="GF256" s="157"/>
      <c r="GG256" s="157"/>
      <c r="GH256" s="157"/>
      <c r="GI256" s="157"/>
      <c r="GJ256" s="157"/>
      <c r="GK256" s="157"/>
      <c r="GL256" s="157"/>
      <c r="GM256" s="157"/>
      <c r="GN256" s="157"/>
      <c r="GO256" s="157"/>
      <c r="GP256" s="157"/>
      <c r="GQ256" s="157"/>
      <c r="GR256" s="157"/>
      <c r="GS256" s="157"/>
      <c r="GT256" s="157"/>
      <c r="GU256" s="157"/>
      <c r="GV256" s="157"/>
      <c r="GW256" s="157"/>
      <c r="GX256" s="157"/>
      <c r="GY256" s="157"/>
      <c r="GZ256" s="157"/>
      <c r="HA256" s="157"/>
      <c r="HB256" s="157"/>
      <c r="HC256" s="157"/>
      <c r="HD256" s="157"/>
      <c r="HE256" s="158"/>
      <c r="HF256" s="158"/>
      <c r="HG256" s="158"/>
      <c r="HH256" s="158"/>
      <c r="HI256" s="158"/>
      <c r="HJ256" s="158"/>
      <c r="HK256" s="158"/>
      <c r="HL256" s="158"/>
      <c r="HM256" s="158"/>
      <c r="HN256" s="23"/>
      <c r="HO256" s="23"/>
      <c r="HP256" s="23"/>
      <c r="HQ256" s="23"/>
      <c r="HR256" s="23"/>
      <c r="HS256" s="23"/>
      <c r="HT256" s="25"/>
      <c r="HU256" s="25"/>
      <c r="HV256" s="25"/>
      <c r="HW256" s="25"/>
      <c r="HX256" s="25"/>
      <c r="HY256" s="25"/>
    </row>
    <row r="257" ht="12.75" customHeight="1">
      <c r="A257" s="19"/>
      <c r="B257" s="132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57"/>
      <c r="CF257" s="157"/>
      <c r="CG257" s="157"/>
      <c r="CH257" s="157"/>
      <c r="CI257" s="157"/>
      <c r="CJ257" s="157"/>
      <c r="CK257" s="157"/>
      <c r="CL257" s="157"/>
      <c r="CM257" s="157"/>
      <c r="CN257" s="157"/>
      <c r="CO257" s="157"/>
      <c r="CP257" s="157"/>
      <c r="CQ257" s="157"/>
      <c r="CR257" s="157"/>
      <c r="CS257" s="157"/>
      <c r="CT257" s="157"/>
      <c r="CU257" s="157"/>
      <c r="CV257" s="157"/>
      <c r="CW257" s="157"/>
      <c r="CX257" s="157"/>
      <c r="CY257" s="157"/>
      <c r="CZ257" s="157"/>
      <c r="DA257" s="157"/>
      <c r="DB257" s="157"/>
      <c r="DC257" s="157"/>
      <c r="DD257" s="157"/>
      <c r="DE257" s="157"/>
      <c r="DF257" s="157"/>
      <c r="DG257" s="157"/>
      <c r="DH257" s="157"/>
      <c r="DI257" s="157"/>
      <c r="DJ257" s="157"/>
      <c r="DK257" s="157"/>
      <c r="DL257" s="157"/>
      <c r="DM257" s="157"/>
      <c r="DN257" s="157"/>
      <c r="DO257" s="157"/>
      <c r="DP257" s="157"/>
      <c r="DQ257" s="157"/>
      <c r="DR257" s="157"/>
      <c r="DS257" s="157"/>
      <c r="DT257" s="157"/>
      <c r="DU257" s="157"/>
      <c r="DV257" s="157"/>
      <c r="DW257" s="157"/>
      <c r="DX257" s="157"/>
      <c r="DY257" s="157"/>
      <c r="DZ257" s="157"/>
      <c r="EA257" s="157"/>
      <c r="EB257" s="157"/>
      <c r="EC257" s="157"/>
      <c r="ED257" s="157"/>
      <c r="EE257" s="157"/>
      <c r="EF257" s="157"/>
      <c r="EG257" s="157"/>
      <c r="EH257" s="157"/>
      <c r="EI257" s="157"/>
      <c r="EJ257" s="157"/>
      <c r="EK257" s="157"/>
      <c r="EL257" s="157"/>
      <c r="EM257" s="157"/>
      <c r="EN257" s="157"/>
      <c r="EO257" s="157"/>
      <c r="EP257" s="157"/>
      <c r="EQ257" s="157"/>
      <c r="ER257" s="157"/>
      <c r="ES257" s="157"/>
      <c r="ET257" s="157"/>
      <c r="EU257" s="157"/>
      <c r="EV257" s="157"/>
      <c r="EW257" s="157"/>
      <c r="EX257" s="157"/>
      <c r="EY257" s="157"/>
      <c r="EZ257" s="157"/>
      <c r="FA257" s="157"/>
      <c r="FB257" s="157"/>
      <c r="FC257" s="157"/>
      <c r="FD257" s="157"/>
      <c r="FE257" s="157"/>
      <c r="FF257" s="157"/>
      <c r="FG257" s="157"/>
      <c r="FH257" s="157"/>
      <c r="FI257" s="157"/>
      <c r="FJ257" s="157"/>
      <c r="FK257" s="157"/>
      <c r="FL257" s="157"/>
      <c r="FM257" s="157"/>
      <c r="FN257" s="157"/>
      <c r="FO257" s="157"/>
      <c r="FP257" s="157"/>
      <c r="FQ257" s="157"/>
      <c r="FR257" s="157"/>
      <c r="FS257" s="157"/>
      <c r="FT257" s="157"/>
      <c r="FU257" s="157"/>
      <c r="FV257" s="157"/>
      <c r="FW257" s="157"/>
      <c r="FX257" s="157"/>
      <c r="FY257" s="157"/>
      <c r="FZ257" s="157"/>
      <c r="GA257" s="157"/>
      <c r="GB257" s="157"/>
      <c r="GC257" s="157"/>
      <c r="GD257" s="157"/>
      <c r="GE257" s="157"/>
      <c r="GF257" s="157"/>
      <c r="GG257" s="157"/>
      <c r="GH257" s="157"/>
      <c r="GI257" s="157"/>
      <c r="GJ257" s="157"/>
      <c r="GK257" s="157"/>
      <c r="GL257" s="157"/>
      <c r="GM257" s="157"/>
      <c r="GN257" s="157"/>
      <c r="GO257" s="157"/>
      <c r="GP257" s="157"/>
      <c r="GQ257" s="157"/>
      <c r="GR257" s="157"/>
      <c r="GS257" s="157"/>
      <c r="GT257" s="157"/>
      <c r="GU257" s="157"/>
      <c r="GV257" s="157"/>
      <c r="GW257" s="157"/>
      <c r="GX257" s="157"/>
      <c r="GY257" s="157"/>
      <c r="GZ257" s="157"/>
      <c r="HA257" s="157"/>
      <c r="HB257" s="157"/>
      <c r="HC257" s="157"/>
      <c r="HD257" s="157"/>
      <c r="HE257" s="158"/>
      <c r="HF257" s="158"/>
      <c r="HG257" s="158"/>
      <c r="HH257" s="158"/>
      <c r="HI257" s="158"/>
      <c r="HJ257" s="158"/>
      <c r="HK257" s="158"/>
      <c r="HL257" s="158"/>
      <c r="HM257" s="158"/>
      <c r="HN257" s="23"/>
      <c r="HO257" s="23"/>
      <c r="HP257" s="23"/>
      <c r="HQ257" s="23"/>
      <c r="HR257" s="23"/>
      <c r="HS257" s="23"/>
      <c r="HT257" s="25"/>
      <c r="HU257" s="25"/>
      <c r="HV257" s="25"/>
      <c r="HW257" s="25"/>
      <c r="HX257" s="25"/>
      <c r="HY257" s="25"/>
    </row>
    <row r="258" ht="12.75" customHeight="1">
      <c r="A258" s="19"/>
      <c r="B258" s="132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  <c r="DT258" s="157"/>
      <c r="DU258" s="157"/>
      <c r="DV258" s="157"/>
      <c r="DW258" s="157"/>
      <c r="DX258" s="157"/>
      <c r="DY258" s="157"/>
      <c r="DZ258" s="157"/>
      <c r="EA258" s="157"/>
      <c r="EB258" s="157"/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  <c r="EQ258" s="157"/>
      <c r="ER258" s="157"/>
      <c r="ES258" s="157"/>
      <c r="ET258" s="157"/>
      <c r="EU258" s="157"/>
      <c r="EV258" s="157"/>
      <c r="EW258" s="157"/>
      <c r="EX258" s="157"/>
      <c r="EY258" s="157"/>
      <c r="EZ258" s="157"/>
      <c r="FA258" s="157"/>
      <c r="FB258" s="157"/>
      <c r="FC258" s="157"/>
      <c r="FD258" s="157"/>
      <c r="FE258" s="157"/>
      <c r="FF258" s="157"/>
      <c r="FG258" s="157"/>
      <c r="FH258" s="157"/>
      <c r="FI258" s="157"/>
      <c r="FJ258" s="157"/>
      <c r="FK258" s="157"/>
      <c r="FL258" s="157"/>
      <c r="FM258" s="157"/>
      <c r="FN258" s="157"/>
      <c r="FO258" s="157"/>
      <c r="FP258" s="157"/>
      <c r="FQ258" s="157"/>
      <c r="FR258" s="157"/>
      <c r="FS258" s="157"/>
      <c r="FT258" s="157"/>
      <c r="FU258" s="157"/>
      <c r="FV258" s="157"/>
      <c r="FW258" s="157"/>
      <c r="FX258" s="157"/>
      <c r="FY258" s="157"/>
      <c r="FZ258" s="157"/>
      <c r="GA258" s="157"/>
      <c r="GB258" s="157"/>
      <c r="GC258" s="157"/>
      <c r="GD258" s="157"/>
      <c r="GE258" s="157"/>
      <c r="GF258" s="157"/>
      <c r="GG258" s="157"/>
      <c r="GH258" s="157"/>
      <c r="GI258" s="157"/>
      <c r="GJ258" s="157"/>
      <c r="GK258" s="157"/>
      <c r="GL258" s="157"/>
      <c r="GM258" s="157"/>
      <c r="GN258" s="157"/>
      <c r="GO258" s="157"/>
      <c r="GP258" s="157"/>
      <c r="GQ258" s="157"/>
      <c r="GR258" s="157"/>
      <c r="GS258" s="157"/>
      <c r="GT258" s="157"/>
      <c r="GU258" s="157"/>
      <c r="GV258" s="157"/>
      <c r="GW258" s="157"/>
      <c r="GX258" s="157"/>
      <c r="GY258" s="157"/>
      <c r="GZ258" s="157"/>
      <c r="HA258" s="157"/>
      <c r="HB258" s="157"/>
      <c r="HC258" s="157"/>
      <c r="HD258" s="157"/>
      <c r="HE258" s="158"/>
      <c r="HF258" s="158"/>
      <c r="HG258" s="158"/>
      <c r="HH258" s="158"/>
      <c r="HI258" s="158"/>
      <c r="HJ258" s="158"/>
      <c r="HK258" s="158"/>
      <c r="HL258" s="158"/>
      <c r="HM258" s="158"/>
      <c r="HN258" s="23"/>
      <c r="HO258" s="23"/>
      <c r="HP258" s="23"/>
      <c r="HQ258" s="23"/>
      <c r="HR258" s="23"/>
      <c r="HS258" s="23"/>
      <c r="HT258" s="25"/>
      <c r="HU258" s="25"/>
      <c r="HV258" s="25"/>
      <c r="HW258" s="25"/>
      <c r="HX258" s="25"/>
      <c r="HY258" s="25"/>
    </row>
    <row r="259" ht="12.75" customHeight="1">
      <c r="A259" s="19"/>
      <c r="B259" s="132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  <c r="DG259" s="157"/>
      <c r="DH259" s="157"/>
      <c r="DI259" s="157"/>
      <c r="DJ259" s="157"/>
      <c r="DK259" s="157"/>
      <c r="DL259" s="157"/>
      <c r="DM259" s="157"/>
      <c r="DN259" s="157"/>
      <c r="DO259" s="157"/>
      <c r="DP259" s="157"/>
      <c r="DQ259" s="157"/>
      <c r="DR259" s="157"/>
      <c r="DS259" s="157"/>
      <c r="DT259" s="157"/>
      <c r="DU259" s="157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  <c r="EQ259" s="157"/>
      <c r="ER259" s="157"/>
      <c r="ES259" s="157"/>
      <c r="ET259" s="157"/>
      <c r="EU259" s="157"/>
      <c r="EV259" s="157"/>
      <c r="EW259" s="157"/>
      <c r="EX259" s="157"/>
      <c r="EY259" s="157"/>
      <c r="EZ259" s="157"/>
      <c r="FA259" s="157"/>
      <c r="FB259" s="157"/>
      <c r="FC259" s="157"/>
      <c r="FD259" s="157"/>
      <c r="FE259" s="157"/>
      <c r="FF259" s="157"/>
      <c r="FG259" s="157"/>
      <c r="FH259" s="157"/>
      <c r="FI259" s="157"/>
      <c r="FJ259" s="157"/>
      <c r="FK259" s="157"/>
      <c r="FL259" s="157"/>
      <c r="FM259" s="157"/>
      <c r="FN259" s="157"/>
      <c r="FO259" s="157"/>
      <c r="FP259" s="157"/>
      <c r="FQ259" s="157"/>
      <c r="FR259" s="157"/>
      <c r="FS259" s="157"/>
      <c r="FT259" s="157"/>
      <c r="FU259" s="157"/>
      <c r="FV259" s="157"/>
      <c r="FW259" s="157"/>
      <c r="FX259" s="157"/>
      <c r="FY259" s="157"/>
      <c r="FZ259" s="157"/>
      <c r="GA259" s="157"/>
      <c r="GB259" s="157"/>
      <c r="GC259" s="157"/>
      <c r="GD259" s="157"/>
      <c r="GE259" s="157"/>
      <c r="GF259" s="157"/>
      <c r="GG259" s="157"/>
      <c r="GH259" s="157"/>
      <c r="GI259" s="157"/>
      <c r="GJ259" s="157"/>
      <c r="GK259" s="157"/>
      <c r="GL259" s="157"/>
      <c r="GM259" s="157"/>
      <c r="GN259" s="157"/>
      <c r="GO259" s="157"/>
      <c r="GP259" s="157"/>
      <c r="GQ259" s="157"/>
      <c r="GR259" s="157"/>
      <c r="GS259" s="157"/>
      <c r="GT259" s="157"/>
      <c r="GU259" s="157"/>
      <c r="GV259" s="157"/>
      <c r="GW259" s="157"/>
      <c r="GX259" s="157"/>
      <c r="GY259" s="157"/>
      <c r="GZ259" s="157"/>
      <c r="HA259" s="157"/>
      <c r="HB259" s="157"/>
      <c r="HC259" s="157"/>
      <c r="HD259" s="157"/>
      <c r="HE259" s="158"/>
      <c r="HF259" s="158"/>
      <c r="HG259" s="158"/>
      <c r="HH259" s="158"/>
      <c r="HI259" s="158"/>
      <c r="HJ259" s="158"/>
      <c r="HK259" s="158"/>
      <c r="HL259" s="158"/>
      <c r="HM259" s="158"/>
      <c r="HN259" s="23"/>
      <c r="HO259" s="23"/>
      <c r="HP259" s="23"/>
      <c r="HQ259" s="23"/>
      <c r="HR259" s="23"/>
      <c r="HS259" s="23"/>
      <c r="HT259" s="25"/>
      <c r="HU259" s="25"/>
      <c r="HV259" s="25"/>
      <c r="HW259" s="25"/>
      <c r="HX259" s="25"/>
      <c r="HY259" s="25"/>
    </row>
  </sheetData>
  <mergeCells count="1">
    <mergeCell ref="B2:B3"/>
  </mergeCells>
  <conditionalFormatting sqref="C2 D3">
    <cfRule type="expression" dxfId="0" priority="1">
      <formula>#REF!&gt;=TODAY()</formula>
    </cfRule>
  </conditionalFormatting>
  <conditionalFormatting sqref="C2 D3">
    <cfRule type="expression" dxfId="0" priority="2">
      <formula>#REF!&gt;=TODAY()</formula>
    </cfRule>
  </conditionalFormatting>
  <conditionalFormatting sqref="C6:HD6">
    <cfRule type="expression" dxfId="0" priority="3">
      <formula>#REF!&gt;=TODAY()</formula>
    </cfRule>
  </conditionalFormatting>
  <conditionalFormatting sqref="C6:HD6">
    <cfRule type="expression" dxfId="0" priority="4">
      <formula>#REF!&gt;=TODAY()</formula>
    </cfRule>
  </conditionalFormatting>
  <conditionalFormatting sqref="C5:HD6">
    <cfRule type="expression" dxfId="0" priority="5">
      <formula>#REF!&gt;=TODAY()</formula>
    </cfRule>
  </conditionalFormatting>
  <conditionalFormatting sqref="C5:HD6">
    <cfRule type="expression" dxfId="0" priority="6">
      <formula>#REF!&gt;=TODAY()</formula>
    </cfRule>
  </conditionalFormatting>
  <conditionalFormatting sqref="C5:HD6">
    <cfRule type="expression" dxfId="0" priority="7">
      <formula>#REF!&gt;=TODAY()</formula>
    </cfRule>
  </conditionalFormatting>
  <conditionalFormatting sqref="C5:HD6">
    <cfRule type="expression" dxfId="0" priority="8">
      <formula>#REF!&gt;=TODAY()</formula>
    </cfRule>
  </conditionalFormatting>
  <conditionalFormatting sqref="C5:HD6">
    <cfRule type="expression" dxfId="0" priority="9">
      <formula>#REF!&gt;=TODAY()</formula>
    </cfRule>
  </conditionalFormatting>
  <conditionalFormatting sqref="C5:HD6">
    <cfRule type="expression" dxfId="0" priority="10">
      <formula>#REF!&gt;=TODAY()</formula>
    </cfRule>
  </conditionalFormatting>
  <conditionalFormatting sqref="C5:HD6">
    <cfRule type="expression" dxfId="0" priority="11">
      <formula>#REF!&gt;=TODAY()</formula>
    </cfRule>
  </conditionalFormatting>
  <conditionalFormatting sqref="C5:HD6">
    <cfRule type="expression" dxfId="0" priority="12">
      <formula>#REF!&gt;=TODAY()</formula>
    </cfRule>
  </conditionalFormatting>
  <conditionalFormatting sqref="C5:HD6">
    <cfRule type="expression" dxfId="0" priority="13">
      <formula>#REF!&gt;=TODAY()</formula>
    </cfRule>
  </conditionalFormatting>
  <conditionalFormatting sqref="C5:HD6">
    <cfRule type="expression" dxfId="0" priority="14">
      <formula>#REF!&gt;=TODAY()</formula>
    </cfRule>
  </conditionalFormatting>
  <conditionalFormatting sqref="C5:HD6">
    <cfRule type="expression" dxfId="0" priority="15">
      <formula>#REF!&gt;=TODAY()</formula>
    </cfRule>
  </conditionalFormatting>
  <conditionalFormatting sqref="C5:HD6">
    <cfRule type="expression" dxfId="0" priority="16">
      <formula>#REF!&gt;=TODAY()</formula>
    </cfRule>
  </conditionalFormatting>
  <conditionalFormatting sqref="C5:HD6">
    <cfRule type="expression" dxfId="0" priority="17">
      <formula>#REF!&gt;=TODAY()</formula>
    </cfRule>
  </conditionalFormatting>
  <conditionalFormatting sqref="C5:HD6">
    <cfRule type="expression" dxfId="0" priority="18">
      <formula>#REF!&gt;=TODAY()</formula>
    </cfRule>
  </conditionalFormatting>
  <conditionalFormatting sqref="C5:HD6">
    <cfRule type="expression" dxfId="0" priority="19">
      <formula>#REF!&gt;=TODAY()</formula>
    </cfRule>
  </conditionalFormatting>
  <conditionalFormatting sqref="C5:HD6">
    <cfRule type="expression" dxfId="0" priority="20">
      <formula>#REF!&gt;=TODAY()</formula>
    </cfRule>
  </conditionalFormatting>
  <conditionalFormatting sqref="C5:HD6">
    <cfRule type="expression" dxfId="0" priority="21">
      <formula>#REF!&gt;=TODAY()</formula>
    </cfRule>
  </conditionalFormatting>
  <conditionalFormatting sqref="C5:HD6">
    <cfRule type="expression" dxfId="0" priority="22">
      <formula>#REF!&gt;=TODAY()</formula>
    </cfRule>
  </conditionalFormatting>
  <conditionalFormatting sqref="C5:HD6">
    <cfRule type="expression" dxfId="0" priority="23">
      <formula>#REF!&gt;=TODAY()</formula>
    </cfRule>
  </conditionalFormatting>
  <conditionalFormatting sqref="C5:HD6">
    <cfRule type="expression" dxfId="0" priority="24">
      <formula>#REF!&gt;=TODAY()</formula>
    </cfRule>
  </conditionalFormatting>
  <conditionalFormatting sqref="C5:HD6">
    <cfRule type="expression" dxfId="0" priority="25">
      <formula>#REF!&gt;=TODAY()</formula>
    </cfRule>
  </conditionalFormatting>
  <conditionalFormatting sqref="C5:HD6">
    <cfRule type="expression" dxfId="0" priority="26">
      <formula>#REF!&gt;=TODAY()</formula>
    </cfRule>
  </conditionalFormatting>
  <conditionalFormatting sqref="C5:HD6">
    <cfRule type="expression" dxfId="0" priority="27">
      <formula>#REF!&gt;=TODAY()</formula>
    </cfRule>
  </conditionalFormatting>
  <conditionalFormatting sqref="C5:HD6">
    <cfRule type="expression" dxfId="0" priority="28">
      <formula>#REF!&gt;=TODAY()</formula>
    </cfRule>
  </conditionalFormatting>
  <conditionalFormatting sqref="C6:HD6">
    <cfRule type="expression" dxfId="0" priority="29">
      <formula>#REF!&gt;=TODAY()</formula>
    </cfRule>
  </conditionalFormatting>
  <conditionalFormatting sqref="C6:HD6">
    <cfRule type="expression" dxfId="0" priority="30">
      <formula>#REF!&gt;=TODAY()</formula>
    </cfRule>
  </conditionalFormatting>
  <conditionalFormatting sqref="C6:HD6">
    <cfRule type="expression" dxfId="0" priority="31">
      <formula>#REF!&gt;=TODAY()</formula>
    </cfRule>
  </conditionalFormatting>
  <conditionalFormatting sqref="C6:HD6">
    <cfRule type="expression" dxfId="0" priority="32">
      <formula>#REF!&gt;=TODAY()</formula>
    </cfRule>
  </conditionalFormatting>
  <conditionalFormatting sqref="C6:HD6">
    <cfRule type="expression" dxfId="0" priority="33">
      <formula>#REF!&gt;=TODAY()</formula>
    </cfRule>
  </conditionalFormatting>
  <conditionalFormatting sqref="C6:HD6">
    <cfRule type="expression" dxfId="0" priority="34">
      <formula>#REF!&gt;=TODAY()</formula>
    </cfRule>
  </conditionalFormatting>
  <conditionalFormatting sqref="C6:HD6">
    <cfRule type="expression" dxfId="0" priority="35">
      <formula>#REF!&gt;=TODAY()</formula>
    </cfRule>
  </conditionalFormatting>
  <conditionalFormatting sqref="C6:HD6">
    <cfRule type="expression" dxfId="0" priority="36">
      <formula>#REF!&gt;=TODAY()</formula>
    </cfRule>
  </conditionalFormatting>
  <conditionalFormatting sqref="C6:HD6">
    <cfRule type="expression" dxfId="0" priority="37">
      <formula>#REF!&gt;=TODAY()</formula>
    </cfRule>
  </conditionalFormatting>
  <conditionalFormatting sqref="C6:HD6">
    <cfRule type="expression" dxfId="0" priority="38">
      <formula>#REF!&gt;=TODAY()</formula>
    </cfRule>
  </conditionalFormatting>
  <conditionalFormatting sqref="C6:HD6">
    <cfRule type="expression" dxfId="0" priority="39">
      <formula>#REF!&gt;=TODAY()</formula>
    </cfRule>
  </conditionalFormatting>
  <conditionalFormatting sqref="C6:HD6">
    <cfRule type="expression" dxfId="0" priority="40">
      <formula>#REF!&gt;=TODAY()</formula>
    </cfRule>
  </conditionalFormatting>
  <conditionalFormatting sqref="C6:HD6">
    <cfRule type="expression" dxfId="0" priority="41">
      <formula>#REF!&gt;=TODAY()</formula>
    </cfRule>
  </conditionalFormatting>
  <conditionalFormatting sqref="C6:HD6">
    <cfRule type="expression" dxfId="0" priority="42">
      <formula>#REF!&gt;=TODAY()</formula>
    </cfRule>
  </conditionalFormatting>
  <conditionalFormatting sqref="C6:HD6">
    <cfRule type="expression" dxfId="0" priority="43">
      <formula>#REF!&gt;=TODAY()</formula>
    </cfRule>
  </conditionalFormatting>
  <conditionalFormatting sqref="C6:HD6">
    <cfRule type="expression" dxfId="0" priority="44">
      <formula>#REF!&gt;=TODAY()</formula>
    </cfRule>
  </conditionalFormatting>
  <conditionalFormatting sqref="E3:FM3">
    <cfRule type="expression" dxfId="0" priority="45">
      <formula>#REF!&gt;=TODAY()</formula>
    </cfRule>
  </conditionalFormatting>
  <conditionalFormatting sqref="E3:FM3">
    <cfRule type="expression" dxfId="0" priority="46">
      <formula>#REF!&gt;=TODAY()</formula>
    </cfRule>
  </conditionalFormatting>
  <conditionalFormatting sqref="E6:HD6">
    <cfRule type="expression" dxfId="0" priority="47">
      <formula>#REF!&gt;=TODAY()</formula>
    </cfRule>
  </conditionalFormatting>
  <conditionalFormatting sqref="E6:HD6">
    <cfRule type="expression" dxfId="0" priority="48">
      <formula>#REF!&gt;=TODAY()</formula>
    </cfRule>
  </conditionalFormatting>
  <conditionalFormatting sqref="D5:HD6 C6">
    <cfRule type="expression" dxfId="0" priority="49">
      <formula>#REF!&gt;=TODAY()</formula>
    </cfRule>
  </conditionalFormatting>
  <conditionalFormatting sqref="D5:HD6 C6">
    <cfRule type="expression" dxfId="0" priority="50">
      <formula>#REF!&gt;=TODAY()</formula>
    </cfRule>
  </conditionalFormatting>
  <conditionalFormatting sqref="D5:HD6 C6">
    <cfRule type="expression" dxfId="0" priority="51">
      <formula>#REF!&gt;=TODAY()</formula>
    </cfRule>
  </conditionalFormatting>
  <conditionalFormatting sqref="D5:HD6 C6">
    <cfRule type="expression" dxfId="0" priority="52">
      <formula>#REF!&gt;=TODAY()</formula>
    </cfRule>
  </conditionalFormatting>
  <conditionalFormatting sqref="D5:HD6 C6">
    <cfRule type="expression" dxfId="0" priority="53">
      <formula>#REF!&gt;=TODAY()</formula>
    </cfRule>
  </conditionalFormatting>
  <conditionalFormatting sqref="D5:HD6 C6">
    <cfRule type="expression" dxfId="0" priority="54">
      <formula>#REF!&gt;=TODAY()</formula>
    </cfRule>
  </conditionalFormatting>
  <conditionalFormatting sqref="D5:HD6 C6">
    <cfRule type="expression" dxfId="0" priority="55">
      <formula>#REF!&gt;=TODAY()</formula>
    </cfRule>
  </conditionalFormatting>
  <conditionalFormatting sqref="D5:HD6 C6">
    <cfRule type="expression" dxfId="0" priority="56">
      <formula>#REF!&gt;=TODAY()</formula>
    </cfRule>
  </conditionalFormatting>
  <conditionalFormatting sqref="D5:HD6 C6">
    <cfRule type="expression" dxfId="0" priority="57">
      <formula>#REF!&gt;=TODAY()</formula>
    </cfRule>
  </conditionalFormatting>
  <conditionalFormatting sqref="D5:HD6 C6">
    <cfRule type="expression" dxfId="0" priority="58">
      <formula>#REF!&gt;=TODAY()</formula>
    </cfRule>
  </conditionalFormatting>
  <conditionalFormatting sqref="D5:HD6 C6">
    <cfRule type="expression" dxfId="0" priority="59">
      <formula>#REF!&gt;=TODAY()</formula>
    </cfRule>
  </conditionalFormatting>
  <conditionalFormatting sqref="D5:HD6 C6">
    <cfRule type="expression" dxfId="0" priority="60">
      <formula>#REF!&gt;=TODAY()</formula>
    </cfRule>
  </conditionalFormatting>
  <conditionalFormatting sqref="D5:HD6 C6">
    <cfRule type="expression" dxfId="0" priority="61">
      <formula>#REF!&gt;=TODAY()</formula>
    </cfRule>
  </conditionalFormatting>
  <conditionalFormatting sqref="D5:HD6 C6">
    <cfRule type="expression" dxfId="0" priority="62">
      <formula>#REF!&gt;=TODAY()</formula>
    </cfRule>
  </conditionalFormatting>
  <conditionalFormatting sqref="D5:HD6 C6">
    <cfRule type="expression" dxfId="0" priority="63">
      <formula>#REF!&gt;=TODAY()</formula>
    </cfRule>
  </conditionalFormatting>
  <conditionalFormatting sqref="D5:HD6 C6">
    <cfRule type="expression" dxfId="0" priority="64">
      <formula>#REF!&gt;=TODAY()</formula>
    </cfRule>
  </conditionalFormatting>
  <conditionalFormatting sqref="D5:HD6 C6">
    <cfRule type="expression" dxfId="0" priority="65">
      <formula>#REF!&gt;=TODAY()</formula>
    </cfRule>
  </conditionalFormatting>
  <conditionalFormatting sqref="D5:HD6 C6">
    <cfRule type="expression" dxfId="0" priority="66">
      <formula>#REF!&gt;=TODAY()</formula>
    </cfRule>
  </conditionalFormatting>
  <conditionalFormatting sqref="D5:HD6 C6">
    <cfRule type="expression" dxfId="0" priority="67">
      <formula>#REF!&gt;=TODAY()</formula>
    </cfRule>
  </conditionalFormatting>
  <conditionalFormatting sqref="D5:HD6 C6">
    <cfRule type="expression" dxfId="0" priority="68">
      <formula>#REF!&gt;=TODAY()</formula>
    </cfRule>
  </conditionalFormatting>
  <conditionalFormatting sqref="D5:HD6 C6">
    <cfRule type="expression" dxfId="0" priority="69">
      <formula>#REF!&gt;=TODAY()</formula>
    </cfRule>
  </conditionalFormatting>
  <conditionalFormatting sqref="D5:HD6 C6">
    <cfRule type="expression" dxfId="0" priority="70">
      <formula>#REF!&gt;=TODAY()</formula>
    </cfRule>
  </conditionalFormatting>
  <conditionalFormatting sqref="D5:HD6 C6">
    <cfRule type="expression" dxfId="0" priority="71">
      <formula>#REF!&gt;=TODAY()</formula>
    </cfRule>
  </conditionalFormatting>
  <conditionalFormatting sqref="D5:HD6 C6">
    <cfRule type="expression" dxfId="0" priority="72">
      <formula>#REF!&gt;=TODAY()</formula>
    </cfRule>
  </conditionalFormatting>
  <conditionalFormatting sqref="E6:HD6">
    <cfRule type="expression" dxfId="0" priority="73">
      <formula>#REF!&gt;=TODAY()</formula>
    </cfRule>
  </conditionalFormatting>
  <conditionalFormatting sqref="E6:HD6">
    <cfRule type="expression" dxfId="0" priority="74">
      <formula>#REF!&gt;=TODAY()</formula>
    </cfRule>
  </conditionalFormatting>
  <conditionalFormatting sqref="E6:HD6">
    <cfRule type="expression" dxfId="0" priority="75">
      <formula>#REF!&gt;=TODAY()</formula>
    </cfRule>
  </conditionalFormatting>
  <conditionalFormatting sqref="E6:HD6">
    <cfRule type="expression" dxfId="0" priority="76">
      <formula>#REF!&gt;=TODAY()</formula>
    </cfRule>
  </conditionalFormatting>
  <conditionalFormatting sqref="E6:HD6">
    <cfRule type="expression" dxfId="0" priority="77">
      <formula>#REF!&gt;=TODAY()</formula>
    </cfRule>
  </conditionalFormatting>
  <conditionalFormatting sqref="E6:HD6">
    <cfRule type="expression" dxfId="0" priority="78">
      <formula>#REF!&gt;=TODAY()</formula>
    </cfRule>
  </conditionalFormatting>
  <conditionalFormatting sqref="E6:HD6">
    <cfRule type="expression" dxfId="0" priority="79">
      <formula>#REF!&gt;=TODAY()</formula>
    </cfRule>
  </conditionalFormatting>
  <conditionalFormatting sqref="E6:HD6">
    <cfRule type="expression" dxfId="0" priority="80">
      <formula>#REF!&gt;=TODAY()</formula>
    </cfRule>
  </conditionalFormatting>
  <conditionalFormatting sqref="E6:HD6">
    <cfRule type="expression" dxfId="0" priority="81">
      <formula>#REF!&gt;=TODAY()</formula>
    </cfRule>
  </conditionalFormatting>
  <conditionalFormatting sqref="E6:HD6">
    <cfRule type="expression" dxfId="0" priority="82">
      <formula>#REF!&gt;=TODAY()</formula>
    </cfRule>
  </conditionalFormatting>
  <conditionalFormatting sqref="E6:HD6">
    <cfRule type="expression" dxfId="0" priority="83">
      <formula>#REF!&gt;=TODAY()</formula>
    </cfRule>
  </conditionalFormatting>
  <conditionalFormatting sqref="E6:HD6">
    <cfRule type="expression" dxfId="0" priority="84">
      <formula>#REF!&gt;=TODAY()</formula>
    </cfRule>
  </conditionalFormatting>
  <conditionalFormatting sqref="E6:HD6">
    <cfRule type="expression" dxfId="0" priority="85">
      <formula>#REF!&gt;=TODAY()</formula>
    </cfRule>
  </conditionalFormatting>
  <conditionalFormatting sqref="E6:HD6">
    <cfRule type="expression" dxfId="0" priority="86">
      <formula>#REF!&gt;=TODAY()</formula>
    </cfRule>
  </conditionalFormatting>
  <conditionalFormatting sqref="E6:HD6">
    <cfRule type="expression" dxfId="0" priority="87">
      <formula>#REF!&gt;=TODAY()</formula>
    </cfRule>
  </conditionalFormatting>
  <conditionalFormatting sqref="E6:HD6">
    <cfRule type="expression" dxfId="0" priority="88">
      <formula>#REF!&gt;=TODAY()</formula>
    </cfRule>
  </conditionalFormatting>
  <conditionalFormatting sqref="FN3">
    <cfRule type="expression" dxfId="0" priority="89">
      <formula>#REF!&gt;=TODAY()</formula>
    </cfRule>
  </conditionalFormatting>
  <conditionalFormatting sqref="FN3">
    <cfRule type="expression" dxfId="0" priority="90">
      <formula>#REF!&gt;=TODAY()</formula>
    </cfRule>
  </conditionalFormatting>
  <conditionalFormatting sqref="FN6">
    <cfRule type="expression" dxfId="0" priority="91">
      <formula>#REF!&gt;=TODAY()</formula>
    </cfRule>
  </conditionalFormatting>
  <conditionalFormatting sqref="FN6">
    <cfRule type="expression" dxfId="0" priority="92">
      <formula>#REF!&gt;=TODAY()</formula>
    </cfRule>
  </conditionalFormatting>
  <conditionalFormatting sqref="FN5">
    <cfRule type="expression" dxfId="0" priority="93">
      <formula>#REF!&gt;=TODAY()</formula>
    </cfRule>
  </conditionalFormatting>
  <conditionalFormatting sqref="FN5">
    <cfRule type="expression" dxfId="0" priority="94">
      <formula>#REF!&gt;=TODAY()</formula>
    </cfRule>
  </conditionalFormatting>
  <conditionalFormatting sqref="FN5">
    <cfRule type="expression" dxfId="0" priority="95">
      <formula>#REF!&gt;=TODAY()</formula>
    </cfRule>
  </conditionalFormatting>
  <conditionalFormatting sqref="FN5">
    <cfRule type="expression" dxfId="0" priority="96">
      <formula>#REF!&gt;=TODAY()</formula>
    </cfRule>
  </conditionalFormatting>
  <conditionalFormatting sqref="FN5">
    <cfRule type="expression" dxfId="0" priority="97">
      <formula>#REF!&gt;=TODAY()</formula>
    </cfRule>
  </conditionalFormatting>
  <conditionalFormatting sqref="FN5">
    <cfRule type="expression" dxfId="0" priority="98">
      <formula>#REF!&gt;=TODAY()</formula>
    </cfRule>
  </conditionalFormatting>
  <conditionalFormatting sqref="FN5">
    <cfRule type="expression" dxfId="0" priority="99">
      <formula>#REF!&gt;=TODAY()</formula>
    </cfRule>
  </conditionalFormatting>
  <conditionalFormatting sqref="FN5">
    <cfRule type="expression" dxfId="0" priority="100">
      <formula>#REF!&gt;=TODAY()</formula>
    </cfRule>
  </conditionalFormatting>
  <conditionalFormatting sqref="FN5">
    <cfRule type="expression" dxfId="0" priority="101">
      <formula>#REF!&gt;=TODAY()</formula>
    </cfRule>
  </conditionalFormatting>
  <conditionalFormatting sqref="FN5">
    <cfRule type="expression" dxfId="0" priority="102">
      <formula>#REF!&gt;=TODAY()</formula>
    </cfRule>
  </conditionalFormatting>
  <conditionalFormatting sqref="FN5">
    <cfRule type="expression" dxfId="0" priority="103">
      <formula>#REF!&gt;=TODAY()</formula>
    </cfRule>
  </conditionalFormatting>
  <conditionalFormatting sqref="FN5">
    <cfRule type="expression" dxfId="0" priority="104">
      <formula>#REF!&gt;=TODAY()</formula>
    </cfRule>
  </conditionalFormatting>
  <conditionalFormatting sqref="FN5">
    <cfRule type="expression" dxfId="0" priority="105">
      <formula>#REF!&gt;=TODAY()</formula>
    </cfRule>
  </conditionalFormatting>
  <conditionalFormatting sqref="FN5">
    <cfRule type="expression" dxfId="0" priority="106">
      <formula>#REF!&gt;=TODAY()</formula>
    </cfRule>
  </conditionalFormatting>
  <conditionalFormatting sqref="FN5">
    <cfRule type="expression" dxfId="0" priority="107">
      <formula>#REF!&gt;=TODAY()</formula>
    </cfRule>
  </conditionalFormatting>
  <conditionalFormatting sqref="FN5">
    <cfRule type="expression" dxfId="0" priority="108">
      <formula>#REF!&gt;=TODAY()</formula>
    </cfRule>
  </conditionalFormatting>
  <conditionalFormatting sqref="FN5">
    <cfRule type="expression" dxfId="0" priority="109">
      <formula>#REF!&gt;=TODAY()</formula>
    </cfRule>
  </conditionalFormatting>
  <conditionalFormatting sqref="FN5">
    <cfRule type="expression" dxfId="0" priority="110">
      <formula>#REF!&gt;=TODAY()</formula>
    </cfRule>
  </conditionalFormatting>
  <conditionalFormatting sqref="FN5">
    <cfRule type="expression" dxfId="0" priority="111">
      <formula>#REF!&gt;=TODAY()</formula>
    </cfRule>
  </conditionalFormatting>
  <conditionalFormatting sqref="FN5">
    <cfRule type="expression" dxfId="0" priority="112">
      <formula>#REF!&gt;=TODAY()</formula>
    </cfRule>
  </conditionalFormatting>
  <conditionalFormatting sqref="FN5">
    <cfRule type="expression" dxfId="0" priority="113">
      <formula>#REF!&gt;=TODAY()</formula>
    </cfRule>
  </conditionalFormatting>
  <conditionalFormatting sqref="FN5">
    <cfRule type="expression" dxfId="0" priority="114">
      <formula>#REF!&gt;=TODAY()</formula>
    </cfRule>
  </conditionalFormatting>
  <conditionalFormatting sqref="FN5">
    <cfRule type="expression" dxfId="0" priority="115">
      <formula>#REF!&gt;=TODAY()</formula>
    </cfRule>
  </conditionalFormatting>
  <conditionalFormatting sqref="FN5">
    <cfRule type="expression" dxfId="0" priority="116">
      <formula>#REF!&gt;=TODAY()</formula>
    </cfRule>
  </conditionalFormatting>
  <conditionalFormatting sqref="FN6">
    <cfRule type="expression" dxfId="0" priority="117">
      <formula>#REF!&gt;=TODAY()</formula>
    </cfRule>
  </conditionalFormatting>
  <conditionalFormatting sqref="FN6">
    <cfRule type="expression" dxfId="0" priority="118">
      <formula>#REF!&gt;=TODAY()</formula>
    </cfRule>
  </conditionalFormatting>
  <conditionalFormatting sqref="FN6">
    <cfRule type="expression" dxfId="0" priority="119">
      <formula>#REF!&gt;=TODAY()</formula>
    </cfRule>
  </conditionalFormatting>
  <conditionalFormatting sqref="FN6">
    <cfRule type="expression" dxfId="0" priority="120">
      <formula>#REF!&gt;=TODAY()</formula>
    </cfRule>
  </conditionalFormatting>
  <conditionalFormatting sqref="FN6">
    <cfRule type="expression" dxfId="0" priority="121">
      <formula>#REF!&gt;=TODAY()</formula>
    </cfRule>
  </conditionalFormatting>
  <conditionalFormatting sqref="FN6">
    <cfRule type="expression" dxfId="0" priority="122">
      <formula>#REF!&gt;=TODAY()</formula>
    </cfRule>
  </conditionalFormatting>
  <conditionalFormatting sqref="FN6">
    <cfRule type="expression" dxfId="0" priority="123">
      <formula>#REF!&gt;=TODAY()</formula>
    </cfRule>
  </conditionalFormatting>
  <conditionalFormatting sqref="FN6">
    <cfRule type="expression" dxfId="0" priority="124">
      <formula>#REF!&gt;=TODAY()</formula>
    </cfRule>
  </conditionalFormatting>
  <conditionalFormatting sqref="FN6">
    <cfRule type="expression" dxfId="0" priority="125">
      <formula>#REF!&gt;=TODAY()</formula>
    </cfRule>
  </conditionalFormatting>
  <conditionalFormatting sqref="FN6">
    <cfRule type="expression" dxfId="0" priority="126">
      <formula>#REF!&gt;=TODAY()</formula>
    </cfRule>
  </conditionalFormatting>
  <conditionalFormatting sqref="FN6">
    <cfRule type="expression" dxfId="0" priority="127">
      <formula>#REF!&gt;=TODAY()</formula>
    </cfRule>
  </conditionalFormatting>
  <conditionalFormatting sqref="FN6">
    <cfRule type="expression" dxfId="0" priority="128">
      <formula>#REF!&gt;=TODAY()</formula>
    </cfRule>
  </conditionalFormatting>
  <conditionalFormatting sqref="FN6">
    <cfRule type="expression" dxfId="0" priority="129">
      <formula>#REF!&gt;=TODAY()</formula>
    </cfRule>
  </conditionalFormatting>
  <conditionalFormatting sqref="FN6">
    <cfRule type="expression" dxfId="0" priority="130">
      <formula>#REF!&gt;=TODAY()</formula>
    </cfRule>
  </conditionalFormatting>
  <conditionalFormatting sqref="FN6">
    <cfRule type="expression" dxfId="0" priority="131">
      <formula>#REF!&gt;=TODAY()</formula>
    </cfRule>
  </conditionalFormatting>
  <conditionalFormatting sqref="FN6">
    <cfRule type="expression" dxfId="0" priority="132">
      <formula>#REF!&gt;=TODAY()</formula>
    </cfRule>
  </conditionalFormatting>
  <conditionalFormatting sqref="FO3 FQ3 FT3">
    <cfRule type="expression" dxfId="0" priority="133">
      <formula>#REF!&gt;=TODAY()</formula>
    </cfRule>
  </conditionalFormatting>
  <conditionalFormatting sqref="FO3 FQ3 FT3">
    <cfRule type="expression" dxfId="0" priority="134">
      <formula>#REF!&gt;=TODAY()</formula>
    </cfRule>
  </conditionalFormatting>
  <conditionalFormatting sqref="FO6">
    <cfRule type="expression" dxfId="0" priority="135">
      <formula>#REF!&gt;=TODAY()</formula>
    </cfRule>
  </conditionalFormatting>
  <conditionalFormatting sqref="FO6">
    <cfRule type="expression" dxfId="0" priority="136">
      <formula>#REF!&gt;=TODAY()</formula>
    </cfRule>
  </conditionalFormatting>
  <conditionalFormatting sqref="FO5">
    <cfRule type="expression" dxfId="0" priority="137">
      <formula>#REF!&gt;=TODAY()</formula>
    </cfRule>
  </conditionalFormatting>
  <conditionalFormatting sqref="FO5">
    <cfRule type="expression" dxfId="0" priority="138">
      <formula>#REF!&gt;=TODAY()</formula>
    </cfRule>
  </conditionalFormatting>
  <conditionalFormatting sqref="FO5">
    <cfRule type="expression" dxfId="0" priority="139">
      <formula>#REF!&gt;=TODAY()</formula>
    </cfRule>
  </conditionalFormatting>
  <conditionalFormatting sqref="FO5">
    <cfRule type="expression" dxfId="0" priority="140">
      <formula>#REF!&gt;=TODAY()</formula>
    </cfRule>
  </conditionalFormatting>
  <conditionalFormatting sqref="FO5">
    <cfRule type="expression" dxfId="0" priority="141">
      <formula>#REF!&gt;=TODAY()</formula>
    </cfRule>
  </conditionalFormatting>
  <conditionalFormatting sqref="FO5">
    <cfRule type="expression" dxfId="0" priority="142">
      <formula>#REF!&gt;=TODAY()</formula>
    </cfRule>
  </conditionalFormatting>
  <conditionalFormatting sqref="FO5">
    <cfRule type="expression" dxfId="0" priority="143">
      <formula>#REF!&gt;=TODAY()</formula>
    </cfRule>
  </conditionalFormatting>
  <conditionalFormatting sqref="FO5">
    <cfRule type="expression" dxfId="0" priority="144">
      <formula>#REF!&gt;=TODAY()</formula>
    </cfRule>
  </conditionalFormatting>
  <conditionalFormatting sqref="FO5">
    <cfRule type="expression" dxfId="0" priority="145">
      <formula>#REF!&gt;=TODAY()</formula>
    </cfRule>
  </conditionalFormatting>
  <conditionalFormatting sqref="FO5">
    <cfRule type="expression" dxfId="0" priority="146">
      <formula>#REF!&gt;=TODAY()</formula>
    </cfRule>
  </conditionalFormatting>
  <conditionalFormatting sqref="FO5">
    <cfRule type="expression" dxfId="0" priority="147">
      <formula>#REF!&gt;=TODAY()</formula>
    </cfRule>
  </conditionalFormatting>
  <conditionalFormatting sqref="FO5">
    <cfRule type="expression" dxfId="0" priority="148">
      <formula>#REF!&gt;=TODAY()</formula>
    </cfRule>
  </conditionalFormatting>
  <conditionalFormatting sqref="FO5">
    <cfRule type="expression" dxfId="0" priority="149">
      <formula>#REF!&gt;=TODAY()</formula>
    </cfRule>
  </conditionalFormatting>
  <conditionalFormatting sqref="FO5">
    <cfRule type="expression" dxfId="0" priority="150">
      <formula>#REF!&gt;=TODAY()</formula>
    </cfRule>
  </conditionalFormatting>
  <conditionalFormatting sqref="FO5">
    <cfRule type="expression" dxfId="0" priority="151">
      <formula>#REF!&gt;=TODAY()</formula>
    </cfRule>
  </conditionalFormatting>
  <conditionalFormatting sqref="FO5">
    <cfRule type="expression" dxfId="0" priority="152">
      <formula>#REF!&gt;=TODAY()</formula>
    </cfRule>
  </conditionalFormatting>
  <conditionalFormatting sqref="FO5">
    <cfRule type="expression" dxfId="0" priority="153">
      <formula>#REF!&gt;=TODAY()</formula>
    </cfRule>
  </conditionalFormatting>
  <conditionalFormatting sqref="FO5">
    <cfRule type="expression" dxfId="0" priority="154">
      <formula>#REF!&gt;=TODAY()</formula>
    </cfRule>
  </conditionalFormatting>
  <conditionalFormatting sqref="FO5">
    <cfRule type="expression" dxfId="0" priority="155">
      <formula>#REF!&gt;=TODAY()</formula>
    </cfRule>
  </conditionalFormatting>
  <conditionalFormatting sqref="FO5">
    <cfRule type="expression" dxfId="0" priority="156">
      <formula>#REF!&gt;=TODAY()</formula>
    </cfRule>
  </conditionalFormatting>
  <conditionalFormatting sqref="FO5">
    <cfRule type="expression" dxfId="0" priority="157">
      <formula>#REF!&gt;=TODAY()</formula>
    </cfRule>
  </conditionalFormatting>
  <conditionalFormatting sqref="FO5">
    <cfRule type="expression" dxfId="0" priority="158">
      <formula>#REF!&gt;=TODAY()</formula>
    </cfRule>
  </conditionalFormatting>
  <conditionalFormatting sqref="FO5">
    <cfRule type="expression" dxfId="0" priority="159">
      <formula>#REF!&gt;=TODAY()</formula>
    </cfRule>
  </conditionalFormatting>
  <conditionalFormatting sqref="FO5">
    <cfRule type="expression" dxfId="0" priority="160">
      <formula>#REF!&gt;=TODAY()</formula>
    </cfRule>
  </conditionalFormatting>
  <conditionalFormatting sqref="FO6">
    <cfRule type="expression" dxfId="0" priority="161">
      <formula>#REF!&gt;=TODAY()</formula>
    </cfRule>
  </conditionalFormatting>
  <conditionalFormatting sqref="FO6">
    <cfRule type="expression" dxfId="0" priority="162">
      <formula>#REF!&gt;=TODAY()</formula>
    </cfRule>
  </conditionalFormatting>
  <conditionalFormatting sqref="FO6">
    <cfRule type="expression" dxfId="0" priority="163">
      <formula>#REF!&gt;=TODAY()</formula>
    </cfRule>
  </conditionalFormatting>
  <conditionalFormatting sqref="FO6">
    <cfRule type="expression" dxfId="0" priority="164">
      <formula>#REF!&gt;=TODAY()</formula>
    </cfRule>
  </conditionalFormatting>
  <conditionalFormatting sqref="FO6">
    <cfRule type="expression" dxfId="0" priority="165">
      <formula>#REF!&gt;=TODAY()</formula>
    </cfRule>
  </conditionalFormatting>
  <conditionalFormatting sqref="FO6">
    <cfRule type="expression" dxfId="0" priority="166">
      <formula>#REF!&gt;=TODAY()</formula>
    </cfRule>
  </conditionalFormatting>
  <conditionalFormatting sqref="FO6">
    <cfRule type="expression" dxfId="0" priority="167">
      <formula>#REF!&gt;=TODAY()</formula>
    </cfRule>
  </conditionalFormatting>
  <conditionalFormatting sqref="FO6">
    <cfRule type="expression" dxfId="0" priority="168">
      <formula>#REF!&gt;=TODAY()</formula>
    </cfRule>
  </conditionalFormatting>
  <conditionalFormatting sqref="FO6">
    <cfRule type="expression" dxfId="0" priority="169">
      <formula>#REF!&gt;=TODAY()</formula>
    </cfRule>
  </conditionalFormatting>
  <conditionalFormatting sqref="FO6">
    <cfRule type="expression" dxfId="0" priority="170">
      <formula>#REF!&gt;=TODAY()</formula>
    </cfRule>
  </conditionalFormatting>
  <conditionalFormatting sqref="FO6">
    <cfRule type="expression" dxfId="0" priority="171">
      <formula>#REF!&gt;=TODAY()</formula>
    </cfRule>
  </conditionalFormatting>
  <conditionalFormatting sqref="FO6">
    <cfRule type="expression" dxfId="0" priority="172">
      <formula>#REF!&gt;=TODAY()</formula>
    </cfRule>
  </conditionalFormatting>
  <conditionalFormatting sqref="FO6">
    <cfRule type="expression" dxfId="0" priority="173">
      <formula>#REF!&gt;=TODAY()</formula>
    </cfRule>
  </conditionalFormatting>
  <conditionalFormatting sqref="FO6">
    <cfRule type="expression" dxfId="0" priority="174">
      <formula>#REF!&gt;=TODAY()</formula>
    </cfRule>
  </conditionalFormatting>
  <conditionalFormatting sqref="FO6">
    <cfRule type="expression" dxfId="0" priority="175">
      <formula>#REF!&gt;=TODAY()</formula>
    </cfRule>
  </conditionalFormatting>
  <conditionalFormatting sqref="FO6">
    <cfRule type="expression" dxfId="0" priority="176">
      <formula>#REF!&gt;=TODAY()</formula>
    </cfRule>
  </conditionalFormatting>
  <conditionalFormatting sqref="FP3">
    <cfRule type="expression" dxfId="0" priority="177">
      <formula>#REF!&gt;=TODAY()</formula>
    </cfRule>
  </conditionalFormatting>
  <conditionalFormatting sqref="FP3">
    <cfRule type="expression" dxfId="0" priority="178">
      <formula>#REF!&gt;=TODAY()</formula>
    </cfRule>
  </conditionalFormatting>
  <conditionalFormatting sqref="FP6:FQ6">
    <cfRule type="expression" dxfId="0" priority="179">
      <formula>#REF!&gt;=TODAY()</formula>
    </cfRule>
  </conditionalFormatting>
  <conditionalFormatting sqref="FP6:FQ6">
    <cfRule type="expression" dxfId="0" priority="180">
      <formula>#REF!&gt;=TODAY()</formula>
    </cfRule>
  </conditionalFormatting>
  <conditionalFormatting sqref="FP5:FQ5">
    <cfRule type="expression" dxfId="0" priority="181">
      <formula>#REF!&gt;=TODAY()</formula>
    </cfRule>
  </conditionalFormatting>
  <conditionalFormatting sqref="FP5:FQ5">
    <cfRule type="expression" dxfId="0" priority="182">
      <formula>#REF!&gt;=TODAY()</formula>
    </cfRule>
  </conditionalFormatting>
  <conditionalFormatting sqref="FP5:FQ5">
    <cfRule type="expression" dxfId="0" priority="183">
      <formula>#REF!&gt;=TODAY()</formula>
    </cfRule>
  </conditionalFormatting>
  <conditionalFormatting sqref="FP5:FQ5">
    <cfRule type="expression" dxfId="0" priority="184">
      <formula>#REF!&gt;=TODAY()</formula>
    </cfRule>
  </conditionalFormatting>
  <conditionalFormatting sqref="FP5:FQ5">
    <cfRule type="expression" dxfId="0" priority="185">
      <formula>#REF!&gt;=TODAY()</formula>
    </cfRule>
  </conditionalFormatting>
  <conditionalFormatting sqref="FP5:FQ5">
    <cfRule type="expression" dxfId="0" priority="186">
      <formula>#REF!&gt;=TODAY()</formula>
    </cfRule>
  </conditionalFormatting>
  <conditionalFormatting sqref="FP5:FQ5">
    <cfRule type="expression" dxfId="0" priority="187">
      <formula>#REF!&gt;=TODAY()</formula>
    </cfRule>
  </conditionalFormatting>
  <conditionalFormatting sqref="FP5:FQ5">
    <cfRule type="expression" dxfId="0" priority="188">
      <formula>#REF!&gt;=TODAY()</formula>
    </cfRule>
  </conditionalFormatting>
  <conditionalFormatting sqref="FP5:FQ5">
    <cfRule type="expression" dxfId="0" priority="189">
      <formula>#REF!&gt;=TODAY()</formula>
    </cfRule>
  </conditionalFormatting>
  <conditionalFormatting sqref="FP5:FQ5">
    <cfRule type="expression" dxfId="0" priority="190">
      <formula>#REF!&gt;=TODAY()</formula>
    </cfRule>
  </conditionalFormatting>
  <conditionalFormatting sqref="FP5:FQ5">
    <cfRule type="expression" dxfId="0" priority="191">
      <formula>#REF!&gt;=TODAY()</formula>
    </cfRule>
  </conditionalFormatting>
  <conditionalFormatting sqref="FP5:FQ5">
    <cfRule type="expression" dxfId="0" priority="192">
      <formula>#REF!&gt;=TODAY()</formula>
    </cfRule>
  </conditionalFormatting>
  <conditionalFormatting sqref="FP5:FQ5">
    <cfRule type="expression" dxfId="0" priority="193">
      <formula>#REF!&gt;=TODAY()</formula>
    </cfRule>
  </conditionalFormatting>
  <conditionalFormatting sqref="FP5:FQ5">
    <cfRule type="expression" dxfId="0" priority="194">
      <formula>#REF!&gt;=TODAY()</formula>
    </cfRule>
  </conditionalFormatting>
  <conditionalFormatting sqref="FP5:FQ5">
    <cfRule type="expression" dxfId="0" priority="195">
      <formula>#REF!&gt;=TODAY()</formula>
    </cfRule>
  </conditionalFormatting>
  <conditionalFormatting sqref="FP5:FQ5">
    <cfRule type="expression" dxfId="0" priority="196">
      <formula>#REF!&gt;=TODAY()</formula>
    </cfRule>
  </conditionalFormatting>
  <conditionalFormatting sqref="FP5:FQ5">
    <cfRule type="expression" dxfId="0" priority="197">
      <formula>#REF!&gt;=TODAY()</formula>
    </cfRule>
  </conditionalFormatting>
  <conditionalFormatting sqref="FP5:FQ5">
    <cfRule type="expression" dxfId="0" priority="198">
      <formula>#REF!&gt;=TODAY()</formula>
    </cfRule>
  </conditionalFormatting>
  <conditionalFormatting sqref="FP5:FQ5">
    <cfRule type="expression" dxfId="0" priority="199">
      <formula>#REF!&gt;=TODAY()</formula>
    </cfRule>
  </conditionalFormatting>
  <conditionalFormatting sqref="FP5:FQ5">
    <cfRule type="expression" dxfId="0" priority="200">
      <formula>#REF!&gt;=TODAY()</formula>
    </cfRule>
  </conditionalFormatting>
  <conditionalFormatting sqref="FP5:FQ5">
    <cfRule type="expression" dxfId="0" priority="201">
      <formula>#REF!&gt;=TODAY()</formula>
    </cfRule>
  </conditionalFormatting>
  <conditionalFormatting sqref="FP5:FQ5">
    <cfRule type="expression" dxfId="0" priority="202">
      <formula>#REF!&gt;=TODAY()</formula>
    </cfRule>
  </conditionalFormatting>
  <conditionalFormatting sqref="FP5:FQ5">
    <cfRule type="expression" dxfId="0" priority="203">
      <formula>#REF!&gt;=TODAY()</formula>
    </cfRule>
  </conditionalFormatting>
  <conditionalFormatting sqref="FP5:FQ5">
    <cfRule type="expression" dxfId="0" priority="204">
      <formula>#REF!&gt;=TODAY()</formula>
    </cfRule>
  </conditionalFormatting>
  <conditionalFormatting sqref="FP6:FQ6">
    <cfRule type="expression" dxfId="0" priority="205">
      <formula>#REF!&gt;=TODAY()</formula>
    </cfRule>
  </conditionalFormatting>
  <conditionalFormatting sqref="FP6:FQ6">
    <cfRule type="expression" dxfId="0" priority="206">
      <formula>#REF!&gt;=TODAY()</formula>
    </cfRule>
  </conditionalFormatting>
  <conditionalFormatting sqref="FP6:FQ6">
    <cfRule type="expression" dxfId="0" priority="207">
      <formula>#REF!&gt;=TODAY()</formula>
    </cfRule>
  </conditionalFormatting>
  <conditionalFormatting sqref="FP6:FQ6">
    <cfRule type="expression" dxfId="0" priority="208">
      <formula>#REF!&gt;=TODAY()</formula>
    </cfRule>
  </conditionalFormatting>
  <conditionalFormatting sqref="FP6:FQ6">
    <cfRule type="expression" dxfId="0" priority="209">
      <formula>#REF!&gt;=TODAY()</formula>
    </cfRule>
  </conditionalFormatting>
  <conditionalFormatting sqref="FP6:FQ6">
    <cfRule type="expression" dxfId="0" priority="210">
      <formula>#REF!&gt;=TODAY()</formula>
    </cfRule>
  </conditionalFormatting>
  <conditionalFormatting sqref="FP6:FQ6">
    <cfRule type="expression" dxfId="0" priority="211">
      <formula>#REF!&gt;=TODAY()</formula>
    </cfRule>
  </conditionalFormatting>
  <conditionalFormatting sqref="FP6:FQ6">
    <cfRule type="expression" dxfId="0" priority="212">
      <formula>#REF!&gt;=TODAY()</formula>
    </cfRule>
  </conditionalFormatting>
  <conditionalFormatting sqref="FP6:FQ6">
    <cfRule type="expression" dxfId="0" priority="213">
      <formula>#REF!&gt;=TODAY()</formula>
    </cfRule>
  </conditionalFormatting>
  <conditionalFormatting sqref="FP6:FQ6">
    <cfRule type="expression" dxfId="0" priority="214">
      <formula>#REF!&gt;=TODAY()</formula>
    </cfRule>
  </conditionalFormatting>
  <conditionalFormatting sqref="FP6:FQ6">
    <cfRule type="expression" dxfId="0" priority="215">
      <formula>#REF!&gt;=TODAY()</formula>
    </cfRule>
  </conditionalFormatting>
  <conditionalFormatting sqref="FP6:FQ6">
    <cfRule type="expression" dxfId="0" priority="216">
      <formula>#REF!&gt;=TODAY()</formula>
    </cfRule>
  </conditionalFormatting>
  <conditionalFormatting sqref="FP6:FQ6">
    <cfRule type="expression" dxfId="0" priority="217">
      <formula>#REF!&gt;=TODAY()</formula>
    </cfRule>
  </conditionalFormatting>
  <conditionalFormatting sqref="FP6:FQ6">
    <cfRule type="expression" dxfId="0" priority="218">
      <formula>#REF!&gt;=TODAY()</formula>
    </cfRule>
  </conditionalFormatting>
  <conditionalFormatting sqref="FP6:FQ6">
    <cfRule type="expression" dxfId="0" priority="219">
      <formula>#REF!&gt;=TODAY()</formula>
    </cfRule>
  </conditionalFormatting>
  <conditionalFormatting sqref="FP6:FQ6">
    <cfRule type="expression" dxfId="0" priority="220">
      <formula>#REF!&gt;=TODAY()</formula>
    </cfRule>
  </conditionalFormatting>
  <conditionalFormatting sqref="FR3">
    <cfRule type="expression" dxfId="0" priority="221">
      <formula>#REF!&gt;=TODAY()</formula>
    </cfRule>
  </conditionalFormatting>
  <conditionalFormatting sqref="FR3">
    <cfRule type="expression" dxfId="0" priority="222">
      <formula>#REF!&gt;=TODAY()</formula>
    </cfRule>
  </conditionalFormatting>
  <conditionalFormatting sqref="FR6">
    <cfRule type="expression" dxfId="0" priority="223">
      <formula>#REF!&gt;=TODAY()</formula>
    </cfRule>
  </conditionalFormatting>
  <conditionalFormatting sqref="FR6">
    <cfRule type="expression" dxfId="0" priority="224">
      <formula>#REF!&gt;=TODAY()</formula>
    </cfRule>
  </conditionalFormatting>
  <conditionalFormatting sqref="FR5">
    <cfRule type="expression" dxfId="0" priority="225">
      <formula>#REF!&gt;=TODAY()</formula>
    </cfRule>
  </conditionalFormatting>
  <conditionalFormatting sqref="FR5">
    <cfRule type="expression" dxfId="0" priority="226">
      <formula>#REF!&gt;=TODAY()</formula>
    </cfRule>
  </conditionalFormatting>
  <conditionalFormatting sqref="FR5">
    <cfRule type="expression" dxfId="0" priority="227">
      <formula>#REF!&gt;=TODAY()</formula>
    </cfRule>
  </conditionalFormatting>
  <conditionalFormatting sqref="FR5">
    <cfRule type="expression" dxfId="0" priority="228">
      <formula>#REF!&gt;=TODAY()</formula>
    </cfRule>
  </conditionalFormatting>
  <conditionalFormatting sqref="FR5">
    <cfRule type="expression" dxfId="0" priority="229">
      <formula>#REF!&gt;=TODAY()</formula>
    </cfRule>
  </conditionalFormatting>
  <conditionalFormatting sqref="FR5">
    <cfRule type="expression" dxfId="0" priority="230">
      <formula>#REF!&gt;=TODAY()</formula>
    </cfRule>
  </conditionalFormatting>
  <conditionalFormatting sqref="FR5">
    <cfRule type="expression" dxfId="0" priority="231">
      <formula>#REF!&gt;=TODAY()</formula>
    </cfRule>
  </conditionalFormatting>
  <conditionalFormatting sqref="FR5">
    <cfRule type="expression" dxfId="0" priority="232">
      <formula>#REF!&gt;=TODAY()</formula>
    </cfRule>
  </conditionalFormatting>
  <conditionalFormatting sqref="FR5">
    <cfRule type="expression" dxfId="0" priority="233">
      <formula>#REF!&gt;=TODAY()</formula>
    </cfRule>
  </conditionalFormatting>
  <conditionalFormatting sqref="FR5">
    <cfRule type="expression" dxfId="0" priority="234">
      <formula>#REF!&gt;=TODAY()</formula>
    </cfRule>
  </conditionalFormatting>
  <conditionalFormatting sqref="FR5">
    <cfRule type="expression" dxfId="0" priority="235">
      <formula>#REF!&gt;=TODAY()</formula>
    </cfRule>
  </conditionalFormatting>
  <conditionalFormatting sqref="FR5">
    <cfRule type="expression" dxfId="0" priority="236">
      <formula>#REF!&gt;=TODAY()</formula>
    </cfRule>
  </conditionalFormatting>
  <conditionalFormatting sqref="FR5">
    <cfRule type="expression" dxfId="0" priority="237">
      <formula>#REF!&gt;=TODAY()</formula>
    </cfRule>
  </conditionalFormatting>
  <conditionalFormatting sqref="FR5">
    <cfRule type="expression" dxfId="0" priority="238">
      <formula>#REF!&gt;=TODAY()</formula>
    </cfRule>
  </conditionalFormatting>
  <conditionalFormatting sqref="FR5">
    <cfRule type="expression" dxfId="0" priority="239">
      <formula>#REF!&gt;=TODAY()</formula>
    </cfRule>
  </conditionalFormatting>
  <conditionalFormatting sqref="FR5">
    <cfRule type="expression" dxfId="0" priority="240">
      <formula>#REF!&gt;=TODAY()</formula>
    </cfRule>
  </conditionalFormatting>
  <conditionalFormatting sqref="FR5">
    <cfRule type="expression" dxfId="0" priority="241">
      <formula>#REF!&gt;=TODAY()</formula>
    </cfRule>
  </conditionalFormatting>
  <conditionalFormatting sqref="FR5">
    <cfRule type="expression" dxfId="0" priority="242">
      <formula>#REF!&gt;=TODAY()</formula>
    </cfRule>
  </conditionalFormatting>
  <conditionalFormatting sqref="FR5">
    <cfRule type="expression" dxfId="0" priority="243">
      <formula>#REF!&gt;=TODAY()</formula>
    </cfRule>
  </conditionalFormatting>
  <conditionalFormatting sqref="FR5">
    <cfRule type="expression" dxfId="0" priority="244">
      <formula>#REF!&gt;=TODAY()</formula>
    </cfRule>
  </conditionalFormatting>
  <conditionalFormatting sqref="FR5">
    <cfRule type="expression" dxfId="0" priority="245">
      <formula>#REF!&gt;=TODAY()</formula>
    </cfRule>
  </conditionalFormatting>
  <conditionalFormatting sqref="FR5">
    <cfRule type="expression" dxfId="0" priority="246">
      <formula>#REF!&gt;=TODAY()</formula>
    </cfRule>
  </conditionalFormatting>
  <conditionalFormatting sqref="FR5">
    <cfRule type="expression" dxfId="0" priority="247">
      <formula>#REF!&gt;=TODAY()</formula>
    </cfRule>
  </conditionalFormatting>
  <conditionalFormatting sqref="FR5">
    <cfRule type="expression" dxfId="0" priority="248">
      <formula>#REF!&gt;=TODAY()</formula>
    </cfRule>
  </conditionalFormatting>
  <conditionalFormatting sqref="FR6">
    <cfRule type="expression" dxfId="0" priority="249">
      <formula>#REF!&gt;=TODAY()</formula>
    </cfRule>
  </conditionalFormatting>
  <conditionalFormatting sqref="FR6">
    <cfRule type="expression" dxfId="0" priority="250">
      <formula>#REF!&gt;=TODAY()</formula>
    </cfRule>
  </conditionalFormatting>
  <conditionalFormatting sqref="FR6">
    <cfRule type="expression" dxfId="0" priority="251">
      <formula>#REF!&gt;=TODAY()</formula>
    </cfRule>
  </conditionalFormatting>
  <conditionalFormatting sqref="FR6">
    <cfRule type="expression" dxfId="0" priority="252">
      <formula>#REF!&gt;=TODAY()</formula>
    </cfRule>
  </conditionalFormatting>
  <conditionalFormatting sqref="FR6">
    <cfRule type="expression" dxfId="0" priority="253">
      <formula>#REF!&gt;=TODAY()</formula>
    </cfRule>
  </conditionalFormatting>
  <conditionalFormatting sqref="FR6">
    <cfRule type="expression" dxfId="0" priority="254">
      <formula>#REF!&gt;=TODAY()</formula>
    </cfRule>
  </conditionalFormatting>
  <conditionalFormatting sqref="FR6">
    <cfRule type="expression" dxfId="0" priority="255">
      <formula>#REF!&gt;=TODAY()</formula>
    </cfRule>
  </conditionalFormatting>
  <conditionalFormatting sqref="FR6">
    <cfRule type="expression" dxfId="0" priority="256">
      <formula>#REF!&gt;=TODAY()</formula>
    </cfRule>
  </conditionalFormatting>
  <conditionalFormatting sqref="FR6">
    <cfRule type="expression" dxfId="0" priority="257">
      <formula>#REF!&gt;=TODAY()</formula>
    </cfRule>
  </conditionalFormatting>
  <conditionalFormatting sqref="FR6">
    <cfRule type="expression" dxfId="0" priority="258">
      <formula>#REF!&gt;=TODAY()</formula>
    </cfRule>
  </conditionalFormatting>
  <conditionalFormatting sqref="FR6">
    <cfRule type="expression" dxfId="0" priority="259">
      <formula>#REF!&gt;=TODAY()</formula>
    </cfRule>
  </conditionalFormatting>
  <conditionalFormatting sqref="FR6">
    <cfRule type="expression" dxfId="0" priority="260">
      <formula>#REF!&gt;=TODAY()</formula>
    </cfRule>
  </conditionalFormatting>
  <conditionalFormatting sqref="FR6">
    <cfRule type="expression" dxfId="0" priority="261">
      <formula>#REF!&gt;=TODAY()</formula>
    </cfRule>
  </conditionalFormatting>
  <conditionalFormatting sqref="FR6">
    <cfRule type="expression" dxfId="0" priority="262">
      <formula>#REF!&gt;=TODAY()</formula>
    </cfRule>
  </conditionalFormatting>
  <conditionalFormatting sqref="FR6">
    <cfRule type="expression" dxfId="0" priority="263">
      <formula>#REF!&gt;=TODAY()</formula>
    </cfRule>
  </conditionalFormatting>
  <conditionalFormatting sqref="FR6">
    <cfRule type="expression" dxfId="0" priority="264">
      <formula>#REF!&gt;=TODAY()</formula>
    </cfRule>
  </conditionalFormatting>
  <conditionalFormatting sqref="FS3">
    <cfRule type="expression" dxfId="0" priority="265">
      <formula>#REF!&gt;=TODAY()</formula>
    </cfRule>
  </conditionalFormatting>
  <conditionalFormatting sqref="FS3">
    <cfRule type="expression" dxfId="0" priority="266">
      <formula>#REF!&gt;=TODAY()</formula>
    </cfRule>
  </conditionalFormatting>
  <conditionalFormatting sqref="FS6:FT6">
    <cfRule type="expression" dxfId="0" priority="267">
      <formula>#REF!&gt;=TODAY()</formula>
    </cfRule>
  </conditionalFormatting>
  <conditionalFormatting sqref="FS6:FT6">
    <cfRule type="expression" dxfId="0" priority="268">
      <formula>#REF!&gt;=TODAY()</formula>
    </cfRule>
  </conditionalFormatting>
  <conditionalFormatting sqref="FS5:FT5">
    <cfRule type="expression" dxfId="0" priority="269">
      <formula>#REF!&gt;=TODAY()</formula>
    </cfRule>
  </conditionalFormatting>
  <conditionalFormatting sqref="FS5:FT5">
    <cfRule type="expression" dxfId="0" priority="270">
      <formula>#REF!&gt;=TODAY()</formula>
    </cfRule>
  </conditionalFormatting>
  <conditionalFormatting sqref="FS5:FT5">
    <cfRule type="expression" dxfId="0" priority="271">
      <formula>#REF!&gt;=TODAY()</formula>
    </cfRule>
  </conditionalFormatting>
  <conditionalFormatting sqref="FS5:FT5">
    <cfRule type="expression" dxfId="0" priority="272">
      <formula>#REF!&gt;=TODAY()</formula>
    </cfRule>
  </conditionalFormatting>
  <conditionalFormatting sqref="FS5:FT5">
    <cfRule type="expression" dxfId="0" priority="273">
      <formula>#REF!&gt;=TODAY()</formula>
    </cfRule>
  </conditionalFormatting>
  <conditionalFormatting sqref="FS5:FT5">
    <cfRule type="expression" dxfId="0" priority="274">
      <formula>#REF!&gt;=TODAY()</formula>
    </cfRule>
  </conditionalFormatting>
  <conditionalFormatting sqref="FS5:FT5">
    <cfRule type="expression" dxfId="0" priority="275">
      <formula>#REF!&gt;=TODAY()</formula>
    </cfRule>
  </conditionalFormatting>
  <conditionalFormatting sqref="FS5:FT5">
    <cfRule type="expression" dxfId="0" priority="276">
      <formula>#REF!&gt;=TODAY()</formula>
    </cfRule>
  </conditionalFormatting>
  <conditionalFormatting sqref="FS5:FT5">
    <cfRule type="expression" dxfId="0" priority="277">
      <formula>#REF!&gt;=TODAY()</formula>
    </cfRule>
  </conditionalFormatting>
  <conditionalFormatting sqref="FS5:FT5">
    <cfRule type="expression" dxfId="0" priority="278">
      <formula>#REF!&gt;=TODAY()</formula>
    </cfRule>
  </conditionalFormatting>
  <conditionalFormatting sqref="FS5:FT5">
    <cfRule type="expression" dxfId="0" priority="279">
      <formula>#REF!&gt;=TODAY()</formula>
    </cfRule>
  </conditionalFormatting>
  <conditionalFormatting sqref="FS5:FT5">
    <cfRule type="expression" dxfId="0" priority="280">
      <formula>#REF!&gt;=TODAY()</formula>
    </cfRule>
  </conditionalFormatting>
  <conditionalFormatting sqref="FS5:FT5">
    <cfRule type="expression" dxfId="0" priority="281">
      <formula>#REF!&gt;=TODAY()</formula>
    </cfRule>
  </conditionalFormatting>
  <conditionalFormatting sqref="FS5:FT5">
    <cfRule type="expression" dxfId="0" priority="282">
      <formula>#REF!&gt;=TODAY()</formula>
    </cfRule>
  </conditionalFormatting>
  <conditionalFormatting sqref="FS5:FT5">
    <cfRule type="expression" dxfId="0" priority="283">
      <formula>#REF!&gt;=TODAY()</formula>
    </cfRule>
  </conditionalFormatting>
  <conditionalFormatting sqref="FS5:FT5">
    <cfRule type="expression" dxfId="0" priority="284">
      <formula>#REF!&gt;=TODAY()</formula>
    </cfRule>
  </conditionalFormatting>
  <conditionalFormatting sqref="FS5:FT5">
    <cfRule type="expression" dxfId="0" priority="285">
      <formula>#REF!&gt;=TODAY()</formula>
    </cfRule>
  </conditionalFormatting>
  <conditionalFormatting sqref="FS5:FT5">
    <cfRule type="expression" dxfId="0" priority="286">
      <formula>#REF!&gt;=TODAY()</formula>
    </cfRule>
  </conditionalFormatting>
  <conditionalFormatting sqref="FS5:FT5">
    <cfRule type="expression" dxfId="0" priority="287">
      <formula>#REF!&gt;=TODAY()</formula>
    </cfRule>
  </conditionalFormatting>
  <conditionalFormatting sqref="FS5:FT5">
    <cfRule type="expression" dxfId="0" priority="288">
      <formula>#REF!&gt;=TODAY()</formula>
    </cfRule>
  </conditionalFormatting>
  <conditionalFormatting sqref="FS5:FT5">
    <cfRule type="expression" dxfId="0" priority="289">
      <formula>#REF!&gt;=TODAY()</formula>
    </cfRule>
  </conditionalFormatting>
  <conditionalFormatting sqref="FS5:FT5">
    <cfRule type="expression" dxfId="0" priority="290">
      <formula>#REF!&gt;=TODAY()</formula>
    </cfRule>
  </conditionalFormatting>
  <conditionalFormatting sqref="FS5:FT5">
    <cfRule type="expression" dxfId="0" priority="291">
      <formula>#REF!&gt;=TODAY()</formula>
    </cfRule>
  </conditionalFormatting>
  <conditionalFormatting sqref="FS5:FT5">
    <cfRule type="expression" dxfId="0" priority="292">
      <formula>#REF!&gt;=TODAY()</formula>
    </cfRule>
  </conditionalFormatting>
  <conditionalFormatting sqref="FS6:FT6">
    <cfRule type="expression" dxfId="0" priority="293">
      <formula>#REF!&gt;=TODAY()</formula>
    </cfRule>
  </conditionalFormatting>
  <conditionalFormatting sqref="FS6:FT6">
    <cfRule type="expression" dxfId="0" priority="294">
      <formula>#REF!&gt;=TODAY()</formula>
    </cfRule>
  </conditionalFormatting>
  <conditionalFormatting sqref="FS6:FT6">
    <cfRule type="expression" dxfId="0" priority="295">
      <formula>#REF!&gt;=TODAY()</formula>
    </cfRule>
  </conditionalFormatting>
  <conditionalFormatting sqref="FS6:FT6">
    <cfRule type="expression" dxfId="0" priority="296">
      <formula>#REF!&gt;=TODAY()</formula>
    </cfRule>
  </conditionalFormatting>
  <conditionalFormatting sqref="FS6:FT6">
    <cfRule type="expression" dxfId="0" priority="297">
      <formula>#REF!&gt;=TODAY()</formula>
    </cfRule>
  </conditionalFormatting>
  <conditionalFormatting sqref="FS6:FT6">
    <cfRule type="expression" dxfId="0" priority="298">
      <formula>#REF!&gt;=TODAY()</formula>
    </cfRule>
  </conditionalFormatting>
  <conditionalFormatting sqref="FS6:FT6">
    <cfRule type="expression" dxfId="0" priority="299">
      <formula>#REF!&gt;=TODAY()</formula>
    </cfRule>
  </conditionalFormatting>
  <conditionalFormatting sqref="FS6:FT6">
    <cfRule type="expression" dxfId="0" priority="300">
      <formula>#REF!&gt;=TODAY()</formula>
    </cfRule>
  </conditionalFormatting>
  <conditionalFormatting sqref="FS6:FT6">
    <cfRule type="expression" dxfId="0" priority="301">
      <formula>#REF!&gt;=TODAY()</formula>
    </cfRule>
  </conditionalFormatting>
  <conditionalFormatting sqref="FS6:FT6">
    <cfRule type="expression" dxfId="0" priority="302">
      <formula>#REF!&gt;=TODAY()</formula>
    </cfRule>
  </conditionalFormatting>
  <conditionalFormatting sqref="FS6:FT6">
    <cfRule type="expression" dxfId="0" priority="303">
      <formula>#REF!&gt;=TODAY()</formula>
    </cfRule>
  </conditionalFormatting>
  <conditionalFormatting sqref="FS6:FT6">
    <cfRule type="expression" dxfId="0" priority="304">
      <formula>#REF!&gt;=TODAY()</formula>
    </cfRule>
  </conditionalFormatting>
  <conditionalFormatting sqref="FS6:FT6">
    <cfRule type="expression" dxfId="0" priority="305">
      <formula>#REF!&gt;=TODAY()</formula>
    </cfRule>
  </conditionalFormatting>
  <conditionalFormatting sqref="FS6:FT6">
    <cfRule type="expression" dxfId="0" priority="306">
      <formula>#REF!&gt;=TODAY()</formula>
    </cfRule>
  </conditionalFormatting>
  <conditionalFormatting sqref="FS6:FT6">
    <cfRule type="expression" dxfId="0" priority="307">
      <formula>#REF!&gt;=TODAY()</formula>
    </cfRule>
  </conditionalFormatting>
  <conditionalFormatting sqref="FS6:FT6">
    <cfRule type="expression" dxfId="0" priority="308">
      <formula>#REF!&gt;=TODAY()</formula>
    </cfRule>
  </conditionalFormatting>
  <conditionalFormatting sqref="FU3:HD3">
    <cfRule type="expression" dxfId="0" priority="309">
      <formula>#REF!&gt;=TODAY()</formula>
    </cfRule>
  </conditionalFormatting>
  <conditionalFormatting sqref="FU3:HD3">
    <cfRule type="expression" dxfId="0" priority="310">
      <formula>#REF!&gt;=TODAY()</formula>
    </cfRule>
  </conditionalFormatting>
  <conditionalFormatting sqref="FU6:HD6">
    <cfRule type="expression" dxfId="0" priority="311">
      <formula>#REF!&gt;=TODAY()</formula>
    </cfRule>
  </conditionalFormatting>
  <conditionalFormatting sqref="FU6:HD6">
    <cfRule type="expression" dxfId="0" priority="312">
      <formula>#REF!&gt;=TODAY()</formula>
    </cfRule>
  </conditionalFormatting>
  <conditionalFormatting sqref="FU5:HD5">
    <cfRule type="expression" dxfId="0" priority="313">
      <formula>#REF!&gt;=TODAY()</formula>
    </cfRule>
  </conditionalFormatting>
  <conditionalFormatting sqref="FU5:HD5">
    <cfRule type="expression" dxfId="0" priority="314">
      <formula>#REF!&gt;=TODAY()</formula>
    </cfRule>
  </conditionalFormatting>
  <conditionalFormatting sqref="FU5:HD5">
    <cfRule type="expression" dxfId="0" priority="315">
      <formula>#REF!&gt;=TODAY()</formula>
    </cfRule>
  </conditionalFormatting>
  <conditionalFormatting sqref="FU5:HD5">
    <cfRule type="expression" dxfId="0" priority="316">
      <formula>#REF!&gt;=TODAY()</formula>
    </cfRule>
  </conditionalFormatting>
  <conditionalFormatting sqref="FU5:HD5">
    <cfRule type="expression" dxfId="0" priority="317">
      <formula>#REF!&gt;=TODAY()</formula>
    </cfRule>
  </conditionalFormatting>
  <conditionalFormatting sqref="FU5:HD5">
    <cfRule type="expression" dxfId="0" priority="318">
      <formula>#REF!&gt;=TODAY()</formula>
    </cfRule>
  </conditionalFormatting>
  <conditionalFormatting sqref="FU5:HD5">
    <cfRule type="expression" dxfId="0" priority="319">
      <formula>#REF!&gt;=TODAY()</formula>
    </cfRule>
  </conditionalFormatting>
  <conditionalFormatting sqref="FU5:HD5">
    <cfRule type="expression" dxfId="0" priority="320">
      <formula>#REF!&gt;=TODAY()</formula>
    </cfRule>
  </conditionalFormatting>
  <conditionalFormatting sqref="FU5:HD5">
    <cfRule type="expression" dxfId="0" priority="321">
      <formula>#REF!&gt;=TODAY()</formula>
    </cfRule>
  </conditionalFormatting>
  <conditionalFormatting sqref="FU5:HD5">
    <cfRule type="expression" dxfId="0" priority="322">
      <formula>#REF!&gt;=TODAY()</formula>
    </cfRule>
  </conditionalFormatting>
  <conditionalFormatting sqref="FU5:HD5">
    <cfRule type="expression" dxfId="0" priority="323">
      <formula>#REF!&gt;=TODAY()</formula>
    </cfRule>
  </conditionalFormatting>
  <conditionalFormatting sqref="FU5:HD5">
    <cfRule type="expression" dxfId="0" priority="324">
      <formula>#REF!&gt;=TODAY()</formula>
    </cfRule>
  </conditionalFormatting>
  <conditionalFormatting sqref="FU5:HD5">
    <cfRule type="expression" dxfId="0" priority="325">
      <formula>#REF!&gt;=TODAY()</formula>
    </cfRule>
  </conditionalFormatting>
  <conditionalFormatting sqref="FU5:HD5">
    <cfRule type="expression" dxfId="0" priority="326">
      <formula>#REF!&gt;=TODAY()</formula>
    </cfRule>
  </conditionalFormatting>
  <conditionalFormatting sqref="FU5:HD5">
    <cfRule type="expression" dxfId="0" priority="327">
      <formula>#REF!&gt;=TODAY()</formula>
    </cfRule>
  </conditionalFormatting>
  <conditionalFormatting sqref="FU5:HD5">
    <cfRule type="expression" dxfId="0" priority="328">
      <formula>#REF!&gt;=TODAY()</formula>
    </cfRule>
  </conditionalFormatting>
  <conditionalFormatting sqref="FU5:HD5">
    <cfRule type="expression" dxfId="0" priority="329">
      <formula>#REF!&gt;=TODAY()</formula>
    </cfRule>
  </conditionalFormatting>
  <conditionalFormatting sqref="FU5:HD5">
    <cfRule type="expression" dxfId="0" priority="330">
      <formula>#REF!&gt;=TODAY()</formula>
    </cfRule>
  </conditionalFormatting>
  <conditionalFormatting sqref="FU5:HD5">
    <cfRule type="expression" dxfId="0" priority="331">
      <formula>#REF!&gt;=TODAY()</formula>
    </cfRule>
  </conditionalFormatting>
  <conditionalFormatting sqref="FU5:HD5">
    <cfRule type="expression" dxfId="0" priority="332">
      <formula>#REF!&gt;=TODAY()</formula>
    </cfRule>
  </conditionalFormatting>
  <conditionalFormatting sqref="FU5:HD5">
    <cfRule type="expression" dxfId="0" priority="333">
      <formula>#REF!&gt;=TODAY()</formula>
    </cfRule>
  </conditionalFormatting>
  <conditionalFormatting sqref="FU5:HD5">
    <cfRule type="expression" dxfId="0" priority="334">
      <formula>#REF!&gt;=TODAY()</formula>
    </cfRule>
  </conditionalFormatting>
  <conditionalFormatting sqref="FU5:HD5">
    <cfRule type="expression" dxfId="0" priority="335">
      <formula>#REF!&gt;=TODAY()</formula>
    </cfRule>
  </conditionalFormatting>
  <conditionalFormatting sqref="FU5:HD5">
    <cfRule type="expression" dxfId="0" priority="336">
      <formula>#REF!&gt;=TODAY()</formula>
    </cfRule>
  </conditionalFormatting>
  <conditionalFormatting sqref="FU6:HD6">
    <cfRule type="expression" dxfId="0" priority="337">
      <formula>#REF!&gt;=TODAY()</formula>
    </cfRule>
  </conditionalFormatting>
  <conditionalFormatting sqref="FU6:HD6">
    <cfRule type="expression" dxfId="0" priority="338">
      <formula>#REF!&gt;=TODAY()</formula>
    </cfRule>
  </conditionalFormatting>
  <conditionalFormatting sqref="FU6:HD6">
    <cfRule type="expression" dxfId="0" priority="339">
      <formula>#REF!&gt;=TODAY()</formula>
    </cfRule>
  </conditionalFormatting>
  <conditionalFormatting sqref="FU6:HD6">
    <cfRule type="expression" dxfId="0" priority="340">
      <formula>#REF!&gt;=TODAY()</formula>
    </cfRule>
  </conditionalFormatting>
  <conditionalFormatting sqref="FU6:HD6">
    <cfRule type="expression" dxfId="0" priority="341">
      <formula>#REF!&gt;=TODAY()</formula>
    </cfRule>
  </conditionalFormatting>
  <conditionalFormatting sqref="FU6:HD6">
    <cfRule type="expression" dxfId="0" priority="342">
      <formula>#REF!&gt;=TODAY()</formula>
    </cfRule>
  </conditionalFormatting>
  <conditionalFormatting sqref="FU6:HD6">
    <cfRule type="expression" dxfId="0" priority="343">
      <formula>#REF!&gt;=TODAY()</formula>
    </cfRule>
  </conditionalFormatting>
  <conditionalFormatting sqref="FU6:HD6">
    <cfRule type="expression" dxfId="0" priority="344">
      <formula>#REF!&gt;=TODAY()</formula>
    </cfRule>
  </conditionalFormatting>
  <conditionalFormatting sqref="FU6:HD6">
    <cfRule type="expression" dxfId="0" priority="345">
      <formula>#REF!&gt;=TODAY()</formula>
    </cfRule>
  </conditionalFormatting>
  <conditionalFormatting sqref="FU6:HD6">
    <cfRule type="expression" dxfId="0" priority="346">
      <formula>#REF!&gt;=TODAY()</formula>
    </cfRule>
  </conditionalFormatting>
  <conditionalFormatting sqref="FU6:HD6">
    <cfRule type="expression" dxfId="0" priority="347">
      <formula>#REF!&gt;=TODAY()</formula>
    </cfRule>
  </conditionalFormatting>
  <conditionalFormatting sqref="FU6:HD6">
    <cfRule type="expression" dxfId="0" priority="348">
      <formula>#REF!&gt;=TODAY()</formula>
    </cfRule>
  </conditionalFormatting>
  <conditionalFormatting sqref="FU6:HD6">
    <cfRule type="expression" dxfId="0" priority="349">
      <formula>#REF!&gt;=TODAY()</formula>
    </cfRule>
  </conditionalFormatting>
  <conditionalFormatting sqref="FU6:HD6">
    <cfRule type="expression" dxfId="0" priority="350">
      <formula>#REF!&gt;=TODAY()</formula>
    </cfRule>
  </conditionalFormatting>
  <conditionalFormatting sqref="FU6:HD6">
    <cfRule type="expression" dxfId="0" priority="351">
      <formula>#REF!&gt;=TODAY()</formula>
    </cfRule>
  </conditionalFormatting>
  <conditionalFormatting sqref="FU6:HD6">
    <cfRule type="expression" dxfId="0" priority="352">
      <formula>#REF!&gt;=TODAY()</formula>
    </cfRule>
  </conditionalFormatting>
  <printOptions/>
  <pageMargins bottom="0.236220472440945" footer="0.0" header="0.0" left="0.236220472440945" right="0.236220472440945" top="0.236220472440945"/>
  <pageSetup paperSize="9" scale="8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3.14"/>
    <col customWidth="1" min="3" max="58" width="8.14"/>
    <col customWidth="1" min="59" max="78" width="8.0"/>
  </cols>
  <sheetData>
    <row r="1" ht="11.25" customHeight="1">
      <c r="A1" s="39"/>
      <c r="B1" s="159"/>
      <c r="C1" s="160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2"/>
    </row>
    <row r="2" ht="11.25" customHeight="1">
      <c r="A2" s="39"/>
      <c r="B2" s="26" t="s">
        <v>7</v>
      </c>
      <c r="C2" s="163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2"/>
    </row>
    <row r="3" ht="11.25" customHeight="1">
      <c r="A3" s="39"/>
      <c r="B3" s="31"/>
      <c r="C3" s="16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2"/>
    </row>
    <row r="4" ht="11.25" customHeight="1">
      <c r="A4" s="39"/>
      <c r="B4" s="166"/>
      <c r="C4" s="167" t="s">
        <v>8</v>
      </c>
      <c r="D4" s="167">
        <v>90.0</v>
      </c>
      <c r="E4" s="167">
        <v>91.0</v>
      </c>
      <c r="F4" s="167">
        <v>92.0</v>
      </c>
      <c r="G4" s="167">
        <v>92.0</v>
      </c>
      <c r="H4" s="167">
        <v>90.0</v>
      </c>
      <c r="I4" s="167">
        <v>91.0</v>
      </c>
      <c r="J4" s="167">
        <v>92.0</v>
      </c>
      <c r="K4" s="167">
        <v>92.0</v>
      </c>
      <c r="L4" s="167">
        <v>91.0</v>
      </c>
      <c r="M4" s="167">
        <v>91.0</v>
      </c>
      <c r="N4" s="167">
        <v>92.0</v>
      </c>
      <c r="O4" s="167">
        <v>92.0</v>
      </c>
      <c r="P4" s="167">
        <v>90.0</v>
      </c>
      <c r="Q4" s="167">
        <v>91.0</v>
      </c>
      <c r="R4" s="167">
        <v>92.0</v>
      </c>
      <c r="S4" s="167">
        <v>92.0</v>
      </c>
      <c r="T4" s="167">
        <v>90.0</v>
      </c>
      <c r="U4" s="167">
        <v>91.0</v>
      </c>
      <c r="V4" s="167">
        <v>92.0</v>
      </c>
      <c r="W4" s="167">
        <v>92.0</v>
      </c>
      <c r="X4" s="167">
        <v>90.0</v>
      </c>
      <c r="Y4" s="167">
        <v>91.0</v>
      </c>
      <c r="Z4" s="167">
        <v>92.0</v>
      </c>
      <c r="AA4" s="167">
        <v>92.0</v>
      </c>
      <c r="AB4" s="167">
        <v>91.0</v>
      </c>
      <c r="AC4" s="167">
        <v>91.0</v>
      </c>
      <c r="AD4" s="167">
        <v>92.0</v>
      </c>
      <c r="AE4" s="167">
        <v>92.0</v>
      </c>
      <c r="AF4" s="167">
        <v>90.0</v>
      </c>
      <c r="AG4" s="167">
        <v>91.0</v>
      </c>
      <c r="AH4" s="167">
        <v>92.0</v>
      </c>
      <c r="AI4" s="167">
        <v>92.0</v>
      </c>
      <c r="AJ4" s="167">
        <v>90.0</v>
      </c>
      <c r="AK4" s="167">
        <v>91.0</v>
      </c>
      <c r="AL4" s="167">
        <v>92.0</v>
      </c>
      <c r="AM4" s="167">
        <v>92.0</v>
      </c>
      <c r="AN4" s="167">
        <v>90.0</v>
      </c>
      <c r="AO4" s="167">
        <v>91.0</v>
      </c>
      <c r="AP4" s="167">
        <v>92.0</v>
      </c>
      <c r="AQ4" s="167">
        <v>92.0</v>
      </c>
      <c r="AR4" s="167">
        <v>91.0</v>
      </c>
      <c r="AS4" s="167">
        <v>91.0</v>
      </c>
      <c r="AT4" s="167">
        <v>92.0</v>
      </c>
      <c r="AU4" s="167">
        <v>92.0</v>
      </c>
      <c r="AV4" s="167">
        <v>90.0</v>
      </c>
      <c r="AW4" s="167">
        <v>91.0</v>
      </c>
      <c r="AX4" s="167">
        <v>92.0</v>
      </c>
      <c r="AY4" s="167">
        <v>92.0</v>
      </c>
      <c r="AZ4" s="167">
        <v>90.0</v>
      </c>
      <c r="BA4" s="167">
        <v>91.0</v>
      </c>
      <c r="BB4" s="167">
        <v>92.0</v>
      </c>
      <c r="BC4" s="167">
        <v>92.0</v>
      </c>
      <c r="BD4" s="167">
        <v>90.0</v>
      </c>
      <c r="BE4" s="167">
        <v>91.0</v>
      </c>
      <c r="BF4" s="167">
        <v>92.0</v>
      </c>
      <c r="BG4" s="168">
        <v>92.0</v>
      </c>
      <c r="BH4" s="168">
        <v>91.0</v>
      </c>
      <c r="BI4" s="168">
        <v>91.0</v>
      </c>
      <c r="BJ4" s="168">
        <v>92.0</v>
      </c>
      <c r="BK4" s="168">
        <v>92.0</v>
      </c>
      <c r="BL4" s="168">
        <v>90.0</v>
      </c>
      <c r="BM4" s="168">
        <v>91.0</v>
      </c>
      <c r="BN4" s="168">
        <v>92.0</v>
      </c>
      <c r="BO4" s="168">
        <v>92.0</v>
      </c>
      <c r="BP4" s="168">
        <v>90.0</v>
      </c>
      <c r="BQ4" s="168">
        <v>91.0</v>
      </c>
      <c r="BR4" s="168">
        <v>92.0</v>
      </c>
      <c r="BS4" s="168">
        <v>92.0</v>
      </c>
      <c r="BT4" s="168">
        <v>90.0</v>
      </c>
      <c r="BU4" s="168">
        <v>91.0</v>
      </c>
      <c r="BV4" s="168">
        <v>92.0</v>
      </c>
      <c r="BW4" s="168">
        <v>92.0</v>
      </c>
      <c r="BX4" s="168">
        <v>91.0</v>
      </c>
      <c r="BY4" s="168">
        <v>91.0</v>
      </c>
      <c r="BZ4" s="162"/>
    </row>
    <row r="5" ht="12.75" customHeight="1">
      <c r="A5" s="39">
        <v>1.0</v>
      </c>
      <c r="B5" s="40" t="s">
        <v>11</v>
      </c>
      <c r="C5" s="41"/>
      <c r="D5" s="41" t="s">
        <v>271</v>
      </c>
      <c r="E5" s="41" t="s">
        <v>272</v>
      </c>
      <c r="F5" s="41" t="s">
        <v>273</v>
      </c>
      <c r="G5" s="41" t="s">
        <v>274</v>
      </c>
      <c r="H5" s="41" t="s">
        <v>275</v>
      </c>
      <c r="I5" s="41" t="s">
        <v>276</v>
      </c>
      <c r="J5" s="41" t="s">
        <v>277</v>
      </c>
      <c r="K5" s="41" t="s">
        <v>278</v>
      </c>
      <c r="L5" s="41" t="s">
        <v>279</v>
      </c>
      <c r="M5" s="41" t="s">
        <v>280</v>
      </c>
      <c r="N5" s="41" t="s">
        <v>281</v>
      </c>
      <c r="O5" s="41" t="s">
        <v>282</v>
      </c>
      <c r="P5" s="41" t="s">
        <v>283</v>
      </c>
      <c r="Q5" s="41" t="s">
        <v>284</v>
      </c>
      <c r="R5" s="41" t="s">
        <v>285</v>
      </c>
      <c r="S5" s="41" t="s">
        <v>286</v>
      </c>
      <c r="T5" s="41" t="s">
        <v>287</v>
      </c>
      <c r="U5" s="41" t="s">
        <v>288</v>
      </c>
      <c r="V5" s="41" t="s">
        <v>289</v>
      </c>
      <c r="W5" s="41" t="s">
        <v>290</v>
      </c>
      <c r="X5" s="41" t="s">
        <v>291</v>
      </c>
      <c r="Y5" s="41" t="s">
        <v>292</v>
      </c>
      <c r="Z5" s="41" t="s">
        <v>293</v>
      </c>
      <c r="AA5" s="41" t="s">
        <v>294</v>
      </c>
      <c r="AB5" s="41" t="s">
        <v>295</v>
      </c>
      <c r="AC5" s="41" t="s">
        <v>296</v>
      </c>
      <c r="AD5" s="41" t="s">
        <v>297</v>
      </c>
      <c r="AE5" s="41" t="s">
        <v>298</v>
      </c>
      <c r="AF5" s="41" t="s">
        <v>299</v>
      </c>
      <c r="AG5" s="41" t="s">
        <v>300</v>
      </c>
      <c r="AH5" s="41" t="s">
        <v>301</v>
      </c>
      <c r="AI5" s="41" t="s">
        <v>302</v>
      </c>
      <c r="AJ5" s="41" t="s">
        <v>303</v>
      </c>
      <c r="AK5" s="41" t="s">
        <v>304</v>
      </c>
      <c r="AL5" s="41" t="s">
        <v>305</v>
      </c>
      <c r="AM5" s="41" t="s">
        <v>306</v>
      </c>
      <c r="AN5" s="41" t="s">
        <v>307</v>
      </c>
      <c r="AO5" s="41" t="s">
        <v>308</v>
      </c>
      <c r="AP5" s="41" t="s">
        <v>309</v>
      </c>
      <c r="AQ5" s="41" t="s">
        <v>310</v>
      </c>
      <c r="AR5" s="41" t="s">
        <v>311</v>
      </c>
      <c r="AS5" s="41" t="s">
        <v>312</v>
      </c>
      <c r="AT5" s="41" t="s">
        <v>313</v>
      </c>
      <c r="AU5" s="41" t="s">
        <v>314</v>
      </c>
      <c r="AV5" s="41" t="s">
        <v>315</v>
      </c>
      <c r="AW5" s="41" t="s">
        <v>316</v>
      </c>
      <c r="AX5" s="41" t="s">
        <v>317</v>
      </c>
      <c r="AY5" s="41" t="s">
        <v>318</v>
      </c>
      <c r="AZ5" s="41" t="s">
        <v>319</v>
      </c>
      <c r="BA5" s="41" t="s">
        <v>320</v>
      </c>
      <c r="BB5" s="41" t="s">
        <v>321</v>
      </c>
      <c r="BC5" s="41" t="s">
        <v>322</v>
      </c>
      <c r="BD5" s="41" t="s">
        <v>323</v>
      </c>
      <c r="BE5" s="41" t="s">
        <v>324</v>
      </c>
      <c r="BF5" s="41" t="s">
        <v>325</v>
      </c>
      <c r="BG5" s="41" t="s">
        <v>326</v>
      </c>
      <c r="BH5" s="41" t="s">
        <v>327</v>
      </c>
      <c r="BI5" s="41" t="s">
        <v>328</v>
      </c>
      <c r="BJ5" s="41" t="s">
        <v>329</v>
      </c>
      <c r="BK5" s="41" t="s">
        <v>330</v>
      </c>
      <c r="BL5" s="41" t="s">
        <v>331</v>
      </c>
      <c r="BM5" s="41" t="s">
        <v>332</v>
      </c>
      <c r="BN5" s="41" t="s">
        <v>333</v>
      </c>
      <c r="BO5" s="41" t="s">
        <v>334</v>
      </c>
      <c r="BP5" s="41" t="s">
        <v>335</v>
      </c>
      <c r="BQ5" s="41" t="s">
        <v>336</v>
      </c>
      <c r="BR5" s="41" t="s">
        <v>337</v>
      </c>
      <c r="BS5" s="169" t="s">
        <v>338</v>
      </c>
      <c r="BT5" s="169" t="s">
        <v>339</v>
      </c>
      <c r="BU5" s="169" t="s">
        <v>340</v>
      </c>
      <c r="BV5" s="169" t="s">
        <v>341</v>
      </c>
      <c r="BW5" s="169" t="s">
        <v>342</v>
      </c>
      <c r="BX5" s="169" t="s">
        <v>343</v>
      </c>
      <c r="BY5" s="169" t="s">
        <v>344</v>
      </c>
      <c r="BZ5" s="162"/>
    </row>
    <row r="6" ht="13.5" customHeight="1">
      <c r="A6" s="39">
        <f t="shared" ref="A6:A53" si="1">A5+1</f>
        <v>2</v>
      </c>
      <c r="B6" s="46" t="s">
        <v>236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162"/>
    </row>
    <row r="7" ht="12.75" customHeight="1">
      <c r="A7" s="39">
        <f t="shared" si="1"/>
        <v>3</v>
      </c>
      <c r="B7" s="50" t="s">
        <v>237</v>
      </c>
      <c r="C7" s="51"/>
      <c r="D7" s="51">
        <f>SUMIF('Mês'!$B$4:$FC$4,Trimestre!D$5,'Mês'!$B7:$FC7)</f>
        <v>57.64</v>
      </c>
      <c r="E7" s="51">
        <f>SUMIF('Mês'!$B$4:$FC$4,Trimestre!E$5,'Mês'!$B7:$FC7)</f>
        <v>64.855</v>
      </c>
      <c r="F7" s="51">
        <f>SUMIF('Mês'!$B$4:$FC$4,Trimestre!F$5,'Mês'!$B7:$FC7)</f>
        <v>74.714</v>
      </c>
      <c r="G7" s="51">
        <f>SUMIF('Mês'!$B$4:$FC$4,Trimestre!G$5,'Mês'!$B7:$FC7)</f>
        <v>68.981</v>
      </c>
      <c r="H7" s="51">
        <f>SUMIF('Mês'!$B$4:$FC$4,Trimestre!H$5,'Mês'!$B7:$FC7)</f>
        <v>65.028</v>
      </c>
      <c r="I7" s="51">
        <f>SUMIF('Mês'!$B$4:$FC$4,Trimestre!I$5,'Mês'!$B7:$FC7)</f>
        <v>74.081</v>
      </c>
      <c r="J7" s="51">
        <f>SUMIF('Mês'!$B$4:$FC$4,Trimestre!J$5,'Mês'!$B7:$FC7)</f>
        <v>77.907</v>
      </c>
      <c r="K7" s="51">
        <f>SUMIF('Mês'!$B$4:$FC$4,Trimestre!K$5,'Mês'!$B7:$FC7)</f>
        <v>79.95</v>
      </c>
      <c r="L7" s="51">
        <f>SUMIF('Mês'!$B$4:$FC$4,Trimestre!L$5,'Mês'!$B7:$FC7)</f>
        <v>70.093</v>
      </c>
      <c r="M7" s="51">
        <f>SUMIF('Mês'!$B$4:$FC$4,Trimestre!M$5,'Mês'!$B7:$FC7)</f>
        <v>74.456</v>
      </c>
      <c r="N7" s="51">
        <f>SUMIF('Mês'!$B$4:$FC$4,Trimestre!N$5,'Mês'!$B7:$FC7)</f>
        <v>82.752</v>
      </c>
      <c r="O7" s="51">
        <f>SUMIF('Mês'!$B$4:$FC$4,Trimestre!O$5,'Mês'!$B7:$FC7)</f>
        <v>84.054</v>
      </c>
      <c r="P7" s="51">
        <f>SUMIF('Mês'!$B$4:$FC$4,Trimestre!P$5,'Mês'!$B7:$FC7)</f>
        <v>65.595</v>
      </c>
      <c r="Q7" s="51">
        <f>SUMIF('Mês'!$B$4:$FC$4,Trimestre!Q$5,'Mês'!$B7:$FC7)</f>
        <v>78.115</v>
      </c>
      <c r="R7" s="51">
        <f>SUMIF('Mês'!$B$4:$FC$4,Trimestre!R$5,'Mês'!$B7:$FC7)</f>
        <v>82.031</v>
      </c>
      <c r="S7" s="51">
        <f>SUMIF('Mês'!$B$4:$FC$4,Trimestre!S$5,'Mês'!$B7:$FC7)</f>
        <v>77.345</v>
      </c>
      <c r="T7" s="51">
        <f>SUMIF('Mês'!$B$4:$FC$4,Trimestre!T$5,'Mês'!$B7:$FC7)</f>
        <v>66.316</v>
      </c>
      <c r="U7" s="51">
        <f>SUMIF('Mês'!$B$4:$FC$4,Trimestre!U$5,'Mês'!$B7:$FC7)</f>
        <v>73.298</v>
      </c>
      <c r="V7" s="51">
        <f>SUMIF('Mês'!$B$4:$FC$4,Trimestre!V$5,'Mês'!$B7:$FC7)</f>
        <v>82.897</v>
      </c>
      <c r="W7" s="51">
        <f>SUMIF('Mês'!$B$4:$FC$4,Trimestre!W$5,'Mês'!$B7:$FC7)</f>
        <v>79.626</v>
      </c>
      <c r="X7" s="51">
        <f>SUMIF('Mês'!$B$4:$FC$4,Trimestre!X$5,'Mês'!$B7:$FC7)</f>
        <v>70.042</v>
      </c>
      <c r="Y7" s="51">
        <f>SUMIF('Mês'!$B$4:$FC$4,Trimestre!Y$5,'Mês'!$B7:$FC7)</f>
        <v>81.723</v>
      </c>
      <c r="Z7" s="51">
        <f>SUMIF('Mês'!$B$4:$FC$4,Trimestre!Z$5,'Mês'!$B7:$FC7)</f>
        <v>91.513</v>
      </c>
      <c r="AA7" s="51">
        <f>SUMIF('Mês'!$B$4:$FC$4,Trimestre!AA$5,'Mês'!$B7:$FC7)</f>
        <v>83.272</v>
      </c>
      <c r="AB7" s="51">
        <f>SUMIF('Mês'!$B$4:$FC$4,Trimestre!AB$5,'Mês'!$B7:$FC7)</f>
        <v>77.062</v>
      </c>
      <c r="AC7" s="51">
        <f>SUMIF('Mês'!$B$4:$FC$4,Trimestre!AC$5,'Mês'!$B7:$FC7)</f>
        <v>78.038</v>
      </c>
      <c r="AD7" s="51">
        <f>SUMIF('Mês'!$B$4:$FC$4,Trimestre!AD$5,'Mês'!$B7:$FC7)</f>
        <v>88.762</v>
      </c>
      <c r="AE7" s="51">
        <f>SUMIF('Mês'!$B$4:$FC$4,Trimestre!AE$5,'Mês'!$B7:$FC7)</f>
        <v>85.74</v>
      </c>
      <c r="AF7" s="51">
        <f>SUMIF('Mês'!$B$4:$FC$4,Trimestre!AF$5,'Mês'!$B7:$FC7)</f>
        <v>73.266</v>
      </c>
      <c r="AG7" s="51">
        <f>SUMIF('Mês'!$B$4:$FC$4,Trimestre!AG$5,'Mês'!$B7:$FC7)</f>
        <v>86.737</v>
      </c>
      <c r="AH7" s="51">
        <f>SUMIF('Mês'!$B$4:$FC$4,Trimestre!AH$5,'Mês'!$B7:$FC7)</f>
        <v>89.858</v>
      </c>
      <c r="AI7" s="51">
        <f>SUMIF('Mês'!$B$4:$FC$4,Trimestre!AI$5,'Mês'!$B7:$FC7)</f>
        <v>93.997</v>
      </c>
      <c r="AJ7" s="51">
        <f>SUMIF('Mês'!$B$4:$FC$4,Trimestre!AJ$5,'Mês'!$B7:$FC7)</f>
        <v>74.46</v>
      </c>
      <c r="AK7" s="51">
        <f>SUMIF('Mês'!$B$4:$FC$4,Trimestre!AK$5,'Mês'!$B7:$FC7)</f>
        <v>77.35</v>
      </c>
      <c r="AL7" s="51">
        <f>SUMIF('Mês'!$B$4:$FC$4,Trimestre!AL$5,'Mês'!$B7:$FC7)</f>
        <v>91.07</v>
      </c>
      <c r="AM7" s="51">
        <f>SUMIF('Mês'!$B$4:$FC$4,Trimestre!AM$5,'Mês'!$B7:$FC7)</f>
        <v>86.161</v>
      </c>
      <c r="AN7" s="51">
        <f>SUMIF('Mês'!$B$4:$FC$4,Trimestre!AN$5,'Mês'!$B7:$FC7)</f>
        <v>73.71</v>
      </c>
      <c r="AO7" s="51">
        <f>SUMIF('Mês'!$B$4:$FC$4,Trimestre!AO$5,'Mês'!$B7:$FC7)</f>
        <v>83.194</v>
      </c>
      <c r="AP7" s="51">
        <f>SUMIF('Mês'!$B$4:$FC$4,Trimestre!AP$5,'Mês'!$B7:$FC7)</f>
        <v>91.635</v>
      </c>
      <c r="AQ7" s="51">
        <f>SUMIF('Mês'!$B$4:$FC$4,Trimestre!AQ$5,'Mês'!$B7:$FC7)</f>
        <v>89.512</v>
      </c>
      <c r="AR7" s="51">
        <f>SUMIF('Mês'!$B$4:$FC$4,Trimestre!AR$5,'Mês'!$B7:$FC7)</f>
        <v>80.485</v>
      </c>
      <c r="AS7" s="51">
        <f>SUMIF('Mês'!$B$4:$FC$4,Trimestre!AS$5,'Mês'!$B7:$FC7)</f>
        <v>88.159</v>
      </c>
      <c r="AT7" s="51">
        <f>SUMIF('Mês'!$B$4:$FC$4,Trimestre!AT$5,'Mês'!$B7:$FC7)</f>
        <v>92.686</v>
      </c>
      <c r="AU7" s="51">
        <f>SUMIF('Mês'!$B$4:$FC$4,Trimestre!AU$5,'Mês'!$B7:$FC7)</f>
        <v>85.411</v>
      </c>
      <c r="AV7" s="51">
        <f>SUMIF('Mês'!$B$4:$FC$4,Trimestre!AV$5,'Mês'!$B7:$FC7)</f>
        <v>81.592</v>
      </c>
      <c r="AW7" s="51">
        <f>SUMIF('Mês'!$B$4:$FC$4,Trimestre!AW$5,'Mês'!$B7:$FC7)</f>
        <v>87.419</v>
      </c>
      <c r="AX7" s="51">
        <f>SUMIF('Mês'!$B$4:$FC$4,Trimestre!AX$5,'Mês'!$B7:$FC7)</f>
        <v>96.443</v>
      </c>
      <c r="AY7" s="51">
        <f>SUMIF('Mês'!$B$4:$FC$4,Trimestre!AY$5,'Mês'!$B7:$FC7)</f>
        <v>91.793</v>
      </c>
      <c r="AZ7" s="51">
        <f>SUMIF('Mês'!$B$4:$FC$4,Trimestre!AZ$5,'Mês'!$B7:$FC7)</f>
        <v>87.431</v>
      </c>
      <c r="BA7" s="51">
        <f>SUMIF('Mês'!$B$4:$FC$4,Trimestre!BA$5,'Mês'!$B7:$FC7)</f>
        <v>77.841</v>
      </c>
      <c r="BB7" s="51">
        <f>SUMIF('Mês'!$B$4:$FC$4,Trimestre!BB$5,'Mês'!$B7:$FC7)</f>
        <v>97.061</v>
      </c>
      <c r="BC7" s="51">
        <f>SUMIF('Mês'!$B$4:$FC$4,Trimestre!BC$5,'Mês'!$B7:$FC7)</f>
        <v>96.35</v>
      </c>
      <c r="BD7" s="51">
        <f>SUMIF('Mês'!$B$4:$FO$4,Trimestre!BD$5,'Mês'!$B7:$FO7)</f>
        <v>88.648</v>
      </c>
      <c r="BE7" s="51">
        <f>SUMIF('Mês'!$B$4:$FO$4,Trimestre!BE$5,'Mês'!$B7:$FO7)</f>
        <v>88.199</v>
      </c>
      <c r="BF7" s="51">
        <f>SUMIF('Mês'!$B$4:$FO$4,Trimestre!BF$5,'Mês'!$B7:$FO7)</f>
        <v>96.752</v>
      </c>
      <c r="BG7" s="51">
        <f>SUMIF('Mês'!$B$4:$FO$4,Trimestre!BG$5,'Mês'!$B7:$FO7)</f>
        <v>91.254</v>
      </c>
      <c r="BH7" s="51">
        <f>SUMIF('Mês'!$B$4:$IE$4,Trimestre!BH$5,'Mês'!$B7:$IE7)</f>
        <v>84.421</v>
      </c>
      <c r="BI7" s="51">
        <f>SUMIF('Mês'!$B$4:$IE$4,Trimestre!BI$5,'Mês'!$B7:$IE7)</f>
        <v>80.794</v>
      </c>
      <c r="BJ7" s="51">
        <f>SUMIF('Mês'!$B$4:$IE$4,Trimestre!BJ$5,'Mês'!$B7:$IE7)</f>
        <v>92.573</v>
      </c>
      <c r="BK7" s="51">
        <f>SUMIF('Mês'!$B$4:$IE$4,Trimestre!BK$5,'Mês'!$B7:$IE7)</f>
        <v>88.091</v>
      </c>
      <c r="BL7" s="51">
        <f>SUMIF('Mês'!$B$4:$IE$4,Trimestre!BL$5,'Mês'!$B7:$IE7)</f>
        <v>88.261</v>
      </c>
      <c r="BM7" s="51">
        <f>SUMIF('Mês'!$B$4:$IE$4,Trimestre!BM$5,'Mês'!$B7:$IE7)</f>
        <v>86.907</v>
      </c>
      <c r="BN7" s="51">
        <f>SUMIF('Mês'!$B$4:$IE$4,Trimestre!BN$5,'Mês'!$B7:$IE7)</f>
        <v>79.197</v>
      </c>
      <c r="BO7" s="51">
        <f>SUMIF('Mês'!$B$4:$IE$4,Trimestre!BO$5,'Mês'!$B7:$IE7)</f>
        <v>78.714</v>
      </c>
      <c r="BP7" s="51">
        <f>SUMIF('Mês'!$B$4:$IE$4,Trimestre!BP$5,'Mês'!$B7:$IE7)</f>
        <v>70.393</v>
      </c>
      <c r="BQ7" s="51">
        <f>SUMIF('Mês'!$B$4:$IE$4,Trimestre!BQ$5,'Mês'!$B7:$IG7)</f>
        <v>67</v>
      </c>
      <c r="BR7" s="51">
        <f>SUMIF('Mês'!$B$4:$IE$4,Trimestre!BR$5,'Mês'!$B7:$IG7)</f>
        <v>66.326</v>
      </c>
      <c r="BS7" s="51">
        <f>SUMIF('Mês'!$B$4:$IE$4,Trimestre!BS$5,'Mês'!$B7:$IG7)</f>
        <v>72.86</v>
      </c>
      <c r="BT7" s="51">
        <f>SUMIF('Mês'!$B$4:$IE$4,Trimestre!BT$5,'Mês'!$B7:$IG7)</f>
        <v>69.789</v>
      </c>
      <c r="BU7" s="51">
        <f>SUMIF('Mês'!$B$4:$IE$4,Trimestre!BU$5,'Mês'!$B7:$IG7)</f>
        <v>78.538</v>
      </c>
      <c r="BV7" s="51">
        <f>SUMIF('Mês'!$B$4:$IE$4,Trimestre!BV$5,'Mês'!$B7:$IG7)</f>
        <v>84.847</v>
      </c>
      <c r="BW7" s="51">
        <f>SUMIF('Mês'!$B$4:$IE$4,Trimestre!BW$5,'Mês'!$B7:$IG7)</f>
        <v>87.339</v>
      </c>
      <c r="BX7" s="51">
        <f>SUMIF('Mês'!$B$4:$IE$4,Trimestre!BX$5,'Mês'!$B7:$IG7)</f>
        <v>86.418</v>
      </c>
      <c r="BY7" s="51">
        <f>SUMIF('Mês'!$B$4:$IE$4,Trimestre!BY$5,'Mês'!$B7:$IG7)</f>
        <v>84.974</v>
      </c>
      <c r="BZ7" s="162"/>
    </row>
    <row r="8" ht="12.75" customHeight="1">
      <c r="A8" s="39">
        <f t="shared" si="1"/>
        <v>4</v>
      </c>
      <c r="B8" s="55" t="s">
        <v>238</v>
      </c>
      <c r="C8" s="56"/>
      <c r="D8" s="56">
        <f>SUMIF('Mês'!$B$4:$FC$4,Trimestre!D$5,'Mês'!$B8:$FC8)</f>
        <v>43.564</v>
      </c>
      <c r="E8" s="56">
        <f>SUMIF('Mês'!$B$4:$FC$4,Trimestre!E$5,'Mês'!$B8:$FC8)</f>
        <v>50.27</v>
      </c>
      <c r="F8" s="56">
        <f>SUMIF('Mês'!$B$4:$FC$4,Trimestre!F$5,'Mês'!$B8:$FC8)</f>
        <v>58.929</v>
      </c>
      <c r="G8" s="56">
        <f>SUMIF('Mês'!$B$4:$FC$4,Trimestre!G$5,'Mês'!$B8:$FC8)</f>
        <v>54.081</v>
      </c>
      <c r="H8" s="56">
        <f>SUMIF('Mês'!$B$4:$FC$4,Trimestre!H$5,'Mês'!$B8:$FC8)</f>
        <v>49.734</v>
      </c>
      <c r="I8" s="56">
        <f>SUMIF('Mês'!$B$4:$FC$4,Trimestre!I$5,'Mês'!$B8:$FC8)</f>
        <v>57.313</v>
      </c>
      <c r="J8" s="56">
        <f>SUMIF('Mês'!$B$4:$FC$4,Trimestre!J$5,'Mês'!$B8:$FC8)</f>
        <v>58.868</v>
      </c>
      <c r="K8" s="56">
        <f>SUMIF('Mês'!$B$4:$FC$4,Trimestre!K$5,'Mês'!$B8:$FC8)</f>
        <v>56.503</v>
      </c>
      <c r="L8" s="56">
        <f>SUMIF('Mês'!$B$4:$FC$4,Trimestre!L$5,'Mês'!$B8:$FC8)</f>
        <v>47.887</v>
      </c>
      <c r="M8" s="56">
        <f>SUMIF('Mês'!$B$4:$FC$4,Trimestre!M$5,'Mês'!$B8:$FC8)</f>
        <v>52.496</v>
      </c>
      <c r="N8" s="56">
        <f>SUMIF('Mês'!$B$4:$FC$4,Trimestre!N$5,'Mês'!$B8:$FC8)</f>
        <v>58.036</v>
      </c>
      <c r="O8" s="56">
        <f>SUMIF('Mês'!$B$4:$FC$4,Trimestre!O$5,'Mês'!$B8:$FC8)</f>
        <v>57.175</v>
      </c>
      <c r="P8" s="56">
        <f>SUMIF('Mês'!$B$4:$FC$4,Trimestre!P$5,'Mês'!$B8:$FC8)</f>
        <v>47.29</v>
      </c>
      <c r="Q8" s="56">
        <f>SUMIF('Mês'!$B$4:$FC$4,Trimestre!Q$5,'Mês'!$B8:$FC8)</f>
        <v>61.787</v>
      </c>
      <c r="R8" s="56">
        <f>SUMIF('Mês'!$B$4:$FC$4,Trimestre!R$5,'Mês'!$B8:$FC8)</f>
        <v>63.195</v>
      </c>
      <c r="S8" s="56">
        <f>SUMIF('Mês'!$B$4:$FC$4,Trimestre!S$5,'Mês'!$B8:$FC8)</f>
        <v>56.759</v>
      </c>
      <c r="T8" s="56">
        <f>SUMIF('Mês'!$B$4:$FC$4,Trimestre!T$5,'Mês'!$B8:$FC8)</f>
        <v>44.761</v>
      </c>
      <c r="U8" s="56">
        <f>SUMIF('Mês'!$B$4:$FC$4,Trimestre!U$5,'Mês'!$B8:$FC8)</f>
        <v>50.249</v>
      </c>
      <c r="V8" s="56">
        <f>SUMIF('Mês'!$B$4:$FC$4,Trimestre!V$5,'Mês'!$B8:$FC8)</f>
        <v>55.584</v>
      </c>
      <c r="W8" s="56">
        <f>SUMIF('Mês'!$B$4:$FC$4,Trimestre!W$5,'Mês'!$B8:$FC8)</f>
        <v>51.584</v>
      </c>
      <c r="X8" s="56">
        <f>SUMIF('Mês'!$B$4:$FC$4,Trimestre!X$5,'Mês'!$B8:$FC8)</f>
        <v>44.731</v>
      </c>
      <c r="Y8" s="56">
        <f>SUMIF('Mês'!$B$4:$FC$4,Trimestre!Y$5,'Mês'!$B8:$FC8)</f>
        <v>53.061</v>
      </c>
      <c r="Z8" s="56">
        <f>SUMIF('Mês'!$B$4:$FC$4,Trimestre!Z$5,'Mês'!$B8:$FC8)</f>
        <v>61.237</v>
      </c>
      <c r="AA8" s="56">
        <f>SUMIF('Mês'!$B$4:$FC$4,Trimestre!AA$5,'Mês'!$B8:$FC8)</f>
        <v>55.491</v>
      </c>
      <c r="AB8" s="56">
        <f>SUMIF('Mês'!$B$4:$FC$4,Trimestre!AB$5,'Mês'!$B8:$FC8)</f>
        <v>50.498</v>
      </c>
      <c r="AC8" s="56">
        <f>SUMIF('Mês'!$B$4:$FC$4,Trimestre!AC$5,'Mês'!$B8:$FC8)</f>
        <v>50.921</v>
      </c>
      <c r="AD8" s="56">
        <f>SUMIF('Mês'!$B$4:$FC$4,Trimestre!AD$5,'Mês'!$B8:$FC8)</f>
        <v>58.589</v>
      </c>
      <c r="AE8" s="56">
        <f>SUMIF('Mês'!$B$4:$FC$4,Trimestre!AE$5,'Mês'!$B8:$FC8)</f>
        <v>55.189</v>
      </c>
      <c r="AF8" s="56">
        <f>SUMIF('Mês'!$B$4:$FC$4,Trimestre!AF$5,'Mês'!$B8:$FC8)</f>
        <v>44.49</v>
      </c>
      <c r="AG8" s="56">
        <f>SUMIF('Mês'!$B$4:$FC$4,Trimestre!AG$5,'Mês'!$B8:$FC8)</f>
        <v>53.645</v>
      </c>
      <c r="AH8" s="56">
        <f>SUMIF('Mês'!$B$4:$FC$4,Trimestre!AH$5,'Mês'!$B8:$FC8)</f>
        <v>57.177</v>
      </c>
      <c r="AI8" s="56">
        <f>SUMIF('Mês'!$B$4:$FC$4,Trimestre!AI$5,'Mês'!$B8:$FC8)</f>
        <v>59.718</v>
      </c>
      <c r="AJ8" s="56">
        <f>SUMIF('Mês'!$B$4:$FC$4,Trimestre!AJ$5,'Mês'!$B8:$FC8)</f>
        <v>43.455</v>
      </c>
      <c r="AK8" s="56">
        <f>SUMIF('Mês'!$B$4:$FC$4,Trimestre!AK$5,'Mês'!$B8:$FC8)</f>
        <v>44.864</v>
      </c>
      <c r="AL8" s="56">
        <f>SUMIF('Mês'!$B$4:$FC$4,Trimestre!AL$5,'Mês'!$B8:$FC8)</f>
        <v>57.636</v>
      </c>
      <c r="AM8" s="56">
        <f>SUMIF('Mês'!$B$4:$FC$4,Trimestre!AM$5,'Mês'!$B8:$FC8)</f>
        <v>53.261</v>
      </c>
      <c r="AN8" s="56">
        <f>SUMIF('Mês'!$B$4:$FC$4,Trimestre!AN$5,'Mês'!$B8:$FC8)</f>
        <v>42.061</v>
      </c>
      <c r="AO8" s="56">
        <f>SUMIF('Mês'!$B$4:$FC$4,Trimestre!AO$5,'Mês'!$B8:$FC8)</f>
        <v>53.565</v>
      </c>
      <c r="AP8" s="56">
        <f>SUMIF('Mês'!$B$4:$FC$4,Trimestre!AP$5,'Mês'!$B8:$FC8)</f>
        <v>61.505</v>
      </c>
      <c r="AQ8" s="56">
        <f>SUMIF('Mês'!$B$4:$FC$4,Trimestre!AQ$5,'Mês'!$B8:$FC8)</f>
        <v>62.711</v>
      </c>
      <c r="AR8" s="56">
        <f>SUMIF('Mês'!$B$4:$FC$4,Trimestre!AR$5,'Mês'!$B8:$FC8)</f>
        <v>54.552</v>
      </c>
      <c r="AS8" s="56">
        <f>SUMIF('Mês'!$B$4:$FC$4,Trimestre!AS$5,'Mês'!$B8:$FC8)</f>
        <v>61.187</v>
      </c>
      <c r="AT8" s="56">
        <f>SUMIF('Mês'!$B$4:$FC$4,Trimestre!AT$5,'Mês'!$B8:$FC8)</f>
        <v>62.04</v>
      </c>
      <c r="AU8" s="56">
        <f>SUMIF('Mês'!$B$4:$FC$4,Trimestre!AU$5,'Mês'!$B8:$FC8)</f>
        <v>56.759</v>
      </c>
      <c r="AV8" s="56">
        <f>SUMIF('Mês'!$B$4:$FC$4,Trimestre!AV$5,'Mês'!$B8:$FC8)</f>
        <v>52.676</v>
      </c>
      <c r="AW8" s="56">
        <f>SUMIF('Mês'!$B$4:$FC$4,Trimestre!AW$5,'Mês'!$B8:$FC8)</f>
        <v>56.462</v>
      </c>
      <c r="AX8" s="56">
        <f>SUMIF('Mês'!$B$4:$FC$4,Trimestre!AX$5,'Mês'!$B8:$FC8)</f>
        <v>62.609</v>
      </c>
      <c r="AY8" s="56">
        <f>SUMIF('Mês'!$B$4:$FC$4,Trimestre!AY$5,'Mês'!$B8:$FC8)</f>
        <v>60.153</v>
      </c>
      <c r="AZ8" s="56">
        <f>SUMIF('Mês'!$B$4:$FC$4,Trimestre!AZ$5,'Mês'!$B8:$FC8)</f>
        <v>54.824</v>
      </c>
      <c r="BA8" s="56">
        <f>SUMIF('Mês'!$B$4:$FC$4,Trimestre!BA$5,'Mês'!$B8:$FC8)</f>
        <v>48.575</v>
      </c>
      <c r="BB8" s="56">
        <f>SUMIF('Mês'!$B$4:$FC$4,Trimestre!BB$5,'Mês'!$B8:$FC8)</f>
        <v>61.452</v>
      </c>
      <c r="BC8" s="56">
        <f>SUMIF('Mês'!$B$4:$FC$4,Trimestre!BC$5,'Mês'!$B8:$FC8)</f>
        <v>65.113</v>
      </c>
      <c r="BD8" s="56">
        <f>SUMIF('Mês'!$B$4:$FO$4,Trimestre!BD$5,'Mês'!$B8:$FO8)</f>
        <v>58.077</v>
      </c>
      <c r="BE8" s="56">
        <f>SUMIF('Mês'!$B$4:$FO$4,Trimestre!BE$5,'Mês'!$B8:$FO8)</f>
        <v>55.109</v>
      </c>
      <c r="BF8" s="56">
        <f>SUMIF('Mês'!$B$4:$FO$4,Trimestre!BF$5,'Mês'!$B8:$FO8)</f>
        <v>64.11</v>
      </c>
      <c r="BG8" s="56">
        <f>SUMIF('Mês'!$B$4:$FO$4,Trimestre!BG$5,'Mês'!$B8:$FO8)</f>
        <v>58.326</v>
      </c>
      <c r="BH8" s="56">
        <f>SUMIF('Mês'!$B$4:$IE$4,Trimestre!BH$5,'Mês'!$B8:$IE8)</f>
        <v>53.395</v>
      </c>
      <c r="BI8" s="56">
        <f>SUMIF('Mês'!$B$4:$IE$4,Trimestre!BI$5,'Mês'!$B8:$IE8)</f>
        <v>54.2</v>
      </c>
      <c r="BJ8" s="56">
        <f>SUMIF('Mês'!$B$4:$IE$4,Trimestre!BJ$5,'Mês'!$B8:$IE8)</f>
        <v>63.508</v>
      </c>
      <c r="BK8" s="56">
        <f>SUMIF('Mês'!$B$4:$IE$4,Trimestre!BK$5,'Mês'!$B8:$IE8)</f>
        <v>59.592</v>
      </c>
      <c r="BL8" s="56">
        <f>SUMIF('Mês'!$B$4:$IE$4,Trimestre!BL$5,'Mês'!$B8:$IE8)</f>
        <v>55.219</v>
      </c>
      <c r="BM8" s="56">
        <f>SUMIF('Mês'!$B$4:$IE$4,Trimestre!BM$5,'Mês'!$B8:$IE8)</f>
        <v>56.183</v>
      </c>
      <c r="BN8" s="56">
        <f>SUMIF('Mês'!$B$4:$IE$4,Trimestre!BN$5,'Mês'!$B8:$IE8)</f>
        <v>51.902</v>
      </c>
      <c r="BO8" s="56">
        <f>SUMIF('Mês'!$B$4:$IE$4,Trimestre!BO$5,'Mês'!$B8:$IE8)</f>
        <v>52.58</v>
      </c>
      <c r="BP8" s="56">
        <f>SUMIF('Mês'!$B$4:$IE$4,Trimestre!BP$5,'Mês'!$B8:$IE8)</f>
        <v>44.843</v>
      </c>
      <c r="BQ8" s="56">
        <f>SUMIF('Mês'!$B$4:$IE$4,Trimestre!BQ$5,'Mês'!$B8:$IE8)</f>
        <v>40.645</v>
      </c>
      <c r="BR8" s="56">
        <f>SUMIF('Mês'!$B$4:$IE$4,Trimestre!BR$5,'Mês'!$B8:$IE8)</f>
        <v>41.34</v>
      </c>
      <c r="BS8" s="56">
        <f>SUMIF('Mês'!$B$4:$IE$4,Trimestre!BS$5,'Mês'!$B8:$IE8)</f>
        <v>44.124</v>
      </c>
      <c r="BT8" s="56">
        <f>SUMIF('Mês'!$B$4:$IE$4,Trimestre!BT$5,'Mês'!$B8:$IE8)</f>
        <v>44.662</v>
      </c>
      <c r="BU8" s="56">
        <f>SUMIF('Mês'!$B$4:$IE$4,Trimestre!BU$5,'Mês'!$B8:$IE8)</f>
        <v>51.523</v>
      </c>
      <c r="BV8" s="56">
        <f>SUMIF('Mês'!$B$4:$IE$4,Trimestre!BV$5,'Mês'!$B8:$IE8)</f>
        <v>57.151</v>
      </c>
      <c r="BW8" s="56">
        <f>SUMIF('Mês'!$B$4:$IE$4,Trimestre!BW$5,'Mês'!$B8:$IE8)</f>
        <v>58.382</v>
      </c>
      <c r="BX8" s="56">
        <f>SUMIF('Mês'!$B$4:$IE$4,Trimestre!BX$5,'Mês'!$B8:$IE8)</f>
        <v>58.56</v>
      </c>
      <c r="BY8" s="56">
        <f>SUMIF('Mês'!$B$4:$IE$4,Trimestre!BY$5,'Mês'!$B8:$IE8)</f>
        <v>53.231</v>
      </c>
      <c r="BZ8" s="162"/>
    </row>
    <row r="9" ht="12.75" customHeight="1">
      <c r="A9" s="39">
        <f t="shared" si="1"/>
        <v>5</v>
      </c>
      <c r="B9" s="55" t="s">
        <v>239</v>
      </c>
      <c r="C9" s="56"/>
      <c r="D9" s="56">
        <f>SUMIF('Mês'!$B$4:$FC$4,Trimestre!D$5,'Mês'!$B9:$FC9)</f>
        <v>9.549</v>
      </c>
      <c r="E9" s="56">
        <f>SUMIF('Mês'!$B$4:$FC$4,Trimestre!E$5,'Mês'!$B9:$FC9)</f>
        <v>8.946</v>
      </c>
      <c r="F9" s="56">
        <f>SUMIF('Mês'!$B$4:$FC$4,Trimestre!F$5,'Mês'!$B9:$FC9)</f>
        <v>9.982</v>
      </c>
      <c r="G9" s="56">
        <f>SUMIF('Mês'!$B$4:$FC$4,Trimestre!G$5,'Mês'!$B9:$FC9)</f>
        <v>9.656</v>
      </c>
      <c r="H9" s="56">
        <f>SUMIF('Mês'!$B$4:$FC$4,Trimestre!H$5,'Mês'!$B9:$FC9)</f>
        <v>10.363</v>
      </c>
      <c r="I9" s="56">
        <f>SUMIF('Mês'!$B$4:$FC$4,Trimestre!I$5,'Mês'!$B9:$FC9)</f>
        <v>10.46</v>
      </c>
      <c r="J9" s="56">
        <f>SUMIF('Mês'!$B$4:$FC$4,Trimestre!J$5,'Mês'!$B9:$FC9)</f>
        <v>12.471</v>
      </c>
      <c r="K9" s="56">
        <f>SUMIF('Mês'!$B$4:$FC$4,Trimestre!K$5,'Mês'!$B9:$FC9)</f>
        <v>14.989</v>
      </c>
      <c r="L9" s="56">
        <f>SUMIF('Mês'!$B$4:$FC$4,Trimestre!L$5,'Mês'!$B9:$FC9)</f>
        <v>15.491</v>
      </c>
      <c r="M9" s="56">
        <f>SUMIF('Mês'!$B$4:$FC$4,Trimestre!M$5,'Mês'!$B9:$FC9)</f>
        <v>13.726</v>
      </c>
      <c r="N9" s="56">
        <f>SUMIF('Mês'!$B$4:$FC$4,Trimestre!N$5,'Mês'!$B9:$FC9)</f>
        <v>15.647</v>
      </c>
      <c r="O9" s="56">
        <f>SUMIF('Mês'!$B$4:$FC$4,Trimestre!O$5,'Mês'!$B9:$FC9)</f>
        <v>18.351</v>
      </c>
      <c r="P9" s="56">
        <f>SUMIF('Mês'!$B$4:$FC$4,Trimestre!P$5,'Mês'!$B9:$FC9)</f>
        <v>12.16</v>
      </c>
      <c r="Q9" s="56">
        <f>SUMIF('Mês'!$B$4:$FC$4,Trimestre!Q$5,'Mês'!$B9:$FC9)</f>
        <v>8.781</v>
      </c>
      <c r="R9" s="56">
        <f>SUMIF('Mês'!$B$4:$FC$4,Trimestre!R$5,'Mês'!$B9:$FC9)</f>
        <v>11.358</v>
      </c>
      <c r="S9" s="56">
        <f>SUMIF('Mês'!$B$4:$FC$4,Trimestre!S$5,'Mês'!$B9:$FC9)</f>
        <v>13.759</v>
      </c>
      <c r="T9" s="56">
        <f>SUMIF('Mês'!$B$4:$FC$4,Trimestre!T$5,'Mês'!$B9:$FC9)</f>
        <v>15.042</v>
      </c>
      <c r="U9" s="56">
        <f>SUMIF('Mês'!$B$4:$FC$4,Trimestre!U$5,'Mês'!$B9:$FC9)</f>
        <v>16.229</v>
      </c>
      <c r="V9" s="56">
        <f>SUMIF('Mês'!$B$4:$FC$4,Trimestre!V$5,'Mês'!$B9:$FC9)</f>
        <v>20.021</v>
      </c>
      <c r="W9" s="56">
        <f>SUMIF('Mês'!$B$4:$FC$4,Trimestre!W$5,'Mês'!$B9:$FC9)</f>
        <v>19.967</v>
      </c>
      <c r="X9" s="56">
        <f>SUMIF('Mês'!$B$4:$FC$4,Trimestre!X$5,'Mês'!$B9:$FC9)</f>
        <v>17.372</v>
      </c>
      <c r="Y9" s="56">
        <f>SUMIF('Mês'!$B$4:$FC$4,Trimestre!Y$5,'Mês'!$B9:$FC9)</f>
        <v>18.395</v>
      </c>
      <c r="Z9" s="56">
        <f>SUMIF('Mês'!$B$4:$FC$4,Trimestre!Z$5,'Mês'!$B9:$FC9)</f>
        <v>21.499</v>
      </c>
      <c r="AA9" s="56">
        <f>SUMIF('Mês'!$B$4:$FC$4,Trimestre!AA$5,'Mês'!$B9:$FC9)</f>
        <v>19.2</v>
      </c>
      <c r="AB9" s="56">
        <f>SUMIF('Mês'!$B$4:$FC$4,Trimestre!AB$5,'Mês'!$B9:$FC9)</f>
        <v>19.982</v>
      </c>
      <c r="AC9" s="56">
        <f>SUMIF('Mês'!$B$4:$FC$4,Trimestre!AC$5,'Mês'!$B9:$FC9)</f>
        <v>18.696</v>
      </c>
      <c r="AD9" s="56">
        <f>SUMIF('Mês'!$B$4:$FC$4,Trimestre!AD$5,'Mês'!$B9:$FC9)</f>
        <v>21.2</v>
      </c>
      <c r="AE9" s="56">
        <f>SUMIF('Mês'!$B$4:$FC$4,Trimestre!AE$5,'Mês'!$B9:$FC9)</f>
        <v>21.307</v>
      </c>
      <c r="AF9" s="56">
        <f>SUMIF('Mês'!$B$4:$FC$4,Trimestre!AF$5,'Mês'!$B9:$FC9)</f>
        <v>21.001</v>
      </c>
      <c r="AG9" s="56">
        <f>SUMIF('Mês'!$B$4:$FC$4,Trimestre!AG$5,'Mês'!$B9:$FC9)</f>
        <v>23.06</v>
      </c>
      <c r="AH9" s="56">
        <f>SUMIF('Mês'!$B$4:$FC$4,Trimestre!AH$5,'Mês'!$B9:$FC9)</f>
        <v>24.141</v>
      </c>
      <c r="AI9" s="56">
        <f>SUMIF('Mês'!$B$4:$FC$4,Trimestre!AI$5,'Mês'!$B9:$FC9)</f>
        <v>24.355</v>
      </c>
      <c r="AJ9" s="56">
        <f>SUMIF('Mês'!$B$4:$FC$4,Trimestre!AJ$5,'Mês'!$B9:$FC9)</f>
        <v>22.612</v>
      </c>
      <c r="AK9" s="56">
        <f>SUMIF('Mês'!$B$4:$FC$4,Trimestre!AK$5,'Mês'!$B9:$FC9)</f>
        <v>22.547</v>
      </c>
      <c r="AL9" s="56">
        <f>SUMIF('Mês'!$B$4:$FC$4,Trimestre!AL$5,'Mês'!$B9:$FC9)</f>
        <v>24.188</v>
      </c>
      <c r="AM9" s="56">
        <f>SUMIF('Mês'!$B$4:$FC$4,Trimestre!AM$5,'Mês'!$B9:$FC9)</f>
        <v>22.878</v>
      </c>
      <c r="AN9" s="56">
        <f>SUMIF('Mês'!$B$4:$FC$4,Trimestre!AN$5,'Mês'!$B9:$FC9)</f>
        <v>22.301</v>
      </c>
      <c r="AO9" s="56">
        <f>SUMIF('Mês'!$B$4:$FC$4,Trimestre!AO$5,'Mês'!$B9:$FC9)</f>
        <v>18.813</v>
      </c>
      <c r="AP9" s="56">
        <f>SUMIF('Mês'!$B$4:$FC$4,Trimestre!AP$5,'Mês'!$B9:$FC9)</f>
        <v>19.238</v>
      </c>
      <c r="AQ9" s="56">
        <f>SUMIF('Mês'!$B$4:$FC$4,Trimestre!AQ$5,'Mês'!$B9:$FC9)</f>
        <v>15.52</v>
      </c>
      <c r="AR9" s="56">
        <f>SUMIF('Mês'!$B$4:$FC$4,Trimestre!AR$5,'Mês'!$B9:$FC9)</f>
        <v>15.397</v>
      </c>
      <c r="AS9" s="56">
        <f>SUMIF('Mês'!$B$4:$FC$4,Trimestre!AS$5,'Mês'!$B9:$FC9)</f>
        <v>15.009</v>
      </c>
      <c r="AT9" s="56">
        <f>SUMIF('Mês'!$B$4:$FC$4,Trimestre!AT$5,'Mês'!$B9:$FC9)</f>
        <v>17.675</v>
      </c>
      <c r="AU9" s="56">
        <f>SUMIF('Mês'!$B$4:$FC$4,Trimestre!AU$5,'Mês'!$B9:$FC9)</f>
        <v>17.682</v>
      </c>
      <c r="AV9" s="56">
        <f>SUMIF('Mês'!$B$4:$FC$4,Trimestre!AV$5,'Mês'!$B9:$FC9)</f>
        <v>16.8</v>
      </c>
      <c r="AW9" s="56">
        <f>SUMIF('Mês'!$B$4:$FC$4,Trimestre!AW$5,'Mês'!$B9:$FC9)</f>
        <v>17.649</v>
      </c>
      <c r="AX9" s="56">
        <f>SUMIF('Mês'!$B$4:$FC$4,Trimestre!AX$5,'Mês'!$B9:$FC9)</f>
        <v>20.108</v>
      </c>
      <c r="AY9" s="56">
        <f>SUMIF('Mês'!$B$4:$FC$4,Trimestre!AY$5,'Mês'!$B9:$FC9)</f>
        <v>18.185</v>
      </c>
      <c r="AZ9" s="56">
        <f>SUMIF('Mês'!$B$4:$FC$4,Trimestre!AZ$5,'Mês'!$B9:$FC9)</f>
        <v>21.004</v>
      </c>
      <c r="BA9" s="56">
        <f>SUMIF('Mês'!$B$4:$FC$4,Trimestre!BA$5,'Mês'!$B9:$FC9)</f>
        <v>18.155</v>
      </c>
      <c r="BB9" s="56">
        <f>SUMIF('Mês'!$B$4:$FC$4,Trimestre!BB$5,'Mês'!$B9:$FC9)</f>
        <v>21.581</v>
      </c>
      <c r="BC9" s="56">
        <f>SUMIF('Mês'!$B$4:$FC$4,Trimestre!BC$5,'Mês'!$B9:$FC9)</f>
        <v>19.14</v>
      </c>
      <c r="BD9" s="56">
        <f>SUMIF('Mês'!$B$4:$FO$4,Trimestre!BD$5,'Mês'!$B9:$FO9)</f>
        <v>18.685</v>
      </c>
      <c r="BE9" s="56">
        <f>SUMIF('Mês'!$B$4:$FO$4,Trimestre!BE$5,'Mês'!$B9:$FO9)</f>
        <v>19.382</v>
      </c>
      <c r="BF9" s="56">
        <f>SUMIF('Mês'!$B$4:$FO$4,Trimestre!BF$5,'Mês'!$B9:$FO9)</f>
        <v>20.228</v>
      </c>
      <c r="BG9" s="56">
        <f>SUMIF('Mês'!$B$4:$FO$4,Trimestre!BG$5,'Mês'!$B9:$FO9)</f>
        <v>19.869</v>
      </c>
      <c r="BH9" s="56">
        <f>SUMIF('Mês'!$B$4:$IE$4,Trimestre!BH$5,'Mês'!$B9:$IE9)</f>
        <v>19.573</v>
      </c>
      <c r="BI9" s="56">
        <f>SUMIF('Mês'!$B$4:$IE$4,Trimestre!BI$5,'Mês'!$B9:$IE9)</f>
        <v>14.154</v>
      </c>
      <c r="BJ9" s="56">
        <f>SUMIF('Mês'!$B$4:$IE$4,Trimestre!BJ$5,'Mês'!$B9:$IE9)</f>
        <v>14.42</v>
      </c>
      <c r="BK9" s="56">
        <f>SUMIF('Mês'!$B$4:$IE$4,Trimestre!BK$5,'Mês'!$B9:$IE9)</f>
        <v>19.472</v>
      </c>
      <c r="BL9" s="56">
        <f>SUMIF('Mês'!$B$4:$IE$4,Trimestre!BL$5,'Mês'!$B9:$IE9)</f>
        <v>22.46</v>
      </c>
      <c r="BM9" s="56">
        <f>SUMIF('Mês'!$B$4:$IE$4,Trimestre!BM$5,'Mês'!$B9:$IE9)</f>
        <v>18.675</v>
      </c>
      <c r="BN9" s="56">
        <f>SUMIF('Mês'!$B$4:$IE$4,Trimestre!BN$5,'Mês'!$B9:$IE9)</f>
        <v>15.362</v>
      </c>
      <c r="BO9" s="56">
        <f>SUMIF('Mês'!$B$4:$IE$4,Trimestre!BO$5,'Mês'!$B9:$IE9)</f>
        <v>15.608</v>
      </c>
      <c r="BP9" s="56">
        <f>SUMIF('Mês'!$B$4:$IE$4,Trimestre!BP$5,'Mês'!$B9:$IE9)</f>
        <v>14.478</v>
      </c>
      <c r="BQ9" s="56">
        <f>SUMIF('Mês'!$B$4:$IE$4,Trimestre!BQ$5,'Mês'!$B9:$IE9)</f>
        <v>13.027</v>
      </c>
      <c r="BR9" s="56">
        <f>SUMIF('Mês'!$B$4:$IE$4,Trimestre!BR$5,'Mês'!$B9:$IE9)</f>
        <v>14.498</v>
      </c>
      <c r="BS9" s="56">
        <f>SUMIF('Mês'!$B$4:$IE$4,Trimestre!BS$5,'Mês'!$B9:$IE9)</f>
        <v>18.042</v>
      </c>
      <c r="BT9" s="56">
        <f>SUMIF('Mês'!$B$4:$IE$4,Trimestre!BT$5,'Mês'!$B9:$IE9)</f>
        <v>14.878</v>
      </c>
      <c r="BU9" s="56">
        <f>SUMIF('Mês'!$B$4:$IE$4,Trimestre!BU$5,'Mês'!$B9:$IE9)</f>
        <v>14.536</v>
      </c>
      <c r="BV9" s="56">
        <f>SUMIF('Mês'!$B$4:$IE$4,Trimestre!BV$5,'Mês'!$B9:$IE9)</f>
        <v>15.632</v>
      </c>
      <c r="BW9" s="56">
        <f>SUMIF('Mês'!$B$4:$IE$4,Trimestre!BW$5,'Mês'!$B9:$IE9)</f>
        <v>17.349</v>
      </c>
      <c r="BX9" s="56">
        <f>SUMIF('Mês'!$B$4:$IE$4,Trimestre!BX$5,'Mês'!$B9:$IE9)</f>
        <v>17.25</v>
      </c>
      <c r="BY9" s="56">
        <f>SUMIF('Mês'!$B$4:$IE$4,Trimestre!BY$5,'Mês'!$B9:$IE9)</f>
        <v>17.998</v>
      </c>
      <c r="BZ9" s="162"/>
    </row>
    <row r="10" ht="12.75" customHeight="1">
      <c r="A10" s="39">
        <f t="shared" si="1"/>
        <v>6</v>
      </c>
      <c r="B10" s="55" t="s">
        <v>240</v>
      </c>
      <c r="C10" s="56"/>
      <c r="D10" s="56">
        <f>SUMIF('Mês'!$B$4:$FC$4,Trimestre!D$5,'Mês'!$B10:$FC10)</f>
        <v>4.527</v>
      </c>
      <c r="E10" s="56">
        <f>SUMIF('Mês'!$B$4:$FC$4,Trimestre!E$5,'Mês'!$B10:$FC10)</f>
        <v>5.639</v>
      </c>
      <c r="F10" s="56">
        <f>SUMIF('Mês'!$B$4:$FC$4,Trimestre!F$5,'Mês'!$B10:$FC10)</f>
        <v>5.803</v>
      </c>
      <c r="G10" s="56">
        <f>SUMIF('Mês'!$B$4:$FC$4,Trimestre!G$5,'Mês'!$B10:$FC10)</f>
        <v>5.244</v>
      </c>
      <c r="H10" s="56">
        <f>SUMIF('Mês'!$B$4:$FC$4,Trimestre!H$5,'Mês'!$B10:$FC10)</f>
        <v>4.931</v>
      </c>
      <c r="I10" s="56">
        <f>SUMIF('Mês'!$B$4:$FC$4,Trimestre!I$5,'Mês'!$B10:$FC10)</f>
        <v>6.308</v>
      </c>
      <c r="J10" s="56">
        <f>SUMIF('Mês'!$B$4:$FC$4,Trimestre!J$5,'Mês'!$B10:$FC10)</f>
        <v>6.568</v>
      </c>
      <c r="K10" s="56">
        <f>SUMIF('Mês'!$B$4:$FC$4,Trimestre!K$5,'Mês'!$B10:$FC10)</f>
        <v>8.458</v>
      </c>
      <c r="L10" s="56">
        <f>SUMIF('Mês'!$B$4:$FC$4,Trimestre!L$5,'Mês'!$B10:$FC10)</f>
        <v>6.715</v>
      </c>
      <c r="M10" s="56">
        <f>SUMIF('Mês'!$B$4:$FC$4,Trimestre!M$5,'Mês'!$B10:$FC10)</f>
        <v>8.234</v>
      </c>
      <c r="N10" s="56">
        <f>SUMIF('Mês'!$B$4:$FC$4,Trimestre!N$5,'Mês'!$B10:$FC10)</f>
        <v>9.069</v>
      </c>
      <c r="O10" s="56">
        <f>SUMIF('Mês'!$B$4:$FC$4,Trimestre!O$5,'Mês'!$B10:$FC10)</f>
        <v>8.528</v>
      </c>
      <c r="P10" s="56">
        <f>SUMIF('Mês'!$B$4:$FC$4,Trimestre!P$5,'Mês'!$B10:$FC10)</f>
        <v>6.145</v>
      </c>
      <c r="Q10" s="56">
        <f>SUMIF('Mês'!$B$4:$FC$4,Trimestre!Q$5,'Mês'!$B10:$FC10)</f>
        <v>7.547</v>
      </c>
      <c r="R10" s="56">
        <f>SUMIF('Mês'!$B$4:$FC$4,Trimestre!R$5,'Mês'!$B10:$FC10)</f>
        <v>7.478</v>
      </c>
      <c r="S10" s="56">
        <f>SUMIF('Mês'!$B$4:$FC$4,Trimestre!S$5,'Mês'!$B10:$FC10)</f>
        <v>6.827</v>
      </c>
      <c r="T10" s="56">
        <f>SUMIF('Mês'!$B$4:$FC$4,Trimestre!T$5,'Mês'!$B10:$FC10)</f>
        <v>6.513</v>
      </c>
      <c r="U10" s="56">
        <f>SUMIF('Mês'!$B$4:$FC$4,Trimestre!U$5,'Mês'!$B10:$FC10)</f>
        <v>6.82</v>
      </c>
      <c r="V10" s="56">
        <f>SUMIF('Mês'!$B$4:$FC$4,Trimestre!V$5,'Mês'!$B10:$FC10)</f>
        <v>7.292</v>
      </c>
      <c r="W10" s="56">
        <f>SUMIF('Mês'!$B$4:$FC$4,Trimestre!W$5,'Mês'!$B10:$FC10)</f>
        <v>8.075</v>
      </c>
      <c r="X10" s="56">
        <f>SUMIF('Mês'!$B$4:$FC$4,Trimestre!X$5,'Mês'!$B10:$FC10)</f>
        <v>7.939</v>
      </c>
      <c r="Y10" s="56">
        <f>SUMIF('Mês'!$B$4:$FC$4,Trimestre!Y$5,'Mês'!$B10:$FC10)</f>
        <v>10.267</v>
      </c>
      <c r="Z10" s="56">
        <f>SUMIF('Mês'!$B$4:$FC$4,Trimestre!Z$5,'Mês'!$B10:$FC10)</f>
        <v>8.777</v>
      </c>
      <c r="AA10" s="56">
        <f>SUMIF('Mês'!$B$4:$FC$4,Trimestre!AA$5,'Mês'!$B10:$FC10)</f>
        <v>8.581</v>
      </c>
      <c r="AB10" s="56">
        <f>SUMIF('Mês'!$B$4:$FC$4,Trimestre!AB$5,'Mês'!$B10:$FC10)</f>
        <v>6.582</v>
      </c>
      <c r="AC10" s="56">
        <f>SUMIF('Mês'!$B$4:$FC$4,Trimestre!AC$5,'Mês'!$B10:$FC10)</f>
        <v>8.421</v>
      </c>
      <c r="AD10" s="56">
        <f>SUMIF('Mês'!$B$4:$FC$4,Trimestre!AD$5,'Mês'!$B10:$FC10)</f>
        <v>8.973</v>
      </c>
      <c r="AE10" s="56">
        <f>SUMIF('Mês'!$B$4:$FC$4,Trimestre!AE$5,'Mês'!$B10:$FC10)</f>
        <v>9.244</v>
      </c>
      <c r="AF10" s="56">
        <f>SUMIF('Mês'!$B$4:$FC$4,Trimestre!AF$5,'Mês'!$B10:$FC10)</f>
        <v>7.775</v>
      </c>
      <c r="AG10" s="56">
        <f>SUMIF('Mês'!$B$4:$FC$4,Trimestre!AG$5,'Mês'!$B10:$FC10)</f>
        <v>10.032</v>
      </c>
      <c r="AH10" s="56">
        <f>SUMIF('Mês'!$B$4:$FC$4,Trimestre!AH$5,'Mês'!$B10:$FC10)</f>
        <v>8.54</v>
      </c>
      <c r="AI10" s="56">
        <f>SUMIF('Mês'!$B$4:$FC$4,Trimestre!AI$5,'Mês'!$B10:$FC10)</f>
        <v>9.924</v>
      </c>
      <c r="AJ10" s="56">
        <f>SUMIF('Mês'!$B$4:$FC$4,Trimestre!AJ$5,'Mês'!$B10:$FC10)</f>
        <v>8.393</v>
      </c>
      <c r="AK10" s="56">
        <f>SUMIF('Mês'!$B$4:$FC$4,Trimestre!AK$5,'Mês'!$B10:$FC10)</f>
        <v>9.939</v>
      </c>
      <c r="AL10" s="56">
        <f>SUMIF('Mês'!$B$4:$FC$4,Trimestre!AL$5,'Mês'!$B10:$FC10)</f>
        <v>9.246</v>
      </c>
      <c r="AM10" s="56">
        <f>SUMIF('Mês'!$B$4:$FC$4,Trimestre!AM$5,'Mês'!$B10:$FC10)</f>
        <v>10.022</v>
      </c>
      <c r="AN10" s="56">
        <f>SUMIF('Mês'!$B$4:$FC$4,Trimestre!AN$5,'Mês'!$B10:$FC10)</f>
        <v>9.348</v>
      </c>
      <c r="AO10" s="56">
        <f>SUMIF('Mês'!$B$4:$FC$4,Trimestre!AO$5,'Mês'!$B10:$FC10)</f>
        <v>10.816</v>
      </c>
      <c r="AP10" s="56">
        <f>SUMIF('Mês'!$B$4:$FC$4,Trimestre!AP$5,'Mês'!$B10:$FC10)</f>
        <v>10.892</v>
      </c>
      <c r="AQ10" s="56">
        <f>SUMIF('Mês'!$B$4:$FC$4,Trimestre!AQ$5,'Mês'!$B10:$FC10)</f>
        <v>11.281</v>
      </c>
      <c r="AR10" s="56">
        <f>SUMIF('Mês'!$B$4:$FC$4,Trimestre!AR$5,'Mês'!$B10:$FC10)</f>
        <v>10.536</v>
      </c>
      <c r="AS10" s="56">
        <f>SUMIF('Mês'!$B$4:$FC$4,Trimestre!AS$5,'Mês'!$B10:$FC10)</f>
        <v>11.963</v>
      </c>
      <c r="AT10" s="56">
        <f>SUMIF('Mês'!$B$4:$FC$4,Trimestre!AT$5,'Mês'!$B10:$FC10)</f>
        <v>12.971</v>
      </c>
      <c r="AU10" s="56">
        <f>SUMIF('Mês'!$B$4:$FC$4,Trimestre!AU$5,'Mês'!$B10:$FC10)</f>
        <v>10.97</v>
      </c>
      <c r="AV10" s="56">
        <f>SUMIF('Mês'!$B$4:$FC$4,Trimestre!AV$5,'Mês'!$B10:$FC10)</f>
        <v>12.116</v>
      </c>
      <c r="AW10" s="56">
        <f>SUMIF('Mês'!$B$4:$FC$4,Trimestre!AW$5,'Mês'!$B10:$FC10)</f>
        <v>13.308</v>
      </c>
      <c r="AX10" s="56">
        <f>SUMIF('Mês'!$B$4:$FC$4,Trimestre!AX$5,'Mês'!$B10:$FC10)</f>
        <v>13.726</v>
      </c>
      <c r="AY10" s="56">
        <f>SUMIF('Mês'!$B$4:$FC$4,Trimestre!AY$5,'Mês'!$B10:$FC10)</f>
        <v>13.455</v>
      </c>
      <c r="AZ10" s="56">
        <f>SUMIF('Mês'!$B$4:$FC$4,Trimestre!AZ$5,'Mês'!$B10:$FC10)</f>
        <v>11.603</v>
      </c>
      <c r="BA10" s="56">
        <f>SUMIF('Mês'!$B$4:$FC$4,Trimestre!BA$5,'Mês'!$B10:$FC10)</f>
        <v>11.111</v>
      </c>
      <c r="BB10" s="56">
        <f>SUMIF('Mês'!$B$4:$FC$4,Trimestre!BB$5,'Mês'!$B10:$FC10)</f>
        <v>14.028</v>
      </c>
      <c r="BC10" s="56">
        <f>SUMIF('Mês'!$B$4:$FC$4,Trimestre!BC$5,'Mês'!$B10:$FC10)</f>
        <v>12.097</v>
      </c>
      <c r="BD10" s="56">
        <f>SUMIF('Mês'!$B$4:$FO$4,Trimestre!BD$5,'Mês'!$B10:$FO10)</f>
        <v>11.886</v>
      </c>
      <c r="BE10" s="56">
        <f>SUMIF('Mês'!$B$4:$FO$4,Trimestre!BE$5,'Mês'!$B10:$FO10)</f>
        <v>13.708</v>
      </c>
      <c r="BF10" s="56">
        <f>SUMIF('Mês'!$B$4:$FO$4,Trimestre!BF$5,'Mês'!$B10:$FO10)</f>
        <v>12.414</v>
      </c>
      <c r="BG10" s="56">
        <f>SUMIF('Mês'!$B$4:$FO$4,Trimestre!BG$5,'Mês'!$B10:$FO10)</f>
        <v>13.059</v>
      </c>
      <c r="BH10" s="56">
        <f>SUMIF('Mês'!$B$4:$IE$4,Trimestre!BH$5,'Mês'!$B10:$IE10)</f>
        <v>11.453</v>
      </c>
      <c r="BI10" s="56">
        <f>SUMIF('Mês'!$B$4:$IE$4,Trimestre!BI$5,'Mês'!$B10:$IE10)</f>
        <v>12.44</v>
      </c>
      <c r="BJ10" s="56">
        <f>SUMIF('Mês'!$B$4:$IE$4,Trimestre!BJ$5,'Mês'!$B10:$IE10)</f>
        <v>14.645</v>
      </c>
      <c r="BK10" s="56">
        <f>SUMIF('Mês'!$B$4:$IE$4,Trimestre!BK$5,'Mês'!$B10:$IE10)</f>
        <v>9.027</v>
      </c>
      <c r="BL10" s="56">
        <f>SUMIF('Mês'!$B$4:$IE$4,Trimestre!BL$5,'Mês'!$B10:$IE10)</f>
        <v>10.582</v>
      </c>
      <c r="BM10" s="56">
        <f>SUMIF('Mês'!$B$4:$IE$4,Trimestre!BM$5,'Mês'!$B10:$IE10)</f>
        <v>12.049</v>
      </c>
      <c r="BN10" s="56">
        <f>SUMIF('Mês'!$B$4:$IE$4,Trimestre!BN$5,'Mês'!$B10:$IE10)</f>
        <v>11.933</v>
      </c>
      <c r="BO10" s="56">
        <f>SUMIF('Mês'!$B$4:$IE$4,Trimestre!BO$5,'Mês'!$B10:$IE10)</f>
        <v>10.526</v>
      </c>
      <c r="BP10" s="56">
        <f>SUMIF('Mês'!$B$4:$IE$4,Trimestre!BP$5,'Mês'!$B10:$IE10)</f>
        <v>11.072</v>
      </c>
      <c r="BQ10" s="56">
        <f>SUMIF('Mês'!$B$4:$IE$4,Trimestre!BQ$5,'Mês'!$B10:$IE10)</f>
        <v>13.328</v>
      </c>
      <c r="BR10" s="56">
        <f>SUMIF('Mês'!$B$4:$IE$4,Trimestre!BR$5,'Mês'!$B10:$IE10)</f>
        <v>10.488</v>
      </c>
      <c r="BS10" s="56">
        <f>SUMIF('Mês'!$B$4:$IE$4,Trimestre!BS$5,'Mês'!$B10:$IE10)</f>
        <v>10.694</v>
      </c>
      <c r="BT10" s="56">
        <f>SUMIF('Mês'!$B$4:$IE$4,Trimestre!BT$5,'Mês'!$B10:$IE10)</f>
        <v>10.249</v>
      </c>
      <c r="BU10" s="56">
        <f>SUMIF('Mês'!$B$4:$IE$4,Trimestre!BU$5,'Mês'!$B10:$IE10)</f>
        <v>12.479</v>
      </c>
      <c r="BV10" s="56">
        <f>SUMIF('Mês'!$B$4:$IE$4,Trimestre!BV$5,'Mês'!$B10:$IE10)</f>
        <v>12.064</v>
      </c>
      <c r="BW10" s="56">
        <f>SUMIF('Mês'!$B$4:$IE$4,Trimestre!BW$5,'Mês'!$B10:$IE10)</f>
        <v>11.608</v>
      </c>
      <c r="BX10" s="56">
        <f>SUMIF('Mês'!$B$4:$IE$4,Trimestre!BX$5,'Mês'!$B10:$IE10)</f>
        <v>10.608</v>
      </c>
      <c r="BY10" s="56">
        <f>SUMIF('Mês'!$B$4:$IE$4,Trimestre!BY$5,'Mês'!$B10:$IE10)</f>
        <v>13.745</v>
      </c>
      <c r="BZ10" s="162"/>
    </row>
    <row r="11" ht="13.5" customHeight="1">
      <c r="A11" s="39">
        <f t="shared" si="1"/>
        <v>7</v>
      </c>
      <c r="B11" s="80" t="s">
        <v>241</v>
      </c>
      <c r="C11" s="52"/>
      <c r="D11" s="52">
        <f>SUMIF('Mês'!$B$4:$FC$4,Trimestre!D$5,'Mês'!$B11:$FC11)</f>
        <v>2.805</v>
      </c>
      <c r="E11" s="52">
        <f>SUMIF('Mês'!$B$4:$FC$4,Trimestre!E$5,'Mês'!$B11:$FC11)</f>
        <v>2.626</v>
      </c>
      <c r="F11" s="52">
        <f>SUMIF('Mês'!$B$4:$FC$4,Trimestre!F$5,'Mês'!$B11:$FC11)</f>
        <v>2.716</v>
      </c>
      <c r="G11" s="52">
        <f>SUMIF('Mês'!$B$4:$FC$4,Trimestre!G$5,'Mês'!$B11:$FC11)</f>
        <v>2.51</v>
      </c>
      <c r="H11" s="52">
        <f>SUMIF('Mês'!$B$4:$FC$4,Trimestre!H$5,'Mês'!$B11:$FC11)</f>
        <v>2.706</v>
      </c>
      <c r="I11" s="52">
        <f>SUMIF('Mês'!$B$4:$FC$4,Trimestre!I$5,'Mês'!$B11:$FC11)</f>
        <v>2.038</v>
      </c>
      <c r="J11" s="52">
        <f>SUMIF('Mês'!$B$4:$FC$4,Trimestre!J$5,'Mês'!$B11:$FC11)</f>
        <v>1.965</v>
      </c>
      <c r="K11" s="52">
        <f>SUMIF('Mês'!$B$4:$FC$4,Trimestre!K$5,'Mês'!$B11:$FC11)</f>
        <v>1.574</v>
      </c>
      <c r="L11" s="52">
        <f>SUMIF('Mês'!$B$4:$FC$4,Trimestre!L$5,'Mês'!$B11:$FC11)</f>
        <v>1.166</v>
      </c>
      <c r="M11" s="52">
        <f>SUMIF('Mês'!$B$4:$FC$4,Trimestre!M$5,'Mês'!$B11:$FC11)</f>
        <v>1.35</v>
      </c>
      <c r="N11" s="52">
        <f>SUMIF('Mês'!$B$4:$FC$4,Trimestre!N$5,'Mês'!$B11:$FC11)</f>
        <v>1.502</v>
      </c>
      <c r="O11" s="52">
        <f>SUMIF('Mês'!$B$4:$FC$4,Trimestre!O$5,'Mês'!$B11:$FC11)</f>
        <v>1.534</v>
      </c>
      <c r="P11" s="52">
        <f>SUMIF('Mês'!$B$4:$FC$4,Trimestre!P$5,'Mês'!$B11:$FC11)</f>
        <v>0.644</v>
      </c>
      <c r="Q11" s="52">
        <f>SUMIF('Mês'!$B$4:$FC$4,Trimestre!Q$5,'Mês'!$B11:$FC11)</f>
        <v>0</v>
      </c>
      <c r="R11" s="52">
        <f>SUMIF('Mês'!$B$4:$FC$4,Trimestre!R$5,'Mês'!$B11:$FC11)</f>
        <v>0</v>
      </c>
      <c r="S11" s="52">
        <f>SUMIF('Mês'!$B$4:$FC$4,Trimestre!S$5,'Mês'!$B11:$FC11)</f>
        <v>0</v>
      </c>
      <c r="T11" s="52">
        <f>SUMIF('Mês'!$B$4:$FC$4,Trimestre!T$5,'Mês'!$B11:$FC11)</f>
        <v>0</v>
      </c>
      <c r="U11" s="52">
        <f>SUMIF('Mês'!$B$4:$FC$4,Trimestre!U$5,'Mês'!$B11:$FC11)</f>
        <v>0</v>
      </c>
      <c r="V11" s="52">
        <f>SUMIF('Mês'!$B$4:$FC$4,Trimestre!V$5,'Mês'!$B11:$FC11)</f>
        <v>0</v>
      </c>
      <c r="W11" s="52">
        <f>SUMIF('Mês'!$B$4:$FC$4,Trimestre!W$5,'Mês'!$B11:$FC11)</f>
        <v>0</v>
      </c>
      <c r="X11" s="52">
        <f>SUMIF('Mês'!$B$4:$FC$4,Trimestre!X$5,'Mês'!$B11:$FC11)</f>
        <v>0</v>
      </c>
      <c r="Y11" s="52">
        <f>SUMIF('Mês'!$B$4:$FC$4,Trimestre!Y$5,'Mês'!$B11:$FC11)</f>
        <v>0</v>
      </c>
      <c r="Z11" s="52">
        <f>SUMIF('Mês'!$B$4:$FC$4,Trimestre!Z$5,'Mês'!$B11:$FC11)</f>
        <v>0</v>
      </c>
      <c r="AA11" s="52">
        <f>SUMIF('Mês'!$B$4:$FC$4,Trimestre!AA$5,'Mês'!$B11:$FC11)</f>
        <v>0</v>
      </c>
      <c r="AB11" s="52">
        <f>SUMIF('Mês'!$B$4:$FC$4,Trimestre!AB$5,'Mês'!$B11:$FC11)</f>
        <v>0</v>
      </c>
      <c r="AC11" s="52">
        <f>SUMIF('Mês'!$B$4:$FC$4,Trimestre!AC$5,'Mês'!$B11:$FC11)</f>
        <v>0</v>
      </c>
      <c r="AD11" s="52">
        <f>SUMIF('Mês'!$B$4:$FC$4,Trimestre!AD$5,'Mês'!$B11:$FC11)</f>
        <v>0</v>
      </c>
      <c r="AE11" s="52">
        <f>SUMIF('Mês'!$B$4:$FC$4,Trimestre!AE$5,'Mês'!$B11:$FC11)</f>
        <v>0</v>
      </c>
      <c r="AF11" s="52">
        <f>SUMIF('Mês'!$B$4:$FC$4,Trimestre!AF$5,'Mês'!$B11:$FC11)</f>
        <v>0</v>
      </c>
      <c r="AG11" s="52">
        <f>SUMIF('Mês'!$B$4:$FC$4,Trimestre!AG$5,'Mês'!$B11:$FC11)</f>
        <v>0</v>
      </c>
      <c r="AH11" s="52">
        <f>SUMIF('Mês'!$B$4:$FC$4,Trimestre!AH$5,'Mês'!$B11:$FC11)</f>
        <v>0</v>
      </c>
      <c r="AI11" s="52">
        <f>SUMIF('Mês'!$B$4:$FC$4,Trimestre!AI$5,'Mês'!$B11:$FC11)</f>
        <v>0</v>
      </c>
      <c r="AJ11" s="52">
        <f>SUMIF('Mês'!$B$4:$FC$4,Trimestre!AJ$5,'Mês'!$B11:$FC11)</f>
        <v>0</v>
      </c>
      <c r="AK11" s="52">
        <f>SUMIF('Mês'!$B$4:$FC$4,Trimestre!AK$5,'Mês'!$B11:$FC11)</f>
        <v>0</v>
      </c>
      <c r="AL11" s="52">
        <f>SUMIF('Mês'!$B$4:$FC$4,Trimestre!AL$5,'Mês'!$B11:$FC11)</f>
        <v>0</v>
      </c>
      <c r="AM11" s="52">
        <f>SUMIF('Mês'!$B$4:$FC$4,Trimestre!AM$5,'Mês'!$B11:$FC11)</f>
        <v>0</v>
      </c>
      <c r="AN11" s="52">
        <f>SUMIF('Mês'!$B$4:$FC$4,Trimestre!AN$5,'Mês'!$B11:$FC11)</f>
        <v>0</v>
      </c>
      <c r="AO11" s="52">
        <f>SUMIF('Mês'!$B$4:$FC$4,Trimestre!AO$5,'Mês'!$B11:$FC11)</f>
        <v>0</v>
      </c>
      <c r="AP11" s="52">
        <f>SUMIF('Mês'!$B$4:$FC$4,Trimestre!AP$5,'Mês'!$B11:$FC11)</f>
        <v>0</v>
      </c>
      <c r="AQ11" s="52">
        <f>SUMIF('Mês'!$B$4:$FC$4,Trimestre!AQ$5,'Mês'!$B11:$FC11)</f>
        <v>0</v>
      </c>
      <c r="AR11" s="52">
        <f>SUMIF('Mês'!$B$4:$FC$4,Trimestre!AR$5,'Mês'!$B11:$FC11)</f>
        <v>0</v>
      </c>
      <c r="AS11" s="52">
        <f>SUMIF('Mês'!$B$4:$FC$4,Trimestre!AS$5,'Mês'!$B11:$FC11)</f>
        <v>0</v>
      </c>
      <c r="AT11" s="52">
        <f>SUMIF('Mês'!$B$4:$FC$4,Trimestre!AT$5,'Mês'!$B11:$FC11)</f>
        <v>0</v>
      </c>
      <c r="AU11" s="52">
        <f>SUMIF('Mês'!$B$4:$FC$4,Trimestre!AU$5,'Mês'!$B11:$FC11)</f>
        <v>0.774</v>
      </c>
      <c r="AV11" s="52">
        <f>SUMIF('Mês'!$B$4:$FC$4,Trimestre!AV$5,'Mês'!$B11:$FC11)</f>
        <v>1.224</v>
      </c>
      <c r="AW11" s="52">
        <f>SUMIF('Mês'!$B$4:$FC$4,Trimestre!AW$5,'Mês'!$B11:$FC11)</f>
        <v>2.62</v>
      </c>
      <c r="AX11" s="52">
        <f>SUMIF('Mês'!$B$4:$FC$4,Trimestre!AX$5,'Mês'!$B11:$FC11)</f>
        <v>3.717</v>
      </c>
      <c r="AY11" s="52">
        <f>SUMIF('Mês'!$B$4:$FC$4,Trimestre!AY$5,'Mês'!$B11:$FC11)</f>
        <v>3.511</v>
      </c>
      <c r="AZ11" s="52">
        <f>SUMIF('Mês'!$B$4:$FC$4,Trimestre!AZ$5,'Mês'!$B11:$FC11)</f>
        <v>4.753</v>
      </c>
      <c r="BA11" s="52">
        <f>SUMIF('Mês'!$B$4:$FC$4,Trimestre!BA$5,'Mês'!$B11:$FC11)</f>
        <v>6.027</v>
      </c>
      <c r="BB11" s="52">
        <f>SUMIF('Mês'!$B$4:$FC$4,Trimestre!BB$5,'Mês'!$B11:$FC11)</f>
        <v>6.425</v>
      </c>
      <c r="BC11" s="52">
        <f>SUMIF('Mês'!$B$4:$FC$4,Trimestre!BC$5,'Mês'!$B11:$FC11)</f>
        <v>6.495</v>
      </c>
      <c r="BD11" s="52">
        <f>SUMIF('Mês'!$B$4:$FO$4,Trimestre!BD$5,'Mês'!$B11:$FO11)</f>
        <v>5.329</v>
      </c>
      <c r="BE11" s="52">
        <f>SUMIF('Mês'!$B$4:$FO$4,Trimestre!BE$5,'Mês'!$B11:$FO11)</f>
        <v>6.214</v>
      </c>
      <c r="BF11" s="52">
        <f>SUMIF('Mês'!$B$4:$FO$4,Trimestre!BF$5,'Mês'!$B11:$FO11)</f>
        <v>6.516</v>
      </c>
      <c r="BG11" s="52">
        <f>SUMIF('Mês'!$B$4:$FO$4,Trimestre!BG$5,'Mês'!$B11:$FO11)</f>
        <v>7.061</v>
      </c>
      <c r="BH11" s="52">
        <f>SUMIF('Mês'!$B$4:$IE$4,Trimestre!BH$5,'Mês'!$B11:$IE11)</f>
        <v>6.261</v>
      </c>
      <c r="BI11" s="52">
        <f>SUMIF('Mês'!$B$4:$IE$4,Trimestre!BI$5,'Mês'!$B11:$IE11)</f>
        <v>7.142</v>
      </c>
      <c r="BJ11" s="52">
        <f>SUMIF('Mês'!$B$4:$IE$4,Trimestre!BJ$5,'Mês'!$B11:$IE11)</f>
        <v>6.789</v>
      </c>
      <c r="BK11" s="52">
        <f>SUMIF('Mês'!$B$4:$IE$4,Trimestre!BK$5,'Mês'!$B11:$IE11)</f>
        <v>5.874</v>
      </c>
      <c r="BL11" s="52">
        <f>SUMIF('Mês'!$B$4:$IE$4,Trimestre!BL$5,'Mês'!$B11:$IE11)</f>
        <v>5.701</v>
      </c>
      <c r="BM11" s="52">
        <f>SUMIF('Mês'!$B$4:$IE$4,Trimestre!BM$5,'Mês'!$B11:$IE11)</f>
        <v>6.281</v>
      </c>
      <c r="BN11" s="52">
        <f>SUMIF('Mês'!$B$4:$IE$4,Trimestre!BN$5,'Mês'!$B11:$IE11)</f>
        <v>5.402</v>
      </c>
      <c r="BO11" s="52">
        <f>SUMIF('Mês'!$B$4:$IE$4,Trimestre!BO$5,'Mês'!$B11:$IE11)</f>
        <v>4.843</v>
      </c>
      <c r="BP11" s="52">
        <f>SUMIF('Mês'!$B$4:$IE$4,Trimestre!BP$5,'Mês'!$B11:$IE11)</f>
        <v>4.424</v>
      </c>
      <c r="BQ11" s="52">
        <f>SUMIF('Mês'!$B$4:$IE$4,Trimestre!BQ$5,'Mês'!$B11:$IE11)</f>
        <v>6.017</v>
      </c>
      <c r="BR11" s="52">
        <f>SUMIF('Mês'!$B$4:$IE$4,Trimestre!BR$5,'Mês'!$B11:$IE11)</f>
        <v>5.187</v>
      </c>
      <c r="BS11" s="52">
        <f>SUMIF('Mês'!$B$4:$IE$4,Trimestre!BS$5,'Mês'!$B11:$IE11)</f>
        <v>5.747</v>
      </c>
      <c r="BT11" s="52">
        <f>SUMIF('Mês'!$B$4:$IE$4,Trimestre!BT$5,'Mês'!$B11:$IE11)</f>
        <v>6.655</v>
      </c>
      <c r="BU11" s="52">
        <f>SUMIF('Mês'!$B$4:$IE$4,Trimestre!BU$5,'Mês'!$B11:$IE11)</f>
        <v>6.751</v>
      </c>
      <c r="BV11" s="52">
        <f>SUMIF('Mês'!$B$4:$IE$4,Trimestre!BV$5,'Mês'!$B11:$IE11)</f>
        <v>6.628</v>
      </c>
      <c r="BW11" s="52">
        <f>SUMIF('Mês'!$B$4:$IE$4,Trimestre!BW$5,'Mês'!$B11:$IE11)</f>
        <v>6.266</v>
      </c>
      <c r="BX11" s="52">
        <f>SUMIF('Mês'!$B$4:$IE$4,Trimestre!BX$5,'Mês'!$B11:$IE11)</f>
        <v>7.924</v>
      </c>
      <c r="BY11" s="52">
        <f>SUMIF('Mês'!$B$4:$IE$4,Trimestre!BY$5,'Mês'!$B11:$IE11)</f>
        <v>3.918</v>
      </c>
      <c r="BZ11" s="162"/>
    </row>
    <row r="12" ht="13.5" customHeight="1">
      <c r="A12" s="39">
        <f t="shared" si="1"/>
        <v>8</v>
      </c>
      <c r="B12" s="85" t="s">
        <v>242</v>
      </c>
      <c r="C12" s="86"/>
      <c r="D12" s="86">
        <f>SUMIF('Mês'!$B$4:$FC$4,Trimestre!D$5,'Mês'!$B12:$FC12)</f>
        <v>28.134</v>
      </c>
      <c r="E12" s="86">
        <f>SUMIF('Mês'!$B$4:$FC$4,Trimestre!E$5,'Mês'!$B12:$FC12)</f>
        <v>33.11</v>
      </c>
      <c r="F12" s="86">
        <f>SUMIF('Mês'!$B$4:$FC$4,Trimestre!F$5,'Mês'!$B12:$FC12)</f>
        <v>29.417</v>
      </c>
      <c r="G12" s="86">
        <f>SUMIF('Mês'!$B$4:$FC$4,Trimestre!G$5,'Mês'!$B12:$FC12)</f>
        <v>20.047</v>
      </c>
      <c r="H12" s="86">
        <f>SUMIF('Mês'!$B$4:$FC$4,Trimestre!H$5,'Mês'!$B12:$FC12)</f>
        <v>18.2</v>
      </c>
      <c r="I12" s="86">
        <f>SUMIF('Mês'!$B$4:$FC$4,Trimestre!I$5,'Mês'!$B12:$FC12)</f>
        <v>20.296</v>
      </c>
      <c r="J12" s="86">
        <f>SUMIF('Mês'!$B$4:$FC$4,Trimestre!J$5,'Mês'!$B12:$FC12)</f>
        <v>27.241</v>
      </c>
      <c r="K12" s="86">
        <f>SUMIF('Mês'!$B$4:$FC$4,Trimestre!K$5,'Mês'!$B12:$FC12)</f>
        <v>27.226</v>
      </c>
      <c r="L12" s="86">
        <f>SUMIF('Mês'!$B$4:$FC$4,Trimestre!L$5,'Mês'!$B12:$FC12)</f>
        <v>20.643</v>
      </c>
      <c r="M12" s="86">
        <f>SUMIF('Mês'!$B$4:$FC$4,Trimestre!M$5,'Mês'!$B12:$FC12)</f>
        <v>20.376</v>
      </c>
      <c r="N12" s="86">
        <f>SUMIF('Mês'!$B$4:$FC$4,Trimestre!N$5,'Mês'!$B12:$FC12)</f>
        <v>21.639</v>
      </c>
      <c r="O12" s="86">
        <f>SUMIF('Mês'!$B$4:$FC$4,Trimestre!O$5,'Mês'!$B12:$FC12)</f>
        <v>20.284</v>
      </c>
      <c r="P12" s="86">
        <f>SUMIF('Mês'!$B$4:$FC$4,Trimestre!P$5,'Mês'!$B12:$FC12)</f>
        <v>19.759</v>
      </c>
      <c r="Q12" s="86">
        <f>SUMIF('Mês'!$B$4:$FC$4,Trimestre!Q$5,'Mês'!$B12:$FC12)</f>
        <v>30.175</v>
      </c>
      <c r="R12" s="86">
        <f>SUMIF('Mês'!$B$4:$FC$4,Trimestre!R$5,'Mês'!$B12:$FC12)</f>
        <v>34.902</v>
      </c>
      <c r="S12" s="86">
        <f>SUMIF('Mês'!$B$4:$FC$4,Trimestre!S$5,'Mês'!$B12:$FC12)</f>
        <v>35.512</v>
      </c>
      <c r="T12" s="86">
        <f>SUMIF('Mês'!$B$4:$FC$4,Trimestre!T$5,'Mês'!$B12:$FC12)</f>
        <v>36.298</v>
      </c>
      <c r="U12" s="86">
        <f>SUMIF('Mês'!$B$4:$FC$4,Trimestre!U$5,'Mês'!$B12:$FC12)</f>
        <v>49.327</v>
      </c>
      <c r="V12" s="86">
        <f>SUMIF('Mês'!$B$4:$FC$4,Trimestre!V$5,'Mês'!$B12:$FC12)</f>
        <v>41.048</v>
      </c>
      <c r="W12" s="86">
        <f>SUMIF('Mês'!$B$4:$FC$4,Trimestre!W$5,'Mês'!$B12:$FC12)</f>
        <v>32.948</v>
      </c>
      <c r="X12" s="86">
        <f>SUMIF('Mês'!$B$4:$FC$4,Trimestre!X$5,'Mês'!$B12:$FC12)</f>
        <v>24.885</v>
      </c>
      <c r="Y12" s="86">
        <f>SUMIF('Mês'!$B$4:$FC$4,Trimestre!Y$5,'Mês'!$B12:$FC12)</f>
        <v>29.499</v>
      </c>
      <c r="Z12" s="86">
        <f>SUMIF('Mês'!$B$4:$FC$4,Trimestre!Z$5,'Mês'!$B12:$FC12)</f>
        <v>24.251</v>
      </c>
      <c r="AA12" s="86">
        <f>SUMIF('Mês'!$B$4:$FC$4,Trimestre!AA$5,'Mês'!$B12:$FC12)</f>
        <v>19.012</v>
      </c>
      <c r="AB12" s="86">
        <f>SUMIF('Mês'!$B$4:$FC$4,Trimestre!AB$5,'Mês'!$B12:$FC12)</f>
        <v>19.93</v>
      </c>
      <c r="AC12" s="86">
        <f>SUMIF('Mês'!$B$4:$FC$4,Trimestre!AC$5,'Mês'!$B12:$FC12)</f>
        <v>28.8</v>
      </c>
      <c r="AD12" s="86">
        <f>SUMIF('Mês'!$B$4:$FC$4,Trimestre!AD$5,'Mês'!$B12:$FC12)</f>
        <v>26.357</v>
      </c>
      <c r="AE12" s="86">
        <f>SUMIF('Mês'!$B$4:$FC$4,Trimestre!AE$5,'Mês'!$B12:$FC12)</f>
        <v>17.572</v>
      </c>
      <c r="AF12" s="86">
        <f>SUMIF('Mês'!$B$4:$FC$4,Trimestre!AF$5,'Mês'!$B12:$FC12)</f>
        <v>16.353</v>
      </c>
      <c r="AG12" s="86">
        <f>SUMIF('Mês'!$B$4:$FC$4,Trimestre!AG$5,'Mês'!$B12:$FC12)</f>
        <v>21.837</v>
      </c>
      <c r="AH12" s="86">
        <f>SUMIF('Mês'!$B$4:$FC$4,Trimestre!AH$5,'Mês'!$B12:$FC12)</f>
        <v>24.448</v>
      </c>
      <c r="AI12" s="86">
        <f>SUMIF('Mês'!$B$4:$FC$4,Trimestre!AI$5,'Mês'!$B12:$FC12)</f>
        <v>27.458</v>
      </c>
      <c r="AJ12" s="86">
        <f>SUMIF('Mês'!$B$4:$FC$4,Trimestre!AJ$5,'Mês'!$B12:$FC12)</f>
        <v>54.115</v>
      </c>
      <c r="AK12" s="86">
        <f>SUMIF('Mês'!$B$4:$FC$4,Trimestre!AK$5,'Mês'!$B12:$FC12)</f>
        <v>55.482</v>
      </c>
      <c r="AL12" s="86">
        <f>SUMIF('Mês'!$B$4:$FC$4,Trimestre!AL$5,'Mês'!$B12:$FC12)</f>
        <v>27.637</v>
      </c>
      <c r="AM12" s="86">
        <f>SUMIF('Mês'!$B$4:$FC$4,Trimestre!AM$5,'Mês'!$B12:$FC12)</f>
        <v>28.196</v>
      </c>
      <c r="AN12" s="86">
        <f>SUMIF('Mês'!$B$4:$FC$4,Trimestre!AN$5,'Mês'!$B12:$FC12)</f>
        <v>46.575</v>
      </c>
      <c r="AO12" s="86">
        <f>SUMIF('Mês'!$B$4:$FC$4,Trimestre!AO$5,'Mês'!$B12:$FC12)</f>
        <v>47.121</v>
      </c>
      <c r="AP12" s="86">
        <f>SUMIF('Mês'!$B$4:$FC$4,Trimestre!AP$5,'Mês'!$B12:$FC12)</f>
        <v>43.092</v>
      </c>
      <c r="AQ12" s="86">
        <f>SUMIF('Mês'!$B$4:$FC$4,Trimestre!AQ$5,'Mês'!$B12:$FC12)</f>
        <v>35.826</v>
      </c>
      <c r="AR12" s="86">
        <f>SUMIF('Mês'!$B$4:$FC$4,Trimestre!AR$5,'Mês'!$B12:$FC12)</f>
        <v>29.527</v>
      </c>
      <c r="AS12" s="86">
        <f>SUMIF('Mês'!$B$4:$FC$4,Trimestre!AS$5,'Mês'!$B12:$FC12)</f>
        <v>34.131</v>
      </c>
      <c r="AT12" s="86">
        <f>SUMIF('Mês'!$B$4:$FC$4,Trimestre!AT$5,'Mês'!$B12:$FC12)</f>
        <v>35.837</v>
      </c>
      <c r="AU12" s="86">
        <f>SUMIF('Mês'!$B$4:$FC$4,Trimestre!AU$5,'Mês'!$B12:$FC12)</f>
        <v>33.692</v>
      </c>
      <c r="AV12" s="86">
        <f>SUMIF('Mês'!$B$4:$FC$4,Trimestre!AV$5,'Mês'!$B12:$FC12)</f>
        <v>31.063</v>
      </c>
      <c r="AW12" s="86">
        <f>SUMIF('Mês'!$B$4:$FC$4,Trimestre!AW$5,'Mês'!$B12:$FC12)</f>
        <v>38.039</v>
      </c>
      <c r="AX12" s="86">
        <f>SUMIF('Mês'!$B$4:$FC$4,Trimestre!AX$5,'Mês'!$B12:$FC12)</f>
        <v>43.35</v>
      </c>
      <c r="AY12" s="86">
        <f>SUMIF('Mês'!$B$4:$FC$4,Trimestre!AY$5,'Mês'!$B12:$FC12)</f>
        <v>34.208</v>
      </c>
      <c r="AZ12" s="86">
        <f>SUMIF('Mês'!$B$4:$FC$4,Trimestre!AZ$5,'Mês'!$B12:$FC12)</f>
        <v>31.511</v>
      </c>
      <c r="BA12" s="86">
        <f>SUMIF('Mês'!$B$4:$FC$4,Trimestre!BA$5,'Mês'!$B12:$FC12)</f>
        <v>27.442</v>
      </c>
      <c r="BB12" s="86">
        <f>SUMIF('Mês'!$B$4:$FC$4,Trimestre!BB$5,'Mês'!$B12:$FC12)</f>
        <v>44.74</v>
      </c>
      <c r="BC12" s="86">
        <f>SUMIF('Mês'!$B$4:$FC$4,Trimestre!BC$5,'Mês'!$B12:$FC12)</f>
        <v>26.219</v>
      </c>
      <c r="BD12" s="86">
        <f>SUMIF('Mês'!$B$4:$FO$4,Trimestre!BD$5,'Mês'!$B12:$FO12)</f>
        <v>12.709</v>
      </c>
      <c r="BE12" s="86">
        <f>SUMIF('Mês'!$B$4:$FO$4,Trimestre!BE$5,'Mês'!$B12:$FO12)</f>
        <v>12.94</v>
      </c>
      <c r="BF12" s="86">
        <f>SUMIF('Mês'!$B$4:$FO$4,Trimestre!BF$5,'Mês'!$B12:$FO12)</f>
        <v>15.802</v>
      </c>
      <c r="BG12" s="86">
        <f>SUMIF('Mês'!$B$4:$FO$4,Trimestre!BG$5,'Mês'!$B12:$FO12)</f>
        <v>19.573</v>
      </c>
      <c r="BH12" s="86">
        <f>SUMIF('Mês'!$B$4:$IE$4,Trimestre!BH$5,'Mês'!$B12:$IE12)</f>
        <v>13.747</v>
      </c>
      <c r="BI12" s="86">
        <f>SUMIF('Mês'!$B$4:$IE$4,Trimestre!BI$5,'Mês'!$B12:$IE12)</f>
        <v>16.619</v>
      </c>
      <c r="BJ12" s="86">
        <f>SUMIF('Mês'!$B$4:$IE$4,Trimestre!BJ$5,'Mês'!$B12:$IE12)</f>
        <v>20.096</v>
      </c>
      <c r="BK12" s="86">
        <f>SUMIF('Mês'!$B$4:$IE$4,Trimestre!BK$5,'Mês'!$B12:$IE12)</f>
        <v>14.015</v>
      </c>
      <c r="BL12" s="86">
        <f>SUMIF('Mês'!$B$4:$IE$4,Trimestre!BL$5,'Mês'!$B12:$IE12)</f>
        <v>18.674</v>
      </c>
      <c r="BM12" s="86">
        <f>SUMIF('Mês'!$B$4:$IE$4,Trimestre!BM$5,'Mês'!$B12:$IE12)</f>
        <v>33.739</v>
      </c>
      <c r="BN12" s="86">
        <f>SUMIF('Mês'!$B$4:$IE$4,Trimestre!BN$5,'Mês'!$B12:$IE12)</f>
        <v>20.858</v>
      </c>
      <c r="BO12" s="86">
        <f>SUMIF('Mês'!$B$4:$IE$4,Trimestre!BO$5,'Mês'!$B12:$IE12)</f>
        <v>12.576</v>
      </c>
      <c r="BP12" s="86">
        <f>SUMIF('Mês'!$B$4:$IE$4,Trimestre!BP$5,'Mês'!$B12:$IE12)</f>
        <v>13.06</v>
      </c>
      <c r="BQ12" s="86">
        <f>SUMIF('Mês'!$B$4:$IE$4,Trimestre!BQ$5,'Mês'!$B12:$IE12)</f>
        <v>12.032</v>
      </c>
      <c r="BR12" s="86">
        <f>SUMIF('Mês'!$B$4:$IE$4,Trimestre!BR$5,'Mês'!$B12:$IE12)</f>
        <v>12.509</v>
      </c>
      <c r="BS12" s="86">
        <f>SUMIF('Mês'!$B$4:$IE$4,Trimestre!BS$5,'Mês'!$B12:$IE12)</f>
        <v>21.217</v>
      </c>
      <c r="BT12" s="86">
        <f>SUMIF('Mês'!$B$4:$IE$4,Trimestre!BT$5,'Mês'!$B12:$IE12)</f>
        <v>16.929</v>
      </c>
      <c r="BU12" s="86">
        <f>SUMIF('Mês'!$B$4:$IE$4,Trimestre!BU$5,'Mês'!$B12:$IE12)</f>
        <v>9.866</v>
      </c>
      <c r="BV12" s="86">
        <f>SUMIF('Mês'!$B$4:$IE$4,Trimestre!BV$5,'Mês'!$B12:$IE12)</f>
        <v>15.834</v>
      </c>
      <c r="BW12" s="86">
        <f>SUMIF('Mês'!$B$4:$IE$4,Trimestre!BW$5,'Mês'!$B12:$IE12)</f>
        <v>35.667</v>
      </c>
      <c r="BX12" s="86">
        <f>SUMIF('Mês'!$B$4:$IE$4,Trimestre!BX$5,'Mês'!$B12:$IE12)</f>
        <v>21.999</v>
      </c>
      <c r="BY12" s="86">
        <f>SUMIF('Mês'!$B$4:$IE$4,Trimestre!BY$5,'Mês'!$B12:$IE12)</f>
        <v>62.492</v>
      </c>
      <c r="BZ12" s="162"/>
    </row>
    <row r="13" ht="13.5" customHeight="1">
      <c r="A13" s="39">
        <f t="shared" si="1"/>
        <v>9</v>
      </c>
      <c r="B13" s="80" t="s">
        <v>243</v>
      </c>
      <c r="C13" s="52"/>
      <c r="D13" s="52">
        <f>SUMIF('Mês'!$B$4:$FC$4,Trimestre!D$5,'Mês'!$B13:$FC13)</f>
        <v>51.274</v>
      </c>
      <c r="E13" s="52">
        <f>SUMIF('Mês'!$B$4:$FC$4,Trimestre!E$5,'Mês'!$B13:$FC13)</f>
        <v>56.734</v>
      </c>
      <c r="F13" s="52">
        <f>SUMIF('Mês'!$B$4:$FC$4,Trimestre!F$5,'Mês'!$B13:$FC13)</f>
        <v>59.329</v>
      </c>
      <c r="G13" s="52">
        <f>SUMIF('Mês'!$B$4:$FC$4,Trimestre!G$5,'Mês'!$B13:$FC13)</f>
        <v>59.84</v>
      </c>
      <c r="H13" s="52">
        <f>SUMIF('Mês'!$B$4:$FC$4,Trimestre!H$5,'Mês'!$B13:$FC13)</f>
        <v>51.229</v>
      </c>
      <c r="I13" s="52">
        <f>SUMIF('Mês'!$B$4:$FC$4,Trimestre!I$5,'Mês'!$B13:$FC13)</f>
        <v>59.282</v>
      </c>
      <c r="J13" s="52">
        <f>SUMIF('Mês'!$B$4:$FC$4,Trimestre!J$5,'Mês'!$B13:$FC13)</f>
        <v>60.95</v>
      </c>
      <c r="K13" s="52">
        <f>SUMIF('Mês'!$B$4:$FC$4,Trimestre!K$5,'Mês'!$B13:$FC13)</f>
        <v>52.733</v>
      </c>
      <c r="L13" s="52">
        <f>SUMIF('Mês'!$B$4:$FC$4,Trimestre!L$5,'Mês'!$B13:$FC13)</f>
        <v>49.516</v>
      </c>
      <c r="M13" s="52">
        <f>SUMIF('Mês'!$B$4:$FC$4,Trimestre!M$5,'Mês'!$B13:$FC13)</f>
        <v>46.163</v>
      </c>
      <c r="N13" s="52">
        <f>SUMIF('Mês'!$B$4:$FC$4,Trimestre!N$5,'Mês'!$B13:$FC13)</f>
        <v>53.812</v>
      </c>
      <c r="O13" s="52">
        <f>SUMIF('Mês'!$B$4:$FC$4,Trimestre!O$5,'Mês'!$B13:$FC13)</f>
        <v>77.068</v>
      </c>
      <c r="P13" s="52">
        <f>SUMIF('Mês'!$B$4:$FC$4,Trimestre!P$5,'Mês'!$B13:$FC13)</f>
        <v>46.196</v>
      </c>
      <c r="Q13" s="52">
        <f>SUMIF('Mês'!$B$4:$FC$4,Trimestre!Q$5,'Mês'!$B13:$FC13)</f>
        <v>67.215</v>
      </c>
      <c r="R13" s="52">
        <f>SUMIF('Mês'!$B$4:$FC$4,Trimestre!R$5,'Mês'!$B13:$FC13)</f>
        <v>68.123</v>
      </c>
      <c r="S13" s="52">
        <f>SUMIF('Mês'!$B$4:$FC$4,Trimestre!S$5,'Mês'!$B13:$FC13)</f>
        <v>50.746</v>
      </c>
      <c r="T13" s="52">
        <f>SUMIF('Mês'!$B$4:$FC$4,Trimestre!T$5,'Mês'!$B13:$FC13)</f>
        <v>51.426</v>
      </c>
      <c r="U13" s="52">
        <f>SUMIF('Mês'!$B$4:$FC$4,Trimestre!U$5,'Mês'!$B13:$FC13)</f>
        <v>47.895</v>
      </c>
      <c r="V13" s="52">
        <f>SUMIF('Mês'!$B$4:$FC$4,Trimestre!V$5,'Mês'!$B13:$FC13)</f>
        <v>53.161</v>
      </c>
      <c r="W13" s="52">
        <f>SUMIF('Mês'!$B$4:$FC$4,Trimestre!W$5,'Mês'!$B13:$FC13)</f>
        <v>52.002</v>
      </c>
      <c r="X13" s="52">
        <f>SUMIF('Mês'!$B$4:$FC$4,Trimestre!X$5,'Mês'!$B13:$FC13)</f>
        <v>45.774</v>
      </c>
      <c r="Y13" s="52">
        <f>SUMIF('Mês'!$B$4:$FC$4,Trimestre!Y$5,'Mês'!$B13:$FC13)</f>
        <v>63.488</v>
      </c>
      <c r="Z13" s="52">
        <f>SUMIF('Mês'!$B$4:$FC$4,Trimestre!Z$5,'Mês'!$B13:$FC13)</f>
        <v>58.861</v>
      </c>
      <c r="AA13" s="52">
        <f>SUMIF('Mês'!$B$4:$FC$4,Trimestre!AA$5,'Mês'!$B13:$FC13)</f>
        <v>46.806</v>
      </c>
      <c r="AB13" s="52">
        <f>SUMIF('Mês'!$B$4:$FC$4,Trimestre!AB$5,'Mês'!$B13:$FC13)</f>
        <v>49.578</v>
      </c>
      <c r="AC13" s="52">
        <f>SUMIF('Mês'!$B$4:$FC$4,Trimestre!AC$5,'Mês'!$B13:$FC13)</f>
        <v>46.739</v>
      </c>
      <c r="AD13" s="52">
        <f>SUMIF('Mês'!$B$4:$FC$4,Trimestre!AD$5,'Mês'!$B13:$FC13)</f>
        <v>65.639</v>
      </c>
      <c r="AE13" s="52">
        <f>SUMIF('Mês'!$B$4:$FC$4,Trimestre!AE$5,'Mês'!$B13:$FC13)</f>
        <v>51.75</v>
      </c>
      <c r="AF13" s="52">
        <f>SUMIF('Mês'!$B$4:$FC$4,Trimestre!AF$5,'Mês'!$B13:$FC13)</f>
        <v>44.41</v>
      </c>
      <c r="AG13" s="52">
        <f>SUMIF('Mês'!$B$4:$FC$4,Trimestre!AG$5,'Mês'!$B13:$FC13)</f>
        <v>50.966</v>
      </c>
      <c r="AH13" s="52">
        <f>SUMIF('Mês'!$B$4:$FC$4,Trimestre!AH$5,'Mês'!$B13:$FC13)</f>
        <v>56.604</v>
      </c>
      <c r="AI13" s="52">
        <f>SUMIF('Mês'!$B$4:$FC$4,Trimestre!AI$5,'Mês'!$B13:$FC13)</f>
        <v>61.977</v>
      </c>
      <c r="AJ13" s="52">
        <f>SUMIF('Mês'!$B$4:$FC$4,Trimestre!AJ$5,'Mês'!$B13:$FC13)</f>
        <v>44.779</v>
      </c>
      <c r="AK13" s="52">
        <f>SUMIF('Mês'!$B$4:$FC$4,Trimestre!AK$5,'Mês'!$B13:$FC13)</f>
        <v>49.101</v>
      </c>
      <c r="AL13" s="52">
        <f>SUMIF('Mês'!$B$4:$FC$4,Trimestre!AL$5,'Mês'!$B13:$FC13)</f>
        <v>52.83</v>
      </c>
      <c r="AM13" s="52">
        <f>SUMIF('Mês'!$B$4:$FC$4,Trimestre!AM$5,'Mês'!$B13:$FC13)</f>
        <v>45.966</v>
      </c>
      <c r="AN13" s="52">
        <f>SUMIF('Mês'!$B$4:$FC$4,Trimestre!AN$5,'Mês'!$B13:$FC13)</f>
        <v>42.17</v>
      </c>
      <c r="AO13" s="52">
        <f>SUMIF('Mês'!$B$4:$FC$4,Trimestre!AO$5,'Mês'!$B13:$FC13)</f>
        <v>56.914</v>
      </c>
      <c r="AP13" s="52">
        <f>SUMIF('Mês'!$B$4:$FC$4,Trimestre!AP$5,'Mês'!$B13:$FC13)</f>
        <v>68.21</v>
      </c>
      <c r="AQ13" s="52">
        <f>SUMIF('Mês'!$B$4:$FC$4,Trimestre!AQ$5,'Mês'!$B13:$FC13)</f>
        <v>65.002</v>
      </c>
      <c r="AR13" s="52">
        <f>SUMIF('Mês'!$B$4:$FC$4,Trimestre!AR$5,'Mês'!$B13:$FC13)</f>
        <v>57.97</v>
      </c>
      <c r="AS13" s="52">
        <f>SUMIF('Mês'!$B$4:$FC$4,Trimestre!AS$5,'Mês'!$B13:$FC13)</f>
        <v>65.857</v>
      </c>
      <c r="AT13" s="52">
        <f>SUMIF('Mês'!$B$4:$FC$4,Trimestre!AT$5,'Mês'!$B13:$FC13)</f>
        <v>61.53</v>
      </c>
      <c r="AU13" s="52">
        <f>SUMIF('Mês'!$B$4:$FC$4,Trimestre!AU$5,'Mês'!$B13:$FC13)</f>
        <v>53.568</v>
      </c>
      <c r="AV13" s="52">
        <f>SUMIF('Mês'!$B$4:$FC$4,Trimestre!AV$5,'Mês'!$B13:$FC13)</f>
        <v>58.516</v>
      </c>
      <c r="AW13" s="52">
        <f>SUMIF('Mês'!$B$4:$FC$4,Trimestre!AW$5,'Mês'!$B13:$FC13)</f>
        <v>57.008</v>
      </c>
      <c r="AX13" s="52">
        <f>SUMIF('Mês'!$B$4:$FC$4,Trimestre!AX$5,'Mês'!$B13:$FC13)</f>
        <v>72.776</v>
      </c>
      <c r="AY13" s="52">
        <f>SUMIF('Mês'!$B$4:$FC$4,Trimestre!AY$5,'Mês'!$B13:$FC13)</f>
        <v>57.696</v>
      </c>
      <c r="AZ13" s="52">
        <f>SUMIF('Mês'!$B$4:$FC$4,Trimestre!AZ$5,'Mês'!$B13:$FC13)</f>
        <v>55.39</v>
      </c>
      <c r="BA13" s="52">
        <f>SUMIF('Mês'!$B$4:$FC$4,Trimestre!BA$5,'Mês'!$B13:$FC13)</f>
        <v>55.514</v>
      </c>
      <c r="BB13" s="52">
        <f>SUMIF('Mês'!$B$4:$FC$4,Trimestre!BB$5,'Mês'!$B13:$FC13)</f>
        <v>68.018</v>
      </c>
      <c r="BC13" s="52">
        <f>SUMIF('Mês'!$B$4:$FC$4,Trimestre!BC$5,'Mês'!$B13:$FC13)</f>
        <v>58.831</v>
      </c>
      <c r="BD13" s="52">
        <f>SUMIF('Mês'!$B$4:$FO$4,Trimestre!BD$5,'Mês'!$B13:$FO13)</f>
        <v>59.832</v>
      </c>
      <c r="BE13" s="52">
        <f>SUMIF('Mês'!$B$4:$FO$4,Trimestre!BE$5,'Mês'!$B13:$FO13)</f>
        <v>56.992</v>
      </c>
      <c r="BF13" s="52">
        <f>SUMIF('Mês'!$B$4:$FO$4,Trimestre!BF$5,'Mês'!$B13:$FO13)</f>
        <v>66.849</v>
      </c>
      <c r="BG13" s="52">
        <f>SUMIF('Mês'!$B$4:$FO$4,Trimestre!BG$5,'Mês'!$B13:$FO13)</f>
        <v>58.468</v>
      </c>
      <c r="BH13" s="52">
        <f>SUMIF('Mês'!$B$4:$IE$4,Trimestre!BH$5,'Mês'!$B13:$IE13)</f>
        <v>52.208</v>
      </c>
      <c r="BI13" s="52">
        <f>SUMIF('Mês'!$B$4:$IE$4,Trimestre!BI$5,'Mês'!$B13:$IE13)</f>
        <v>63.338</v>
      </c>
      <c r="BJ13" s="52">
        <f>SUMIF('Mês'!$B$4:$IE$4,Trimestre!BJ$5,'Mês'!$B13:$IE13)</f>
        <v>68.477</v>
      </c>
      <c r="BK13" s="52">
        <f>SUMIF('Mês'!$B$4:$IE$4,Trimestre!BK$5,'Mês'!$B13:$IE13)</f>
        <v>54.782</v>
      </c>
      <c r="BL13" s="52">
        <f>SUMIF('Mês'!$B$4:$IE$4,Trimestre!BL$5,'Mês'!$B13:$IE13)</f>
        <v>55.488</v>
      </c>
      <c r="BM13" s="52">
        <f>SUMIF('Mês'!$B$4:$IE$4,Trimestre!BM$5,'Mês'!$B13:$IE13)</f>
        <v>59.047</v>
      </c>
      <c r="BN13" s="52">
        <f>SUMIF('Mês'!$B$4:$IE$4,Trimestre!BN$5,'Mês'!$B13:$IE13)</f>
        <v>59.307</v>
      </c>
      <c r="BO13" s="52">
        <f>SUMIF('Mês'!$B$4:$IE$4,Trimestre!BO$5,'Mês'!$B13:$IE13)</f>
        <v>50.897</v>
      </c>
      <c r="BP13" s="52">
        <f>SUMIF('Mês'!$B$4:$IE$4,Trimestre!BP$5,'Mês'!$B13:$IE13)</f>
        <v>49.111</v>
      </c>
      <c r="BQ13" s="52">
        <f>SUMIF('Mês'!$B$4:$IE$4,Trimestre!BQ$5,'Mês'!$B13:$IE13)</f>
        <v>51.621</v>
      </c>
      <c r="BR13" s="52">
        <f>SUMIF('Mês'!$B$4:$IE$4,Trimestre!BR$5,'Mês'!$B13:$IE13)</f>
        <v>47.183</v>
      </c>
      <c r="BS13" s="52">
        <f>SUMIF('Mês'!$B$4:$IE$4,Trimestre!BS$5,'Mês'!$B13:$IE13)</f>
        <v>39.629</v>
      </c>
      <c r="BT13" s="52">
        <f>SUMIF('Mês'!$B$4:$IE$4,Trimestre!BT$5,'Mês'!$B13:$IE13)</f>
        <v>53.66</v>
      </c>
      <c r="BU13" s="52">
        <f>SUMIF('Mês'!$B$4:$IE$4,Trimestre!BU$5,'Mês'!$B13:$IE13)</f>
        <v>63.92</v>
      </c>
      <c r="BV13" s="52">
        <f>SUMIF('Mês'!$B$4:$IE$4,Trimestre!BV$5,'Mês'!$B13:$IE13)</f>
        <v>63.304</v>
      </c>
      <c r="BW13" s="52">
        <f>SUMIF('Mês'!$B$4:$IE$4,Trimestre!BW$5,'Mês'!$B13:$IE13)</f>
        <v>57.378</v>
      </c>
      <c r="BX13" s="52">
        <f>SUMIF('Mês'!$B$4:$IE$4,Trimestre!BX$5,'Mês'!$B13:$IE13)</f>
        <v>60.737</v>
      </c>
      <c r="BY13" s="52">
        <f>SUMIF('Mês'!$B$4:$IE$4,Trimestre!BY$5,'Mês'!$B13:$IE13)</f>
        <v>59.834</v>
      </c>
      <c r="BZ13" s="162"/>
    </row>
    <row r="14" ht="13.5" customHeight="1">
      <c r="A14" s="39">
        <f t="shared" si="1"/>
        <v>10</v>
      </c>
      <c r="B14" s="96" t="s">
        <v>244</v>
      </c>
      <c r="C14" s="97"/>
      <c r="D14" s="97">
        <f>SUMIF('Mês'!$B$4:$FC$4,Trimestre!D$5,'Mês'!$B14:$FC14)</f>
        <v>139.853</v>
      </c>
      <c r="E14" s="97">
        <f>SUMIF('Mês'!$B$4:$FC$4,Trimestre!E$5,'Mês'!$B14:$FC14)</f>
        <v>157.325</v>
      </c>
      <c r="F14" s="97">
        <f>SUMIF('Mês'!$B$4:$FC$4,Trimestre!F$5,'Mês'!$B14:$FC14)</f>
        <v>166.176</v>
      </c>
      <c r="G14" s="97">
        <f>SUMIF('Mês'!$B$4:$FC$4,Trimestre!G$5,'Mês'!$B14:$FC14)</f>
        <v>151.378</v>
      </c>
      <c r="H14" s="97">
        <f>SUMIF('Mês'!$B$4:$FC$4,Trimestre!H$5,'Mês'!$B14:$FC14)</f>
        <v>137.163</v>
      </c>
      <c r="I14" s="97">
        <f>SUMIF('Mês'!$B$4:$FC$4,Trimestre!I$5,'Mês'!$B14:$FC14)</f>
        <v>155.697</v>
      </c>
      <c r="J14" s="97">
        <f>SUMIF('Mês'!$B$4:$FC$4,Trimestre!J$5,'Mês'!$B14:$FC14)</f>
        <v>168.063</v>
      </c>
      <c r="K14" s="97">
        <f>SUMIF('Mês'!$B$4:$FC$4,Trimestre!K$5,'Mês'!$B14:$FC14)</f>
        <v>161.483</v>
      </c>
      <c r="L14" s="97">
        <f>SUMIF('Mês'!$B$4:$FC$4,Trimestre!L$5,'Mês'!$B14:$FC14)</f>
        <v>141.418</v>
      </c>
      <c r="M14" s="97">
        <f>SUMIF('Mês'!$B$4:$FC$4,Trimestre!M$5,'Mês'!$B14:$FC14)</f>
        <v>142.345</v>
      </c>
      <c r="N14" s="97">
        <f>SUMIF('Mês'!$B$4:$FC$4,Trimestre!N$5,'Mês'!$B14:$FC14)</f>
        <v>159.705</v>
      </c>
      <c r="O14" s="97">
        <f>SUMIF('Mês'!$B$4:$FC$4,Trimestre!O$5,'Mês'!$B14:$FC14)</f>
        <v>182.94</v>
      </c>
      <c r="P14" s="97">
        <f>SUMIF('Mês'!$B$4:$FC$4,Trimestre!P$5,'Mês'!$B14:$FC14)</f>
        <v>132.194</v>
      </c>
      <c r="Q14" s="97">
        <f>SUMIF('Mês'!$B$4:$FC$4,Trimestre!Q$5,'Mês'!$B14:$FC14)</f>
        <v>175.505</v>
      </c>
      <c r="R14" s="97">
        <f>SUMIF('Mês'!$B$4:$FC$4,Trimestre!R$5,'Mês'!$B14:$FC14)</f>
        <v>185.056</v>
      </c>
      <c r="S14" s="97">
        <f>SUMIF('Mês'!$B$4:$FC$4,Trimestre!S$5,'Mês'!$B14:$FC14)</f>
        <v>163.603</v>
      </c>
      <c r="T14" s="97">
        <f>SUMIF('Mês'!$B$4:$FC$4,Trimestre!T$5,'Mês'!$B14:$FC14)</f>
        <v>154.04</v>
      </c>
      <c r="U14" s="97">
        <f>SUMIF('Mês'!$B$4:$FC$4,Trimestre!U$5,'Mês'!$B14:$FC14)</f>
        <v>170.52</v>
      </c>
      <c r="V14" s="97">
        <f>SUMIF('Mês'!$B$4:$FC$4,Trimestre!V$5,'Mês'!$B14:$FC14)</f>
        <v>177.106</v>
      </c>
      <c r="W14" s="97">
        <f>SUMIF('Mês'!$B$4:$FC$4,Trimestre!W$5,'Mês'!$B14:$FC14)</f>
        <v>164.576</v>
      </c>
      <c r="X14" s="97">
        <f>SUMIF('Mês'!$B$4:$FC$4,Trimestre!X$5,'Mês'!$B14:$FC14)</f>
        <v>140.701</v>
      </c>
      <c r="Y14" s="97">
        <f>SUMIF('Mês'!$B$4:$FC$4,Trimestre!Y$5,'Mês'!$B14:$FC14)</f>
        <v>174.71</v>
      </c>
      <c r="Z14" s="97">
        <f>SUMIF('Mês'!$B$4:$FC$4,Trimestre!Z$5,'Mês'!$B14:$FC14)</f>
        <v>174.625</v>
      </c>
      <c r="AA14" s="97">
        <f>SUMIF('Mês'!$B$4:$FC$4,Trimestre!AA$5,'Mês'!$B14:$FC14)</f>
        <v>149.09</v>
      </c>
      <c r="AB14" s="97">
        <f>SUMIF('Mês'!$B$4:$FC$4,Trimestre!AB$5,'Mês'!$B14:$FC14)</f>
        <v>146.57</v>
      </c>
      <c r="AC14" s="97">
        <f>SUMIF('Mês'!$B$4:$FC$4,Trimestre!AC$5,'Mês'!$B14:$FC14)</f>
        <v>153.577</v>
      </c>
      <c r="AD14" s="97">
        <f>SUMIF('Mês'!$B$4:$FC$4,Trimestre!AD$5,'Mês'!$B14:$FC14)</f>
        <v>180.758</v>
      </c>
      <c r="AE14" s="97">
        <f>SUMIF('Mês'!$B$4:$FC$4,Trimestre!AE$5,'Mês'!$B14:$FC14)</f>
        <v>155.062</v>
      </c>
      <c r="AF14" s="97">
        <f>SUMIF('Mês'!$B$4:$FC$4,Trimestre!AF$5,'Mês'!$B14:$FC14)</f>
        <v>134.029</v>
      </c>
      <c r="AG14" s="97">
        <f>SUMIF('Mês'!$B$4:$FC$4,Trimestre!AG$5,'Mês'!$B14:$FC14)</f>
        <v>159.54</v>
      </c>
      <c r="AH14" s="97">
        <f>SUMIF('Mês'!$B$4:$FC$4,Trimestre!AH$5,'Mês'!$B14:$FC14)</f>
        <v>170.91</v>
      </c>
      <c r="AI14" s="97">
        <f>SUMIF('Mês'!$B$4:$FC$4,Trimestre!AI$5,'Mês'!$B14:$FC14)</f>
        <v>183.432</v>
      </c>
      <c r="AJ14" s="97">
        <f>SUMIF('Mês'!$B$4:$FC$4,Trimestre!AJ$5,'Mês'!$B14:$FC14)</f>
        <v>173.354</v>
      </c>
      <c r="AK14" s="97">
        <f>SUMIF('Mês'!$B$4:$FC$4,Trimestre!AK$5,'Mês'!$B14:$FC14)</f>
        <v>181.933</v>
      </c>
      <c r="AL14" s="97">
        <f>SUMIF('Mês'!$B$4:$FC$4,Trimestre!AL$5,'Mês'!$B14:$FC14)</f>
        <v>171.537</v>
      </c>
      <c r="AM14" s="97">
        <f>SUMIF('Mês'!$B$4:$FC$4,Trimestre!AM$5,'Mês'!$B14:$FC14)</f>
        <v>160.323</v>
      </c>
      <c r="AN14" s="97">
        <f>SUMIF('Mês'!$B$4:$FC$4,Trimestre!AN$5,'Mês'!$B14:$FC14)</f>
        <v>162.455</v>
      </c>
      <c r="AO14" s="97">
        <f>SUMIF('Mês'!$B$4:$FC$4,Trimestre!AO$5,'Mês'!$B14:$FC14)</f>
        <v>187.229</v>
      </c>
      <c r="AP14" s="97">
        <f>SUMIF('Mês'!$B$4:$FC$4,Trimestre!AP$5,'Mês'!$B14:$FC14)</f>
        <v>202.937</v>
      </c>
      <c r="AQ14" s="97">
        <f>SUMIF('Mês'!$B$4:$FC$4,Trimestre!AQ$5,'Mês'!$B14:$FC14)</f>
        <v>190.34</v>
      </c>
      <c r="AR14" s="97">
        <f>SUMIF('Mês'!$B$4:$FC$4,Trimestre!AR$5,'Mês'!$B14:$FC14)</f>
        <v>167.982</v>
      </c>
      <c r="AS14" s="97">
        <f>SUMIF('Mês'!$B$4:$FC$4,Trimestre!AS$5,'Mês'!$B14:$FC14)</f>
        <v>188.147</v>
      </c>
      <c r="AT14" s="97">
        <f>SUMIF('Mês'!$B$4:$FC$4,Trimestre!AT$5,'Mês'!$B14:$FC14)</f>
        <v>190.053</v>
      </c>
      <c r="AU14" s="97">
        <f>SUMIF('Mês'!$B$4:$FC$4,Trimestre!AU$5,'Mês'!$B14:$FC14)</f>
        <v>173.445</v>
      </c>
      <c r="AV14" s="97">
        <f>SUMIF('Mês'!$B$4:$FC$4,Trimestre!AV$5,'Mês'!$B14:$FC14)</f>
        <v>172.395</v>
      </c>
      <c r="AW14" s="97">
        <f>SUMIF('Mês'!$B$4:$FC$4,Trimestre!AW$5,'Mês'!$B14:$FC14)</f>
        <v>185.086</v>
      </c>
      <c r="AX14" s="97">
        <f>SUMIF('Mês'!$B$4:$FC$4,Trimestre!AX$5,'Mês'!$B14:$FC14)</f>
        <v>216.286</v>
      </c>
      <c r="AY14" s="97">
        <f>SUMIF('Mês'!$B$4:$FC$4,Trimestre!AY$5,'Mês'!$B14:$FC14)</f>
        <v>187.208</v>
      </c>
      <c r="AZ14" s="97">
        <f>SUMIF('Mês'!$B$4:$FC$4,Trimestre!AZ$5,'Mês'!$B14:$FC14)</f>
        <v>179.085</v>
      </c>
      <c r="BA14" s="97">
        <f>SUMIF('Mês'!$B$4:$FC$4,Trimestre!BA$5,'Mês'!$B14:$FC14)</f>
        <v>166.824</v>
      </c>
      <c r="BB14" s="97">
        <f>SUMIF('Mês'!$B$4:$FC$4,Trimestre!BB$5,'Mês'!$B14:$FC14)</f>
        <v>216.244</v>
      </c>
      <c r="BC14" s="97">
        <f>SUMIF('Mês'!$B$4:$FC$4,Trimestre!BC$5,'Mês'!$B14:$FC14)</f>
        <v>187.895</v>
      </c>
      <c r="BD14" s="97">
        <f>SUMIF('Mês'!$B$4:$FO$4,Trimestre!BD$5,'Mês'!$B14:$FO14)</f>
        <v>166.518</v>
      </c>
      <c r="BE14" s="97">
        <f>SUMIF('Mês'!$B$4:$FO$4,Trimestre!BE$5,'Mês'!$B14:$FO14)</f>
        <v>164.345</v>
      </c>
      <c r="BF14" s="97">
        <f>SUMIF('Mês'!$B$4:$FO$4,Trimestre!BF$5,'Mês'!$B14:$FO14)</f>
        <v>185.919</v>
      </c>
      <c r="BG14" s="97">
        <f>SUMIF('Mês'!$B$4:$FO$4,Trimestre!BG$5,'Mês'!$B14:$FO14)</f>
        <v>176.356</v>
      </c>
      <c r="BH14" s="97">
        <f>SUMIF('Mês'!$B$4:$IE$4,Trimestre!BH$5,'Mês'!$B14:$IE14)</f>
        <v>156.637</v>
      </c>
      <c r="BI14" s="97">
        <f>SUMIF('Mês'!$B$4:$IE$4,Trimestre!BI$5,'Mês'!$B14:$IE14)</f>
        <v>167.893</v>
      </c>
      <c r="BJ14" s="97">
        <f>SUMIF('Mês'!$B$4:$IE$4,Trimestre!BJ$5,'Mês'!$B14:$IE14)</f>
        <v>187.935</v>
      </c>
      <c r="BK14" s="97">
        <f>SUMIF('Mês'!$B$4:$IE$4,Trimestre!BK$5,'Mês'!$B14:$IE14)</f>
        <v>162.762</v>
      </c>
      <c r="BL14" s="97">
        <f>SUMIF('Mês'!$B$4:$IE$4,Trimestre!BL$5,'Mês'!$B14:$IE14)</f>
        <v>168.124</v>
      </c>
      <c r="BM14" s="97">
        <f>SUMIF('Mês'!$B$4:$IE$4,Trimestre!BM$5,'Mês'!$B14:$IE14)</f>
        <v>185.974</v>
      </c>
      <c r="BN14" s="97">
        <f>SUMIF('Mês'!$B$4:$IE$4,Trimestre!BN$5,'Mês'!$B14:$IE14)</f>
        <v>164.764</v>
      </c>
      <c r="BO14" s="97">
        <f>SUMIF('Mês'!$B$4:$IE$4,Trimestre!BO$5,'Mês'!$B14:$IE14)</f>
        <v>147.03</v>
      </c>
      <c r="BP14" s="97">
        <f>SUMIF('Mês'!$B$4:$IE$4,Trimestre!BP$5,'Mês'!$B14:$IE14)</f>
        <v>136.988</v>
      </c>
      <c r="BQ14" s="97">
        <f>SUMIF('Mês'!$B$4:$IE$4,Trimestre!BQ$5,'Mês'!$B14:$IE14)</f>
        <v>136.67</v>
      </c>
      <c r="BR14" s="97">
        <f>SUMIF('Mês'!$B$4:$IE$4,Trimestre!BR$5,'Mês'!$B14:$IE14)</f>
        <v>131.205</v>
      </c>
      <c r="BS14" s="97">
        <f>SUMIF('Mês'!$B$4:$IE$4,Trimestre!BS$5,'Mês'!$B14:$IE14)</f>
        <v>139.453</v>
      </c>
      <c r="BT14" s="97">
        <f>SUMIF('Mês'!$B$4:$IE$4,Trimestre!BT$5,'Mês'!$B14:$IE14)</f>
        <v>147.033</v>
      </c>
      <c r="BU14" s="97">
        <f>SUMIF('Mês'!$B$4:$IE$4,Trimestre!BU$5,'Mês'!$B14:$IE14)</f>
        <v>159.075</v>
      </c>
      <c r="BV14" s="97">
        <f>SUMIF('Mês'!$B$4:$IE$4,Trimestre!BV$5,'Mês'!$B14:$IE14)</f>
        <v>170.613</v>
      </c>
      <c r="BW14" s="97">
        <f>SUMIF('Mês'!$B$4:$IE$4,Trimestre!BW$5,'Mês'!$B14:$IE14)</f>
        <v>186.65</v>
      </c>
      <c r="BX14" s="97">
        <f>SUMIF('Mês'!$B$4:$IE$4,Trimestre!BX$5,'Mês'!$B14:$IE14)</f>
        <v>177.078</v>
      </c>
      <c r="BY14" s="97">
        <f>SUMIF('Mês'!$B$4:$IE$4,Trimestre!BY$5,'Mês'!$B14:$IE14)</f>
        <v>211.218</v>
      </c>
      <c r="BZ14" s="162"/>
    </row>
    <row r="15" ht="4.5" customHeight="1">
      <c r="A15" s="39">
        <f t="shared" si="1"/>
        <v>11</v>
      </c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62"/>
    </row>
    <row r="16" ht="13.5" customHeight="1">
      <c r="A16" s="39">
        <f t="shared" si="1"/>
        <v>12</v>
      </c>
      <c r="B16" s="104" t="s">
        <v>245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62"/>
    </row>
    <row r="17" ht="12.75" customHeight="1">
      <c r="A17" s="39">
        <f t="shared" si="1"/>
        <v>13</v>
      </c>
      <c r="B17" s="80" t="s">
        <v>237</v>
      </c>
      <c r="C17" s="52"/>
      <c r="D17" s="52">
        <f>SUMIF('Mês'!$B$4:$FC$4,Trimestre!D$5,'Mês'!$B17:$FC17)</f>
        <v>30.585</v>
      </c>
      <c r="E17" s="52">
        <f>SUMIF('Mês'!$B$4:$FC$4,Trimestre!E$5,'Mês'!$B17:$FC17)</f>
        <v>34.547</v>
      </c>
      <c r="F17" s="52">
        <f>SUMIF('Mês'!$B$4:$FC$4,Trimestre!F$5,'Mês'!$B17:$FC17)</f>
        <v>37.797</v>
      </c>
      <c r="G17" s="52">
        <f>SUMIF('Mês'!$B$4:$FC$4,Trimestre!G$5,'Mês'!$B17:$FC17)</f>
        <v>40.031</v>
      </c>
      <c r="H17" s="52">
        <f>SUMIF('Mês'!$B$4:$FC$4,Trimestre!H$5,'Mês'!$B17:$FC17)</f>
        <v>32.934</v>
      </c>
      <c r="I17" s="52">
        <f>SUMIF('Mês'!$B$4:$FC$4,Trimestre!I$5,'Mês'!$B17:$FC17)</f>
        <v>37.03</v>
      </c>
      <c r="J17" s="52">
        <f>SUMIF('Mês'!$B$4:$FC$4,Trimestre!J$5,'Mês'!$B17:$FC17)</f>
        <v>38.537</v>
      </c>
      <c r="K17" s="52">
        <f>SUMIF('Mês'!$B$4:$FC$4,Trimestre!K$5,'Mês'!$B17:$FC17)</f>
        <v>42.263</v>
      </c>
      <c r="L17" s="52">
        <f>SUMIF('Mês'!$B$4:$FC$4,Trimestre!L$5,'Mês'!$B17:$FC17)</f>
        <v>35.094</v>
      </c>
      <c r="M17" s="52">
        <f>SUMIF('Mês'!$B$4:$FC$4,Trimestre!M$5,'Mês'!$B17:$FC17)</f>
        <v>34.856</v>
      </c>
      <c r="N17" s="52">
        <f>SUMIF('Mês'!$B$4:$FC$4,Trimestre!N$5,'Mês'!$B17:$FC17)</f>
        <v>37.056</v>
      </c>
      <c r="O17" s="52">
        <f>SUMIF('Mês'!$B$4:$FC$4,Trimestre!O$5,'Mês'!$B17:$FC17)</f>
        <v>38.564</v>
      </c>
      <c r="P17" s="52">
        <f>SUMIF('Mês'!$B$4:$FC$4,Trimestre!P$5,'Mês'!$B17:$FC17)</f>
        <v>32.208</v>
      </c>
      <c r="Q17" s="52">
        <f>SUMIF('Mês'!$B$4:$FC$4,Trimestre!Q$5,'Mês'!$B17:$FC17)</f>
        <v>36.701</v>
      </c>
      <c r="R17" s="52">
        <f>SUMIF('Mês'!$B$4:$FC$4,Trimestre!R$5,'Mês'!$B17:$FC17)</f>
        <v>37.685</v>
      </c>
      <c r="S17" s="52">
        <f>SUMIF('Mês'!$B$4:$FC$4,Trimestre!S$5,'Mês'!$B17:$FC17)</f>
        <v>42.314</v>
      </c>
      <c r="T17" s="52">
        <f>SUMIF('Mês'!$B$4:$FC$4,Trimestre!T$5,'Mês'!$B17:$FC17)</f>
        <v>37.707</v>
      </c>
      <c r="U17" s="52">
        <f>SUMIF('Mês'!$B$4:$FC$4,Trimestre!U$5,'Mês'!$B17:$FC17)</f>
        <v>41.458</v>
      </c>
      <c r="V17" s="52">
        <f>SUMIF('Mês'!$B$4:$FC$4,Trimestre!V$5,'Mês'!$B17:$FC17)</f>
        <v>43.526</v>
      </c>
      <c r="W17" s="52">
        <f>SUMIF('Mês'!$B$4:$FC$4,Trimestre!W$5,'Mês'!$B17:$FC17)</f>
        <v>46.988</v>
      </c>
      <c r="X17" s="52">
        <f>SUMIF('Mês'!$B$4:$FC$4,Trimestre!X$5,'Mês'!$B17:$FC17)</f>
        <v>40.665</v>
      </c>
      <c r="Y17" s="52">
        <f>SUMIF('Mês'!$B$4:$FC$4,Trimestre!Y$5,'Mês'!$B17:$FC17)</f>
        <v>41.682</v>
      </c>
      <c r="Z17" s="52">
        <f>SUMIF('Mês'!$B$4:$FC$4,Trimestre!Z$5,'Mês'!$B17:$FC17)</f>
        <v>46.435</v>
      </c>
      <c r="AA17" s="52">
        <f>SUMIF('Mês'!$B$4:$FC$4,Trimestre!AA$5,'Mês'!$B17:$FC17)</f>
        <v>46.367</v>
      </c>
      <c r="AB17" s="52">
        <f>SUMIF('Mês'!$B$4:$FC$4,Trimestre!AB$5,'Mês'!$B17:$FC17)</f>
        <v>42.134</v>
      </c>
      <c r="AC17" s="52">
        <f>SUMIF('Mês'!$B$4:$FC$4,Trimestre!AC$5,'Mês'!$B17:$FC17)</f>
        <v>42.31</v>
      </c>
      <c r="AD17" s="52">
        <f>SUMIF('Mês'!$B$4:$FC$4,Trimestre!AD$5,'Mês'!$B17:$FC17)</f>
        <v>46.353</v>
      </c>
      <c r="AE17" s="52">
        <f>SUMIF('Mês'!$B$4:$FC$4,Trimestre!AE$5,'Mês'!$B17:$FC17)</f>
        <v>49.77</v>
      </c>
      <c r="AF17" s="52">
        <f>SUMIF('Mês'!$B$4:$FC$4,Trimestre!AF$5,'Mês'!$B17:$FC17)</f>
        <v>42.265</v>
      </c>
      <c r="AG17" s="52">
        <f>SUMIF('Mês'!$B$4:$FC$4,Trimestre!AG$5,'Mês'!$B17:$FC17)</f>
        <v>45.529</v>
      </c>
      <c r="AH17" s="52">
        <f>SUMIF('Mês'!$B$4:$FC$4,Trimestre!AH$5,'Mês'!$B17:$FC17)</f>
        <v>47.411</v>
      </c>
      <c r="AI17" s="52">
        <f>SUMIF('Mês'!$B$4:$FC$4,Trimestre!AI$5,'Mês'!$B17:$FC17)</f>
        <v>55.842</v>
      </c>
      <c r="AJ17" s="52">
        <f>SUMIF('Mês'!$B$4:$FC$4,Trimestre!AJ$5,'Mês'!$B17:$FC17)</f>
        <v>45.084</v>
      </c>
      <c r="AK17" s="52">
        <f>SUMIF('Mês'!$B$4:$FC$4,Trimestre!AK$5,'Mês'!$B17:$FC17)</f>
        <v>44.49</v>
      </c>
      <c r="AL17" s="52">
        <f>SUMIF('Mês'!$B$4:$FC$4,Trimestre!AL$5,'Mês'!$B17:$FC17)</f>
        <v>53.721</v>
      </c>
      <c r="AM17" s="52">
        <f>SUMIF('Mês'!$B$4:$FC$4,Trimestre!AM$5,'Mês'!$B17:$FC17)</f>
        <v>52.118</v>
      </c>
      <c r="AN17" s="52">
        <f>SUMIF('Mês'!$B$4:$FC$4,Trimestre!AN$5,'Mês'!$B17:$FC17)</f>
        <v>46.964</v>
      </c>
      <c r="AO17" s="52">
        <f>SUMIF('Mês'!$B$4:$FC$4,Trimestre!AO$5,'Mês'!$B17:$FC17)</f>
        <v>48.192</v>
      </c>
      <c r="AP17" s="52">
        <f>SUMIF('Mês'!$B$4:$FC$4,Trimestre!AP$5,'Mês'!$B17:$FC17)</f>
        <v>57.893</v>
      </c>
      <c r="AQ17" s="52">
        <f>SUMIF('Mês'!$B$4:$FC$4,Trimestre!AQ$5,'Mês'!$B17:$FC17)</f>
        <v>53.401</v>
      </c>
      <c r="AR17" s="52">
        <f>SUMIF('Mês'!$B$4:$FC$4,Trimestre!AR$5,'Mês'!$B17:$FC17)</f>
        <v>48.654</v>
      </c>
      <c r="AS17" s="52">
        <f>SUMIF('Mês'!$B$4:$FC$4,Trimestre!AS$5,'Mês'!$B17:$FC17)</f>
        <v>55.109</v>
      </c>
      <c r="AT17" s="52">
        <f>SUMIF('Mês'!$B$4:$FC$4,Trimestre!AT$5,'Mês'!$B17:$FC17)</f>
        <v>58.814</v>
      </c>
      <c r="AU17" s="52">
        <f>SUMIF('Mês'!$B$4:$FC$4,Trimestre!AU$5,'Mês'!$B17:$FC17)</f>
        <v>56.726</v>
      </c>
      <c r="AV17" s="52">
        <f>SUMIF('Mês'!$B$4:$FC$4,Trimestre!AV$5,'Mês'!$B17:$FC17)</f>
        <v>53.305</v>
      </c>
      <c r="AW17" s="52">
        <f>SUMIF('Mês'!$B$4:$FC$4,Trimestre!AW$5,'Mês'!$B17:$FC17)</f>
        <v>50.585</v>
      </c>
      <c r="AX17" s="52">
        <f>SUMIF('Mês'!$B$4:$FC$4,Trimestre!AX$5,'Mês'!$B17:$FC17)</f>
        <v>57.651</v>
      </c>
      <c r="AY17" s="52">
        <f>SUMIF('Mês'!$B$4:$FC$4,Trimestre!AY$5,'Mês'!$B17:$FC17)</f>
        <v>61.014</v>
      </c>
      <c r="AZ17" s="52">
        <f>SUMIF('Mês'!$B$4:$FC$4,Trimestre!AZ$5,'Mês'!$B17:$FC17)</f>
        <v>53.936</v>
      </c>
      <c r="BA17" s="52">
        <f>SUMIF('Mês'!$B$4:$FC$4,Trimestre!BA$5,'Mês'!$B17:$FC17)</f>
        <v>49.855</v>
      </c>
      <c r="BB17" s="52">
        <f>SUMIF('Mês'!$B$4:$FC$4,Trimestre!BB$5,'Mês'!$B17:$FC17)</f>
        <v>66.788</v>
      </c>
      <c r="BC17" s="52">
        <f>SUMIF('Mês'!$B$4:$FC$4,Trimestre!BC$5,'Mês'!$B17:$FC17)</f>
        <v>66.019</v>
      </c>
      <c r="BD17" s="52">
        <f>SUMIF('Mês'!$B$4:$FO$4,Trimestre!BD$5,'Mês'!$B17:$FO17)</f>
        <v>57.905</v>
      </c>
      <c r="BE17" s="52">
        <f>SUMIF('Mês'!$B$4:$FO$4,Trimestre!BE$5,'Mês'!$B17:$FO17)</f>
        <v>60.304</v>
      </c>
      <c r="BF17" s="52">
        <f>SUMIF('Mês'!$B$4:$FO$4,Trimestre!BF$5,'Mês'!$B17:$FO17)</f>
        <v>63.559</v>
      </c>
      <c r="BG17" s="52">
        <f>SUMIF('Mês'!$B$4:$FO$4,Trimestre!BG$5,'Mês'!$B17:$FO17)</f>
        <v>64.459</v>
      </c>
      <c r="BH17" s="52">
        <f>SUMIF('Mês'!$B$4:$IE$4,Trimestre!BH$5,'Mês'!$B17:$IE17)</f>
        <v>58.916</v>
      </c>
      <c r="BI17" s="52">
        <f>SUMIF('Mês'!$B$4:$IE$4,Trimestre!BI$5,'Mês'!$B17:$IE17)</f>
        <v>50.403</v>
      </c>
      <c r="BJ17" s="52">
        <f>SUMIF('Mês'!$B$4:$IE$4,Trimestre!BJ$5,'Mês'!$B17:$IE17)</f>
        <v>60.503</v>
      </c>
      <c r="BK17" s="52">
        <f>SUMIF('Mês'!$B$4:$IE$4,Trimestre!BK$5,'Mês'!$B17:$IE17)</f>
        <v>66.077</v>
      </c>
      <c r="BL17" s="52">
        <f>SUMIF('Mês'!$B$4:$IE$4,Trimestre!BL$5,'Mês'!$B17:$IE17)</f>
        <v>61.779</v>
      </c>
      <c r="BM17" s="52">
        <f>SUMIF('Mês'!$B$4:$IE$4,Trimestre!BM$5,'Mês'!$B17:$IE17)</f>
        <v>61.101</v>
      </c>
      <c r="BN17" s="52">
        <f>SUMIF('Mês'!$B$4:$IE$4,Trimestre!BN$5,'Mês'!$B17:$IE17)</f>
        <v>57.514</v>
      </c>
      <c r="BO17" s="52">
        <f>SUMIF('Mês'!$B$4:$IE$4,Trimestre!BO$5,'Mês'!$B17:$IE17)</f>
        <v>64.133</v>
      </c>
      <c r="BP17" s="52">
        <f>SUMIF('Mês'!$B$4:$IE$4,Trimestre!BP$5,'Mês'!$B17:$IE17)</f>
        <v>54.074</v>
      </c>
      <c r="BQ17" s="52">
        <f>SUMIF('Mês'!$B$4:$IE$4,Trimestre!BQ$5,'Mês'!$B17:$IE17)</f>
        <v>60.577</v>
      </c>
      <c r="BR17" s="52">
        <f>SUMIF('Mês'!$B$4:$IE$4,Trimestre!BR$5,'Mês'!$B17:$IE17)</f>
        <v>56.176</v>
      </c>
      <c r="BS17" s="52">
        <f>SUMIF('Mês'!$B$4:$IE$4,Trimestre!BS$5,'Mês'!$B17:$IE17)</f>
        <v>59.099</v>
      </c>
      <c r="BT17" s="52">
        <f>SUMIF('Mês'!$B$4:$IE$4,Trimestre!BT$5,'Mês'!$B17:$IE17)</f>
        <v>55.862</v>
      </c>
      <c r="BU17" s="52">
        <f>SUMIF('Mês'!$B$4:$IE$4,Trimestre!BU$5,'Mês'!$B17:$IE17)</f>
        <v>60.864</v>
      </c>
      <c r="BV17" s="52">
        <f>SUMIF('Mês'!$B$4:$IE$4,Trimestre!BV$5,'Mês'!$B17:$IE17)</f>
        <v>61.029</v>
      </c>
      <c r="BW17" s="52">
        <f>SUMIF('Mês'!$B$4:$IE$4,Trimestre!BW$5,'Mês'!$B17:$IE17)</f>
        <v>67.308</v>
      </c>
      <c r="BX17" s="52">
        <f>SUMIF('Mês'!$B$4:$IE$4,Trimestre!BX$5,'Mês'!$B17:$IE17)</f>
        <v>66.239</v>
      </c>
      <c r="BY17" s="52">
        <f>SUMIF('Mês'!$B$4:$IE$4,Trimestre!BY$5,'Mês'!$B17:$IE17)</f>
        <v>63.65</v>
      </c>
      <c r="BZ17" s="162"/>
    </row>
    <row r="18" ht="12.75" customHeight="1">
      <c r="A18" s="39">
        <f t="shared" si="1"/>
        <v>14</v>
      </c>
      <c r="B18" s="55" t="s">
        <v>238</v>
      </c>
      <c r="C18" s="56"/>
      <c r="D18" s="56">
        <f>SUMIF('Mês'!$B$4:$FC$4,Trimestre!D$5,'Mês'!$B18:$FC18)</f>
        <v>18.902</v>
      </c>
      <c r="E18" s="56">
        <f>SUMIF('Mês'!$B$4:$FC$4,Trimestre!E$5,'Mês'!$B18:$FC18)</f>
        <v>22.577</v>
      </c>
      <c r="F18" s="56">
        <f>SUMIF('Mês'!$B$4:$FC$4,Trimestre!F$5,'Mês'!$B18:$FC18)</f>
        <v>24.486</v>
      </c>
      <c r="G18" s="56">
        <f>SUMIF('Mês'!$B$4:$FC$4,Trimestre!G$5,'Mês'!$B18:$FC18)</f>
        <v>26.409</v>
      </c>
      <c r="H18" s="56">
        <f>SUMIF('Mês'!$B$4:$FC$4,Trimestre!H$5,'Mês'!$B18:$FC18)</f>
        <v>20.659</v>
      </c>
      <c r="I18" s="56">
        <f>SUMIF('Mês'!$B$4:$FC$4,Trimestre!I$5,'Mês'!$B18:$FC18)</f>
        <v>23.527</v>
      </c>
      <c r="J18" s="56">
        <f>SUMIF('Mês'!$B$4:$FC$4,Trimestre!J$5,'Mês'!$B18:$FC18)</f>
        <v>23.666</v>
      </c>
      <c r="K18" s="56">
        <f>SUMIF('Mês'!$B$4:$FC$4,Trimestre!K$5,'Mês'!$B18:$FC18)</f>
        <v>27.397</v>
      </c>
      <c r="L18" s="56">
        <f>SUMIF('Mês'!$B$4:$FC$4,Trimestre!L$5,'Mês'!$B18:$FC18)</f>
        <v>21.682</v>
      </c>
      <c r="M18" s="56">
        <f>SUMIF('Mês'!$B$4:$FC$4,Trimestre!M$5,'Mês'!$B18:$FC18)</f>
        <v>20.513</v>
      </c>
      <c r="N18" s="56">
        <f>SUMIF('Mês'!$B$4:$FC$4,Trimestre!N$5,'Mês'!$B18:$FC18)</f>
        <v>21.068</v>
      </c>
      <c r="O18" s="56">
        <f>SUMIF('Mês'!$B$4:$FC$4,Trimestre!O$5,'Mês'!$B18:$FC18)</f>
        <v>22.714</v>
      </c>
      <c r="P18" s="56">
        <f>SUMIF('Mês'!$B$4:$FC$4,Trimestre!P$5,'Mês'!$B18:$FC18)</f>
        <v>20.86</v>
      </c>
      <c r="Q18" s="56">
        <f>SUMIF('Mês'!$B$4:$FC$4,Trimestre!Q$5,'Mês'!$B18:$FC18)</f>
        <v>25.083</v>
      </c>
      <c r="R18" s="56">
        <f>SUMIF('Mês'!$B$4:$FC$4,Trimestre!R$5,'Mês'!$B18:$FC18)</f>
        <v>21.973</v>
      </c>
      <c r="S18" s="56">
        <f>SUMIF('Mês'!$B$4:$FC$4,Trimestre!S$5,'Mês'!$B18:$FC18)</f>
        <v>24.408</v>
      </c>
      <c r="T18" s="56">
        <f>SUMIF('Mês'!$B$4:$FC$4,Trimestre!T$5,'Mês'!$B18:$FC18)</f>
        <v>19.422</v>
      </c>
      <c r="U18" s="56">
        <f>SUMIF('Mês'!$B$4:$FC$4,Trimestre!U$5,'Mês'!$B18:$FC18)</f>
        <v>20.477</v>
      </c>
      <c r="V18" s="56">
        <f>SUMIF('Mês'!$B$4:$FC$4,Trimestre!V$5,'Mês'!$B18:$FC18)</f>
        <v>22.192</v>
      </c>
      <c r="W18" s="56">
        <f>SUMIF('Mês'!$B$4:$FC$4,Trimestre!W$5,'Mês'!$B18:$FC18)</f>
        <v>26.377</v>
      </c>
      <c r="X18" s="56">
        <f>SUMIF('Mês'!$B$4:$FC$4,Trimestre!X$5,'Mês'!$B18:$FC18)</f>
        <v>20.056</v>
      </c>
      <c r="Y18" s="56">
        <f>SUMIF('Mês'!$B$4:$FC$4,Trimestre!Y$5,'Mês'!$B18:$FC18)</f>
        <v>20.764</v>
      </c>
      <c r="Z18" s="56">
        <f>SUMIF('Mês'!$B$4:$FC$4,Trimestre!Z$5,'Mês'!$B18:$FC18)</f>
        <v>24.041</v>
      </c>
      <c r="AA18" s="56">
        <f>SUMIF('Mês'!$B$4:$FC$4,Trimestre!AA$5,'Mês'!$B18:$FC18)</f>
        <v>24.565</v>
      </c>
      <c r="AB18" s="56">
        <f>SUMIF('Mês'!$B$4:$FC$4,Trimestre!AB$5,'Mês'!$B18:$FC18)</f>
        <v>20.916</v>
      </c>
      <c r="AC18" s="56">
        <f>SUMIF('Mês'!$B$4:$FC$4,Trimestre!AC$5,'Mês'!$B18:$FC18)</f>
        <v>20.383</v>
      </c>
      <c r="AD18" s="56">
        <f>SUMIF('Mês'!$B$4:$FC$4,Trimestre!AD$5,'Mês'!$B18:$FC18)</f>
        <v>22.547</v>
      </c>
      <c r="AE18" s="56">
        <f>SUMIF('Mês'!$B$4:$FC$4,Trimestre!AE$5,'Mês'!$B18:$FC18)</f>
        <v>25.87</v>
      </c>
      <c r="AF18" s="56">
        <f>SUMIF('Mês'!$B$4:$FC$4,Trimestre!AF$5,'Mês'!$B18:$FC18)</f>
        <v>19.246</v>
      </c>
      <c r="AG18" s="56">
        <f>SUMIF('Mês'!$B$4:$FC$4,Trimestre!AG$5,'Mês'!$B18:$FC18)</f>
        <v>18.251</v>
      </c>
      <c r="AH18" s="56">
        <f>SUMIF('Mês'!$B$4:$FC$4,Trimestre!AH$5,'Mês'!$B18:$FC18)</f>
        <v>21.035</v>
      </c>
      <c r="AI18" s="56">
        <f>SUMIF('Mês'!$B$4:$FC$4,Trimestre!AI$5,'Mês'!$B18:$FC18)</f>
        <v>27.267</v>
      </c>
      <c r="AJ18" s="56">
        <f>SUMIF('Mês'!$B$4:$FC$4,Trimestre!AJ$5,'Mês'!$B18:$FC18)</f>
        <v>21.865</v>
      </c>
      <c r="AK18" s="56">
        <f>SUMIF('Mês'!$B$4:$FC$4,Trimestre!AK$5,'Mês'!$B18:$FC18)</f>
        <v>19.903</v>
      </c>
      <c r="AL18" s="56">
        <f>SUMIF('Mês'!$B$4:$FC$4,Trimestre!AL$5,'Mês'!$B18:$FC18)</f>
        <v>23.647</v>
      </c>
      <c r="AM18" s="56">
        <f>SUMIF('Mês'!$B$4:$FC$4,Trimestre!AM$5,'Mês'!$B18:$FC18)</f>
        <v>24.174</v>
      </c>
      <c r="AN18" s="56">
        <f>SUMIF('Mês'!$B$4:$FC$4,Trimestre!AN$5,'Mês'!$B18:$FC18)</f>
        <v>20.865</v>
      </c>
      <c r="AO18" s="56">
        <f>SUMIF('Mês'!$B$4:$FC$4,Trimestre!AO$5,'Mês'!$B18:$FC18)</f>
        <v>21.217</v>
      </c>
      <c r="AP18" s="56">
        <f>SUMIF('Mês'!$B$4:$FC$4,Trimestre!AP$5,'Mês'!$B18:$FC18)</f>
        <v>27.355</v>
      </c>
      <c r="AQ18" s="56">
        <f>SUMIF('Mês'!$B$4:$FC$4,Trimestre!AQ$5,'Mês'!$B18:$FC18)</f>
        <v>27.256</v>
      </c>
      <c r="AR18" s="56">
        <f>SUMIF('Mês'!$B$4:$FC$4,Trimestre!AR$5,'Mês'!$B18:$FC18)</f>
        <v>25.994</v>
      </c>
      <c r="AS18" s="56">
        <f>SUMIF('Mês'!$B$4:$FC$4,Trimestre!AS$5,'Mês'!$B18:$FC18)</f>
        <v>27.393</v>
      </c>
      <c r="AT18" s="56">
        <f>SUMIF('Mês'!$B$4:$FC$4,Trimestre!AT$5,'Mês'!$B18:$FC18)</f>
        <v>26.438</v>
      </c>
      <c r="AU18" s="56">
        <f>SUMIF('Mês'!$B$4:$FC$4,Trimestre!AU$5,'Mês'!$B18:$FC18)</f>
        <v>27.266</v>
      </c>
      <c r="AV18" s="56">
        <f>SUMIF('Mês'!$B$4:$FC$4,Trimestre!AV$5,'Mês'!$B18:$FC18)</f>
        <v>23.541</v>
      </c>
      <c r="AW18" s="56">
        <f>SUMIF('Mês'!$B$4:$FC$4,Trimestre!AW$5,'Mês'!$B18:$FC18)</f>
        <v>21.317</v>
      </c>
      <c r="AX18" s="56">
        <f>SUMIF('Mês'!$B$4:$FC$4,Trimestre!AX$5,'Mês'!$B18:$FC18)</f>
        <v>26.6</v>
      </c>
      <c r="AY18" s="56">
        <f>SUMIF('Mês'!$B$4:$FC$4,Trimestre!AY$5,'Mês'!$B18:$FC18)</f>
        <v>26.763</v>
      </c>
      <c r="AZ18" s="56">
        <f>SUMIF('Mês'!$B$4:$FC$4,Trimestre!AZ$5,'Mês'!$B18:$FC18)</f>
        <v>23.473</v>
      </c>
      <c r="BA18" s="56">
        <f>SUMIF('Mês'!$B$4:$FC$4,Trimestre!BA$5,'Mês'!$B18:$FC18)</f>
        <v>18.483</v>
      </c>
      <c r="BB18" s="56">
        <f>SUMIF('Mês'!$B$4:$FC$4,Trimestre!BB$5,'Mês'!$B18:$FC18)</f>
        <v>27.964</v>
      </c>
      <c r="BC18" s="56">
        <f>SUMIF('Mês'!$B$4:$FC$4,Trimestre!BC$5,'Mês'!$B18:$FC18)</f>
        <v>30.626</v>
      </c>
      <c r="BD18" s="56">
        <f>SUMIF('Mês'!$B$4:$FO$4,Trimestre!BD$5,'Mês'!$B18:$FO18)</f>
        <v>22.744</v>
      </c>
      <c r="BE18" s="56">
        <f>SUMIF('Mês'!$B$4:$FO$4,Trimestre!BE$5,'Mês'!$B18:$FO18)</f>
        <v>22.86</v>
      </c>
      <c r="BF18" s="56">
        <f>SUMIF('Mês'!$B$4:$FO$4,Trimestre!BF$5,'Mês'!$B18:$FO18)</f>
        <v>23.922</v>
      </c>
      <c r="BG18" s="56">
        <f>SUMIF('Mês'!$B$4:$FO$4,Trimestre!BG$5,'Mês'!$B18:$FO18)</f>
        <v>27.023</v>
      </c>
      <c r="BH18" s="56">
        <f>SUMIF('Mês'!$B$4:$IE$4,Trimestre!BH$5,'Mês'!$B18:$IE18)</f>
        <v>24.524</v>
      </c>
      <c r="BI18" s="56">
        <f>SUMIF('Mês'!$B$4:$IE$4,Trimestre!BI$5,'Mês'!$B18:$IE18)</f>
        <v>20.698</v>
      </c>
      <c r="BJ18" s="56">
        <f>SUMIF('Mês'!$B$4:$IE$4,Trimestre!BJ$5,'Mês'!$B18:$IE18)</f>
        <v>25.007</v>
      </c>
      <c r="BK18" s="56">
        <f>SUMIF('Mês'!$B$4:$IE$4,Trimestre!BK$5,'Mês'!$B18:$IE18)</f>
        <v>24.997</v>
      </c>
      <c r="BL18" s="56">
        <f>SUMIF('Mês'!$B$4:$IE$4,Trimestre!BL$5,'Mês'!$B18:$IE18)</f>
        <v>19.909</v>
      </c>
      <c r="BM18" s="56">
        <f>SUMIF('Mês'!$B$4:$IE$4,Trimestre!BM$5,'Mês'!$B18:$IE18)</f>
        <v>22.079</v>
      </c>
      <c r="BN18" s="56">
        <f>SUMIF('Mês'!$B$4:$IE$4,Trimestre!BN$5,'Mês'!$B18:$IE18)</f>
        <v>21.485</v>
      </c>
      <c r="BO18" s="56">
        <f>SUMIF('Mês'!$B$4:$IE$4,Trimestre!BO$5,'Mês'!$B18:$IE18)</f>
        <v>26.812</v>
      </c>
      <c r="BP18" s="56">
        <f>SUMIF('Mês'!$B$4:$IE$4,Trimestre!BP$5,'Mês'!$B18:$IE18)</f>
        <v>20.699</v>
      </c>
      <c r="BQ18" s="56">
        <f>SUMIF('Mês'!$B$4:$IE$4,Trimestre!BQ$5,'Mês'!$B18:$IE18)</f>
        <v>19.87</v>
      </c>
      <c r="BR18" s="56">
        <f>SUMIF('Mês'!$B$4:$IE$4,Trimestre!BR$5,'Mês'!$B18:$IE18)</f>
        <v>20.058</v>
      </c>
      <c r="BS18" s="56">
        <f>SUMIF('Mês'!$B$4:$IE$4,Trimestre!BS$5,'Mês'!$B18:$IE18)</f>
        <v>22.874</v>
      </c>
      <c r="BT18" s="56">
        <f>SUMIF('Mês'!$B$4:$IE$4,Trimestre!BT$5,'Mês'!$B18:$IE18)</f>
        <v>21.988</v>
      </c>
      <c r="BU18" s="56">
        <f>SUMIF('Mês'!$B$4:$IE$4,Trimestre!BU$5,'Mês'!$B18:$IE18)</f>
        <v>21.195</v>
      </c>
      <c r="BV18" s="56">
        <f>SUMIF('Mês'!$B$4:$IE$4,Trimestre!BV$5,'Mês'!$B18:$IE18)</f>
        <v>21.183</v>
      </c>
      <c r="BW18" s="56">
        <f>SUMIF('Mês'!$B$4:$IE$4,Trimestre!BW$5,'Mês'!$B18:$IE18)</f>
        <v>29.927</v>
      </c>
      <c r="BX18" s="56">
        <f>SUMIF('Mês'!$B$4:$IE$4,Trimestre!BX$5,'Mês'!$B18:$IE18)</f>
        <v>23.835</v>
      </c>
      <c r="BY18" s="56">
        <f>SUMIF('Mês'!$B$4:$IE$4,Trimestre!BY$5,'Mês'!$B18:$IE18)</f>
        <v>22.944</v>
      </c>
      <c r="BZ18" s="162"/>
    </row>
    <row r="19" ht="12.75" customHeight="1">
      <c r="A19" s="39">
        <f t="shared" si="1"/>
        <v>15</v>
      </c>
      <c r="B19" s="55" t="s">
        <v>239</v>
      </c>
      <c r="C19" s="56"/>
      <c r="D19" s="56">
        <f>SUMIF('Mês'!$B$4:$FC$4,Trimestre!D$5,'Mês'!$B19:$FC19)</f>
        <v>5.978</v>
      </c>
      <c r="E19" s="56">
        <f>SUMIF('Mês'!$B$4:$FC$4,Trimestre!E$5,'Mês'!$B19:$FC19)</f>
        <v>6.499</v>
      </c>
      <c r="F19" s="56">
        <f>SUMIF('Mês'!$B$4:$FC$4,Trimestre!F$5,'Mês'!$B19:$FC19)</f>
        <v>6.557</v>
      </c>
      <c r="G19" s="56">
        <f>SUMIF('Mês'!$B$4:$FC$4,Trimestre!G$5,'Mês'!$B19:$FC19)</f>
        <v>6.844</v>
      </c>
      <c r="H19" s="56">
        <f>SUMIF('Mês'!$B$4:$FC$4,Trimestre!H$5,'Mês'!$B19:$FC19)</f>
        <v>7.305</v>
      </c>
      <c r="I19" s="56">
        <f>SUMIF('Mês'!$B$4:$FC$4,Trimestre!I$5,'Mês'!$B19:$FC19)</f>
        <v>7.551</v>
      </c>
      <c r="J19" s="56">
        <f>SUMIF('Mês'!$B$4:$FC$4,Trimestre!J$5,'Mês'!$B19:$FC19)</f>
        <v>8.639</v>
      </c>
      <c r="K19" s="56">
        <f>SUMIF('Mês'!$B$4:$FC$4,Trimestre!K$5,'Mês'!$B19:$FC19)</f>
        <v>8.797</v>
      </c>
      <c r="L19" s="56">
        <f>SUMIF('Mês'!$B$4:$FC$4,Trimestre!L$5,'Mês'!$B19:$FC19)</f>
        <v>8.609</v>
      </c>
      <c r="M19" s="56">
        <f>SUMIF('Mês'!$B$4:$FC$4,Trimestre!M$5,'Mês'!$B19:$FC19)</f>
        <v>8.378</v>
      </c>
      <c r="N19" s="56">
        <f>SUMIF('Mês'!$B$4:$FC$4,Trimestre!N$5,'Mês'!$B19:$FC19)</f>
        <v>9.995</v>
      </c>
      <c r="O19" s="56">
        <f>SUMIF('Mês'!$B$4:$FC$4,Trimestre!O$5,'Mês'!$B19:$FC19)</f>
        <v>9.612</v>
      </c>
      <c r="P19" s="56">
        <f>SUMIF('Mês'!$B$4:$FC$4,Trimestre!P$5,'Mês'!$B19:$FC19)</f>
        <v>6.193</v>
      </c>
      <c r="Q19" s="56">
        <f>SUMIF('Mês'!$B$4:$FC$4,Trimestre!Q$5,'Mês'!$B19:$FC19)</f>
        <v>5.937</v>
      </c>
      <c r="R19" s="56">
        <f>SUMIF('Mês'!$B$4:$FC$4,Trimestre!R$5,'Mês'!$B19:$FC19)</f>
        <v>9.146</v>
      </c>
      <c r="S19" s="56">
        <f>SUMIF('Mês'!$B$4:$FC$4,Trimestre!S$5,'Mês'!$B19:$FC19)</f>
        <v>9.565</v>
      </c>
      <c r="T19" s="56">
        <f>SUMIF('Mês'!$B$4:$FC$4,Trimestre!T$5,'Mês'!$B19:$FC19)</f>
        <v>9.797</v>
      </c>
      <c r="U19" s="56">
        <f>SUMIF('Mês'!$B$4:$FC$4,Trimestre!U$5,'Mês'!$B19:$FC19)</f>
        <v>10.321</v>
      </c>
      <c r="V19" s="56">
        <f>SUMIF('Mês'!$B$4:$FC$4,Trimestre!V$5,'Mês'!$B19:$FC19)</f>
        <v>11.631</v>
      </c>
      <c r="W19" s="56">
        <f>SUMIF('Mês'!$B$4:$FC$4,Trimestre!W$5,'Mês'!$B19:$FC19)</f>
        <v>11.585</v>
      </c>
      <c r="X19" s="56">
        <f>SUMIF('Mês'!$B$4:$FC$4,Trimestre!X$5,'Mês'!$B19:$FC19)</f>
        <v>11.892</v>
      </c>
      <c r="Y19" s="56">
        <f>SUMIF('Mês'!$B$4:$FC$4,Trimestre!Y$5,'Mês'!$B19:$FC19)</f>
        <v>11.486</v>
      </c>
      <c r="Z19" s="56">
        <f>SUMIF('Mês'!$B$4:$FC$4,Trimestre!Z$5,'Mês'!$B19:$FC19)</f>
        <v>13.004</v>
      </c>
      <c r="AA19" s="56">
        <f>SUMIF('Mês'!$B$4:$FC$4,Trimestre!AA$5,'Mês'!$B19:$FC19)</f>
        <v>12.865</v>
      </c>
      <c r="AB19" s="56">
        <f>SUMIF('Mês'!$B$4:$FC$4,Trimestre!AB$5,'Mês'!$B19:$FC19)</f>
        <v>12.52</v>
      </c>
      <c r="AC19" s="56">
        <f>SUMIF('Mês'!$B$4:$FC$4,Trimestre!AC$5,'Mês'!$B19:$FC19)</f>
        <v>12.229</v>
      </c>
      <c r="AD19" s="56">
        <f>SUMIF('Mês'!$B$4:$FC$4,Trimestre!AD$5,'Mês'!$B19:$FC19)</f>
        <v>14.288</v>
      </c>
      <c r="AE19" s="56">
        <f>SUMIF('Mês'!$B$4:$FC$4,Trimestre!AE$5,'Mês'!$B19:$FC19)</f>
        <v>13.432</v>
      </c>
      <c r="AF19" s="56">
        <f>SUMIF('Mês'!$B$4:$FC$4,Trimestre!AF$5,'Mês'!$B19:$FC19)</f>
        <v>12.813</v>
      </c>
      <c r="AG19" s="56">
        <f>SUMIF('Mês'!$B$4:$FC$4,Trimestre!AG$5,'Mês'!$B19:$FC19)</f>
        <v>15.064</v>
      </c>
      <c r="AH19" s="56">
        <f>SUMIF('Mês'!$B$4:$FC$4,Trimestre!AH$5,'Mês'!$B19:$FC19)</f>
        <v>16.301</v>
      </c>
      <c r="AI19" s="56">
        <f>SUMIF('Mês'!$B$4:$FC$4,Trimestre!AI$5,'Mês'!$B19:$FC19)</f>
        <v>16.513</v>
      </c>
      <c r="AJ19" s="56">
        <f>SUMIF('Mês'!$B$4:$FC$4,Trimestre!AJ$5,'Mês'!$B19:$FC19)</f>
        <v>12.993</v>
      </c>
      <c r="AK19" s="56">
        <f>SUMIF('Mês'!$B$4:$FC$4,Trimestre!AK$5,'Mês'!$B19:$FC19)</f>
        <v>13.39</v>
      </c>
      <c r="AL19" s="56">
        <f>SUMIF('Mês'!$B$4:$FC$4,Trimestre!AL$5,'Mês'!$B19:$FC19)</f>
        <v>15.468</v>
      </c>
      <c r="AM19" s="56">
        <f>SUMIF('Mês'!$B$4:$FC$4,Trimestre!AM$5,'Mês'!$B19:$FC19)</f>
        <v>14.802</v>
      </c>
      <c r="AN19" s="56">
        <f>SUMIF('Mês'!$B$4:$FC$4,Trimestre!AN$5,'Mês'!$B19:$FC19)</f>
        <v>14.405</v>
      </c>
      <c r="AO19" s="56">
        <f>SUMIF('Mês'!$B$4:$FC$4,Trimestre!AO$5,'Mês'!$B19:$FC19)</f>
        <v>14.641</v>
      </c>
      <c r="AP19" s="56">
        <f>SUMIF('Mês'!$B$4:$FC$4,Trimestre!AP$5,'Mês'!$B19:$FC19)</f>
        <v>15.958</v>
      </c>
      <c r="AQ19" s="56">
        <f>SUMIF('Mês'!$B$4:$FC$4,Trimestre!AQ$5,'Mês'!$B19:$FC19)</f>
        <v>11.917</v>
      </c>
      <c r="AR19" s="56">
        <f>SUMIF('Mês'!$B$4:$FC$4,Trimestre!AR$5,'Mês'!$B19:$FC19)</f>
        <v>10.579</v>
      </c>
      <c r="AS19" s="56">
        <f>SUMIF('Mês'!$B$4:$FC$4,Trimestre!AS$5,'Mês'!$B19:$FC19)</f>
        <v>13.983</v>
      </c>
      <c r="AT19" s="56">
        <f>SUMIF('Mês'!$B$4:$FC$4,Trimestre!AT$5,'Mês'!$B19:$FC19)</f>
        <v>17.329</v>
      </c>
      <c r="AU19" s="56">
        <f>SUMIF('Mês'!$B$4:$FC$4,Trimestre!AU$5,'Mês'!$B19:$FC19)</f>
        <v>15.543</v>
      </c>
      <c r="AV19" s="56">
        <f>SUMIF('Mês'!$B$4:$FC$4,Trimestre!AV$5,'Mês'!$B19:$FC19)</f>
        <v>15.622</v>
      </c>
      <c r="AW19" s="56">
        <f>SUMIF('Mês'!$B$4:$FC$4,Trimestre!AW$5,'Mês'!$B19:$FC19)</f>
        <v>13.234</v>
      </c>
      <c r="AX19" s="56">
        <f>SUMIF('Mês'!$B$4:$FC$4,Trimestre!AX$5,'Mês'!$B19:$FC19)</f>
        <v>15.234</v>
      </c>
      <c r="AY19" s="56">
        <f>SUMIF('Mês'!$B$4:$FC$4,Trimestre!AY$5,'Mês'!$B19:$FC19)</f>
        <v>15.631</v>
      </c>
      <c r="AZ19" s="56">
        <f>SUMIF('Mês'!$B$4:$FC$4,Trimestre!AZ$5,'Mês'!$B19:$FC19)</f>
        <v>14.888</v>
      </c>
      <c r="BA19" s="56">
        <f>SUMIF('Mês'!$B$4:$FC$4,Trimestre!BA$5,'Mês'!$B19:$FC19)</f>
        <v>15.056</v>
      </c>
      <c r="BB19" s="56">
        <f>SUMIF('Mês'!$B$4:$FC$4,Trimestre!BB$5,'Mês'!$B19:$FC19)</f>
        <v>17.503</v>
      </c>
      <c r="BC19" s="56">
        <f>SUMIF('Mês'!$B$4:$FC$4,Trimestre!BC$5,'Mês'!$B19:$FC19)</f>
        <v>14.373</v>
      </c>
      <c r="BD19" s="56">
        <f>SUMIF('Mês'!$B$4:$FO$4,Trimestre!BD$5,'Mês'!$B19:$FO19)</f>
        <v>15.26</v>
      </c>
      <c r="BE19" s="56">
        <f>SUMIF('Mês'!$B$4:$FO$4,Trimestre!BE$5,'Mês'!$B19:$FO19)</f>
        <v>16.566</v>
      </c>
      <c r="BF19" s="56">
        <f>SUMIF('Mês'!$B$4:$FO$4,Trimestre!BF$5,'Mês'!$B19:$FO19)</f>
        <v>21.067</v>
      </c>
      <c r="BG19" s="56">
        <f>SUMIF('Mês'!$B$4:$FO$4,Trimestre!BG$5,'Mês'!$B19:$FO19)</f>
        <v>18.245</v>
      </c>
      <c r="BH19" s="56">
        <f>SUMIF('Mês'!$B$4:$IE$4,Trimestre!BH$5,'Mês'!$B19:$IE19)</f>
        <v>17.787</v>
      </c>
      <c r="BI19" s="56">
        <f>SUMIF('Mês'!$B$4:$IE$4,Trimestre!BI$5,'Mês'!$B19:$IE19)</f>
        <v>14.231</v>
      </c>
      <c r="BJ19" s="56">
        <f>SUMIF('Mês'!$B$4:$IE$4,Trimestre!BJ$5,'Mês'!$B19:$IE19)</f>
        <v>16.195</v>
      </c>
      <c r="BK19" s="56">
        <f>SUMIF('Mês'!$B$4:$IE$4,Trimestre!BK$5,'Mês'!$B19:$IE19)</f>
        <v>19.526</v>
      </c>
      <c r="BL19" s="56">
        <f>SUMIF('Mês'!$B$4:$IE$4,Trimestre!BL$5,'Mês'!$B19:$IE19)</f>
        <v>22.2</v>
      </c>
      <c r="BM19" s="56">
        <f>SUMIF('Mês'!$B$4:$IE$4,Trimestre!BM$5,'Mês'!$B19:$IE19)</f>
        <v>20.154</v>
      </c>
      <c r="BN19" s="56">
        <f>SUMIF('Mês'!$B$4:$IE$4,Trimestre!BN$5,'Mês'!$B19:$IE19)</f>
        <v>17.104</v>
      </c>
      <c r="BO19" s="56">
        <f>SUMIF('Mês'!$B$4:$IE$4,Trimestre!BO$5,'Mês'!$B19:$IE19)</f>
        <v>18.824</v>
      </c>
      <c r="BP19" s="56">
        <f>SUMIF('Mês'!$B$4:$IE$4,Trimestre!BP$5,'Mês'!$B19:$IE19)</f>
        <v>16.48</v>
      </c>
      <c r="BQ19" s="56">
        <f>SUMIF('Mês'!$B$4:$IE$4,Trimestre!BQ$5,'Mês'!$B19:$IE19)</f>
        <v>20.622</v>
      </c>
      <c r="BR19" s="56">
        <f>SUMIF('Mês'!$B$4:$IE$4,Trimestre!BR$5,'Mês'!$B19:$IE19)</f>
        <v>15.998</v>
      </c>
      <c r="BS19" s="56">
        <f>SUMIF('Mês'!$B$4:$IE$4,Trimestre!BS$5,'Mês'!$B19:$IE19)</f>
        <v>16.186</v>
      </c>
      <c r="BT19" s="56">
        <f>SUMIF('Mês'!$B$4:$IE$4,Trimestre!BT$5,'Mês'!$B19:$IE19)</f>
        <v>15.357</v>
      </c>
      <c r="BU19" s="56">
        <f>SUMIF('Mês'!$B$4:$IE$4,Trimestre!BU$5,'Mês'!$B19:$IE19)</f>
        <v>17.593</v>
      </c>
      <c r="BV19" s="56">
        <f>SUMIF('Mês'!$B$4:$IE$4,Trimestre!BV$5,'Mês'!$B19:$IE19)</f>
        <v>18.18</v>
      </c>
      <c r="BW19" s="56">
        <f>SUMIF('Mês'!$B$4:$IE$4,Trimestre!BW$5,'Mês'!$B19:$IE19)</f>
        <v>17.693</v>
      </c>
      <c r="BX19" s="56">
        <f>SUMIF('Mês'!$B$4:$IE$4,Trimestre!BX$5,'Mês'!$B19:$IE19)</f>
        <v>22.581</v>
      </c>
      <c r="BY19" s="56">
        <f>SUMIF('Mês'!$B$4:$IE$4,Trimestre!BY$5,'Mês'!$B19:$IE19)</f>
        <v>17.772</v>
      </c>
      <c r="BZ19" s="162"/>
    </row>
    <row r="20" ht="12.75" customHeight="1">
      <c r="A20" s="39">
        <f t="shared" si="1"/>
        <v>16</v>
      </c>
      <c r="B20" s="55" t="s">
        <v>240</v>
      </c>
      <c r="C20" s="56"/>
      <c r="D20" s="56">
        <f>SUMIF('Mês'!$B$4:$FC$4,Trimestre!D$5,'Mês'!$B20:$FC20)</f>
        <v>5.705</v>
      </c>
      <c r="E20" s="56">
        <f>SUMIF('Mês'!$B$4:$FC$4,Trimestre!E$5,'Mês'!$B20:$FC20)</f>
        <v>5.471</v>
      </c>
      <c r="F20" s="56">
        <f>SUMIF('Mês'!$B$4:$FC$4,Trimestre!F$5,'Mês'!$B20:$FC20)</f>
        <v>6.754</v>
      </c>
      <c r="G20" s="56">
        <f>SUMIF('Mês'!$B$4:$FC$4,Trimestre!G$5,'Mês'!$B20:$FC20)</f>
        <v>6.778</v>
      </c>
      <c r="H20" s="56">
        <f>SUMIF('Mês'!$B$4:$FC$4,Trimestre!H$5,'Mês'!$B20:$FC20)</f>
        <v>4.97</v>
      </c>
      <c r="I20" s="56">
        <f>SUMIF('Mês'!$B$4:$FC$4,Trimestre!I$5,'Mês'!$B20:$FC20)</f>
        <v>5.952</v>
      </c>
      <c r="J20" s="56">
        <f>SUMIF('Mês'!$B$4:$FC$4,Trimestre!J$5,'Mês'!$B20:$FC20)</f>
        <v>6.232</v>
      </c>
      <c r="K20" s="56">
        <f>SUMIF('Mês'!$B$4:$FC$4,Trimestre!K$5,'Mês'!$B20:$FC20)</f>
        <v>6.069</v>
      </c>
      <c r="L20" s="56">
        <f>SUMIF('Mês'!$B$4:$FC$4,Trimestre!L$5,'Mês'!$B20:$FC20)</f>
        <v>4.803</v>
      </c>
      <c r="M20" s="56">
        <f>SUMIF('Mês'!$B$4:$FC$4,Trimestre!M$5,'Mês'!$B20:$FC20)</f>
        <v>5.965</v>
      </c>
      <c r="N20" s="56">
        <f>SUMIF('Mês'!$B$4:$FC$4,Trimestre!N$5,'Mês'!$B20:$FC20)</f>
        <v>5.993</v>
      </c>
      <c r="O20" s="56">
        <f>SUMIF('Mês'!$B$4:$FC$4,Trimestre!O$5,'Mês'!$B20:$FC20)</f>
        <v>6.238</v>
      </c>
      <c r="P20" s="56">
        <f>SUMIF('Mês'!$B$4:$FC$4,Trimestre!P$5,'Mês'!$B20:$FC20)</f>
        <v>5.155</v>
      </c>
      <c r="Q20" s="56">
        <f>SUMIF('Mês'!$B$4:$FC$4,Trimestre!Q$5,'Mês'!$B20:$FC20)</f>
        <v>5.681</v>
      </c>
      <c r="R20" s="56">
        <f>SUMIF('Mês'!$B$4:$FC$4,Trimestre!R$5,'Mês'!$B20:$FC20)</f>
        <v>6.566</v>
      </c>
      <c r="S20" s="56">
        <f>SUMIF('Mês'!$B$4:$FC$4,Trimestre!S$5,'Mês'!$B20:$FC20)</f>
        <v>8.341</v>
      </c>
      <c r="T20" s="56">
        <f>SUMIF('Mês'!$B$4:$FC$4,Trimestre!T$5,'Mês'!$B20:$FC20)</f>
        <v>8.488</v>
      </c>
      <c r="U20" s="56">
        <f>SUMIF('Mês'!$B$4:$FC$4,Trimestre!U$5,'Mês'!$B20:$FC20)</f>
        <v>10.66</v>
      </c>
      <c r="V20" s="56">
        <f>SUMIF('Mês'!$B$4:$FC$4,Trimestre!V$5,'Mês'!$B20:$FC20)</f>
        <v>9.703</v>
      </c>
      <c r="W20" s="56">
        <f>SUMIF('Mês'!$B$4:$FC$4,Trimestre!W$5,'Mês'!$B20:$FC20)</f>
        <v>9.026</v>
      </c>
      <c r="X20" s="56">
        <f>SUMIF('Mês'!$B$4:$FC$4,Trimestre!X$5,'Mês'!$B20:$FC20)</f>
        <v>8.717</v>
      </c>
      <c r="Y20" s="56">
        <f>SUMIF('Mês'!$B$4:$FC$4,Trimestre!Y$5,'Mês'!$B20:$FC20)</f>
        <v>9.432</v>
      </c>
      <c r="Z20" s="56">
        <f>SUMIF('Mês'!$B$4:$FC$4,Trimestre!Z$5,'Mês'!$B20:$FC20)</f>
        <v>9.39</v>
      </c>
      <c r="AA20" s="56">
        <f>SUMIF('Mês'!$B$4:$FC$4,Trimestre!AA$5,'Mês'!$B20:$FC20)</f>
        <v>8.937</v>
      </c>
      <c r="AB20" s="56">
        <f>SUMIF('Mês'!$B$4:$FC$4,Trimestre!AB$5,'Mês'!$B20:$FC20)</f>
        <v>8.698</v>
      </c>
      <c r="AC20" s="56">
        <f>SUMIF('Mês'!$B$4:$FC$4,Trimestre!AC$5,'Mês'!$B20:$FC20)</f>
        <v>9.698</v>
      </c>
      <c r="AD20" s="56">
        <f>SUMIF('Mês'!$B$4:$FC$4,Trimestre!AD$5,'Mês'!$B20:$FC20)</f>
        <v>9.518</v>
      </c>
      <c r="AE20" s="56">
        <f>SUMIF('Mês'!$B$4:$FC$4,Trimestre!AE$5,'Mês'!$B20:$FC20)</f>
        <v>10.468</v>
      </c>
      <c r="AF20" s="56">
        <f>SUMIF('Mês'!$B$4:$FC$4,Trimestre!AF$5,'Mês'!$B20:$FC20)</f>
        <v>10.206</v>
      </c>
      <c r="AG20" s="56">
        <f>SUMIF('Mês'!$B$4:$FC$4,Trimestre!AG$5,'Mês'!$B20:$FC20)</f>
        <v>12.214</v>
      </c>
      <c r="AH20" s="56">
        <f>SUMIF('Mês'!$B$4:$FC$4,Trimestre!AH$5,'Mês'!$B20:$FC20)</f>
        <v>10.075</v>
      </c>
      <c r="AI20" s="56">
        <f>SUMIF('Mês'!$B$4:$FC$4,Trimestre!AI$5,'Mês'!$B20:$FC20)</f>
        <v>12.062</v>
      </c>
      <c r="AJ20" s="56">
        <f>SUMIF('Mês'!$B$4:$FC$4,Trimestre!AJ$5,'Mês'!$B20:$FC20)</f>
        <v>10.226</v>
      </c>
      <c r="AK20" s="56">
        <f>SUMIF('Mês'!$B$4:$FC$4,Trimestre!AK$5,'Mês'!$B20:$FC20)</f>
        <v>11.197</v>
      </c>
      <c r="AL20" s="56">
        <f>SUMIF('Mês'!$B$4:$FC$4,Trimestre!AL$5,'Mês'!$B20:$FC20)</f>
        <v>14.606</v>
      </c>
      <c r="AM20" s="56">
        <f>SUMIF('Mês'!$B$4:$FC$4,Trimestre!AM$5,'Mês'!$B20:$FC20)</f>
        <v>13.142</v>
      </c>
      <c r="AN20" s="56">
        <f>SUMIF('Mês'!$B$4:$FC$4,Trimestre!AN$5,'Mês'!$B20:$FC20)</f>
        <v>11.694</v>
      </c>
      <c r="AO20" s="56">
        <f>SUMIF('Mês'!$B$4:$FC$4,Trimestre!AO$5,'Mês'!$B20:$FC20)</f>
        <v>12.334</v>
      </c>
      <c r="AP20" s="56">
        <f>SUMIF('Mês'!$B$4:$FC$4,Trimestre!AP$5,'Mês'!$B20:$FC20)</f>
        <v>14.58</v>
      </c>
      <c r="AQ20" s="56">
        <f>SUMIF('Mês'!$B$4:$FC$4,Trimestre!AQ$5,'Mês'!$B20:$FC20)</f>
        <v>14.228</v>
      </c>
      <c r="AR20" s="56">
        <f>SUMIF('Mês'!$B$4:$FC$4,Trimestre!AR$5,'Mês'!$B20:$FC20)</f>
        <v>12.081</v>
      </c>
      <c r="AS20" s="56">
        <f>SUMIF('Mês'!$B$4:$FC$4,Trimestre!AS$5,'Mês'!$B20:$FC20)</f>
        <v>13.733</v>
      </c>
      <c r="AT20" s="56">
        <f>SUMIF('Mês'!$B$4:$FC$4,Trimestre!AT$5,'Mês'!$B20:$FC20)</f>
        <v>15.047</v>
      </c>
      <c r="AU20" s="56">
        <f>SUMIF('Mês'!$B$4:$FC$4,Trimestre!AU$5,'Mês'!$B20:$FC20)</f>
        <v>13.917</v>
      </c>
      <c r="AV20" s="56">
        <f>SUMIF('Mês'!$B$4:$FC$4,Trimestre!AV$5,'Mês'!$B20:$FC20)</f>
        <v>14.142</v>
      </c>
      <c r="AW20" s="56">
        <f>SUMIF('Mês'!$B$4:$FC$4,Trimestre!AW$5,'Mês'!$B20:$FC20)</f>
        <v>16.034</v>
      </c>
      <c r="AX20" s="56">
        <f>SUMIF('Mês'!$B$4:$FC$4,Trimestre!AX$5,'Mês'!$B20:$FC20)</f>
        <v>15.817</v>
      </c>
      <c r="AY20" s="56">
        <f>SUMIF('Mês'!$B$4:$FC$4,Trimestre!AY$5,'Mês'!$B20:$FC20)</f>
        <v>18.62</v>
      </c>
      <c r="AZ20" s="56">
        <f>SUMIF('Mês'!$B$4:$FC$4,Trimestre!AZ$5,'Mês'!$B20:$FC20)</f>
        <v>15.575</v>
      </c>
      <c r="BA20" s="56">
        <f>SUMIF('Mês'!$B$4:$FC$4,Trimestre!BA$5,'Mês'!$B20:$FC20)</f>
        <v>16.316</v>
      </c>
      <c r="BB20" s="56">
        <f>SUMIF('Mês'!$B$4:$FC$4,Trimestre!BB$5,'Mês'!$B20:$FC20)</f>
        <v>21.321</v>
      </c>
      <c r="BC20" s="56">
        <f>SUMIF('Mês'!$B$4:$FC$4,Trimestre!BC$5,'Mês'!$B20:$FC20)</f>
        <v>21.02</v>
      </c>
      <c r="BD20" s="56">
        <f>SUMIF('Mês'!$B$4:$FO$4,Trimestre!BD$5,'Mês'!$B20:$FO20)</f>
        <v>19.901</v>
      </c>
      <c r="BE20" s="56">
        <f>SUMIF('Mês'!$B$4:$FO$4,Trimestre!BE$5,'Mês'!$B20:$FO20)</f>
        <v>20.878</v>
      </c>
      <c r="BF20" s="56">
        <f>SUMIF('Mês'!$B$4:$FO$4,Trimestre!BF$5,'Mês'!$B20:$FO20)</f>
        <v>18.57</v>
      </c>
      <c r="BG20" s="56">
        <f>SUMIF('Mês'!$B$4:$FO$4,Trimestre!BG$5,'Mês'!$B20:$FO20)</f>
        <v>19.191</v>
      </c>
      <c r="BH20" s="56">
        <f>SUMIF('Mês'!$B$4:$IE$4,Trimestre!BH$5,'Mês'!$B20:$IE20)</f>
        <v>16.605</v>
      </c>
      <c r="BI20" s="56">
        <f>SUMIF('Mês'!$B$4:$IE$4,Trimestre!BI$5,'Mês'!$B20:$IE20)</f>
        <v>15.474</v>
      </c>
      <c r="BJ20" s="56">
        <f>SUMIF('Mês'!$B$4:$IE$4,Trimestre!BJ$5,'Mês'!$B20:$IE20)</f>
        <v>19.301</v>
      </c>
      <c r="BK20" s="56">
        <f>SUMIF('Mês'!$B$4:$IE$4,Trimestre!BK$5,'Mês'!$B20:$IE20)</f>
        <v>21.554</v>
      </c>
      <c r="BL20" s="56">
        <f>SUMIF('Mês'!$B$4:$IE$4,Trimestre!BL$5,'Mês'!$B20:$IE20)</f>
        <v>19.67</v>
      </c>
      <c r="BM20" s="56">
        <f>SUMIF('Mês'!$B$4:$IE$4,Trimestre!BM$5,'Mês'!$B20:$IE20)</f>
        <v>18.868</v>
      </c>
      <c r="BN20" s="56">
        <f>SUMIF('Mês'!$B$4:$IE$4,Trimestre!BN$5,'Mês'!$B20:$IE20)</f>
        <v>18.925</v>
      </c>
      <c r="BO20" s="56">
        <f>SUMIF('Mês'!$B$4:$IE$4,Trimestre!BO$5,'Mês'!$B20:$IE20)</f>
        <v>18.497</v>
      </c>
      <c r="BP20" s="56">
        <f>SUMIF('Mês'!$B$4:$IE$4,Trimestre!BP$5,'Mês'!$B20:$IE20)</f>
        <v>16.895</v>
      </c>
      <c r="BQ20" s="56">
        <f>SUMIF('Mês'!$B$4:$IE$4,Trimestre!BQ$5,'Mês'!$B20:$IE20)</f>
        <v>20.085</v>
      </c>
      <c r="BR20" s="56">
        <f>SUMIF('Mês'!$B$4:$IE$4,Trimestre!BR$5,'Mês'!$B20:$IE20)</f>
        <v>20.12</v>
      </c>
      <c r="BS20" s="56">
        <f>SUMIF('Mês'!$B$4:$IE$4,Trimestre!BS$5,'Mês'!$B20:$IE20)</f>
        <v>20.039</v>
      </c>
      <c r="BT20" s="56">
        <f>SUMIF('Mês'!$B$4:$IE$4,Trimestre!BT$5,'Mês'!$B20:$IE20)</f>
        <v>18.517</v>
      </c>
      <c r="BU20" s="56">
        <f>SUMIF('Mês'!$B$4:$IE$4,Trimestre!BU$5,'Mês'!$B20:$IE20)</f>
        <v>22.076</v>
      </c>
      <c r="BV20" s="56">
        <f>SUMIF('Mês'!$B$4:$IE$4,Trimestre!BV$5,'Mês'!$B20:$IE20)</f>
        <v>21.666</v>
      </c>
      <c r="BW20" s="56">
        <f>SUMIF('Mês'!$B$4:$IE$4,Trimestre!BW$5,'Mês'!$B20:$IE20)</f>
        <v>19.688</v>
      </c>
      <c r="BX20" s="56">
        <f>SUMIF('Mês'!$B$4:$IE$4,Trimestre!BX$5,'Mês'!$B20:$IE20)</f>
        <v>19.823</v>
      </c>
      <c r="BY20" s="56">
        <f>SUMIF('Mês'!$B$4:$IE$4,Trimestre!BY$5,'Mês'!$B20:$IE20)</f>
        <v>22.934</v>
      </c>
      <c r="BZ20" s="162"/>
    </row>
    <row r="21" ht="13.5" customHeight="1">
      <c r="A21" s="39">
        <f t="shared" si="1"/>
        <v>17</v>
      </c>
      <c r="B21" s="80" t="s">
        <v>242</v>
      </c>
      <c r="C21" s="52"/>
      <c r="D21" s="52">
        <f>SUMIF('Mês'!$B$4:$FC$4,Trimestre!D$5,'Mês'!$B21:$FC21)</f>
        <v>5.622</v>
      </c>
      <c r="E21" s="52">
        <f>SUMIF('Mês'!$B$4:$FC$4,Trimestre!E$5,'Mês'!$B21:$FC21)</f>
        <v>6.12</v>
      </c>
      <c r="F21" s="52">
        <f>SUMIF('Mês'!$B$4:$FC$4,Trimestre!F$5,'Mês'!$B21:$FC21)</f>
        <v>6.694</v>
      </c>
      <c r="G21" s="52">
        <f>SUMIF('Mês'!$B$4:$FC$4,Trimestre!G$5,'Mês'!$B21:$FC21)</f>
        <v>8.071</v>
      </c>
      <c r="H21" s="52">
        <f>SUMIF('Mês'!$B$4:$FC$4,Trimestre!H$5,'Mês'!$B21:$FC21)</f>
        <v>6.006</v>
      </c>
      <c r="I21" s="52">
        <f>SUMIF('Mês'!$B$4:$FC$4,Trimestre!I$5,'Mês'!$B21:$FC21)</f>
        <v>6.426</v>
      </c>
      <c r="J21" s="52">
        <f>SUMIF('Mês'!$B$4:$FC$4,Trimestre!J$5,'Mês'!$B21:$FC21)</f>
        <v>6.56</v>
      </c>
      <c r="K21" s="52">
        <f>SUMIF('Mês'!$B$4:$FC$4,Trimestre!K$5,'Mês'!$B21:$FC21)</f>
        <v>6.222</v>
      </c>
      <c r="L21" s="52">
        <f>SUMIF('Mês'!$B$4:$FC$4,Trimestre!L$5,'Mês'!$B21:$FC21)</f>
        <v>5.432</v>
      </c>
      <c r="M21" s="52">
        <f>SUMIF('Mês'!$B$4:$FC$4,Trimestre!M$5,'Mês'!$B21:$FC21)</f>
        <v>5.812</v>
      </c>
      <c r="N21" s="52">
        <f>SUMIF('Mês'!$B$4:$FC$4,Trimestre!N$5,'Mês'!$B21:$FC21)</f>
        <v>7.154</v>
      </c>
      <c r="O21" s="52">
        <f>SUMIF('Mês'!$B$4:$FC$4,Trimestre!O$5,'Mês'!$B21:$FC21)</f>
        <v>4.956</v>
      </c>
      <c r="P21" s="52">
        <f>SUMIF('Mês'!$B$4:$FC$4,Trimestre!P$5,'Mês'!$B21:$FC21)</f>
        <v>1.904</v>
      </c>
      <c r="Q21" s="52">
        <f>SUMIF('Mês'!$B$4:$FC$4,Trimestre!Q$5,'Mês'!$B21:$FC21)</f>
        <v>4.038</v>
      </c>
      <c r="R21" s="52">
        <f>SUMIF('Mês'!$B$4:$FC$4,Trimestre!R$5,'Mês'!$B21:$FC21)</f>
        <v>5.173</v>
      </c>
      <c r="S21" s="52">
        <f>SUMIF('Mês'!$B$4:$FC$4,Trimestre!S$5,'Mês'!$B21:$FC21)</f>
        <v>5.818</v>
      </c>
      <c r="T21" s="52">
        <f>SUMIF('Mês'!$B$4:$FC$4,Trimestre!T$5,'Mês'!$B21:$FC21)</f>
        <v>4.786</v>
      </c>
      <c r="U21" s="52">
        <f>SUMIF('Mês'!$B$4:$FC$4,Trimestre!U$5,'Mês'!$B21:$FC21)</f>
        <v>6.241</v>
      </c>
      <c r="V21" s="52">
        <f>SUMIF('Mês'!$B$4:$FC$4,Trimestre!V$5,'Mês'!$B21:$FC21)</f>
        <v>7.873</v>
      </c>
      <c r="W21" s="52">
        <f>SUMIF('Mês'!$B$4:$FC$4,Trimestre!W$5,'Mês'!$B21:$FC21)</f>
        <v>9.749</v>
      </c>
      <c r="X21" s="52">
        <f>SUMIF('Mês'!$B$4:$FC$4,Trimestre!X$5,'Mês'!$B21:$FC21)</f>
        <v>6.177</v>
      </c>
      <c r="Y21" s="52">
        <f>SUMIF('Mês'!$B$4:$FC$4,Trimestre!Y$5,'Mês'!$B21:$FC21)</f>
        <v>2.931</v>
      </c>
      <c r="Z21" s="52">
        <f>SUMIF('Mês'!$B$4:$FC$4,Trimestre!Z$5,'Mês'!$B21:$FC21)</f>
        <v>6.195</v>
      </c>
      <c r="AA21" s="52">
        <f>SUMIF('Mês'!$B$4:$FC$4,Trimestre!AA$5,'Mês'!$B21:$FC21)</f>
        <v>4.517</v>
      </c>
      <c r="AB21" s="52">
        <f>SUMIF('Mês'!$B$4:$FC$4,Trimestre!AB$5,'Mês'!$B21:$FC21)</f>
        <v>3.234</v>
      </c>
      <c r="AC21" s="52">
        <f>SUMIF('Mês'!$B$4:$FC$4,Trimestre!AC$5,'Mês'!$B21:$FC21)</f>
        <v>3.736</v>
      </c>
      <c r="AD21" s="52">
        <f>SUMIF('Mês'!$B$4:$FC$4,Trimestre!AD$5,'Mês'!$B21:$FC21)</f>
        <v>5.663</v>
      </c>
      <c r="AE21" s="52">
        <f>SUMIF('Mês'!$B$4:$FC$4,Trimestre!AE$5,'Mês'!$B21:$FC21)</f>
        <v>4.815</v>
      </c>
      <c r="AF21" s="52">
        <f>SUMIF('Mês'!$B$4:$FC$4,Trimestre!AF$5,'Mês'!$B21:$FC21)</f>
        <v>3.933</v>
      </c>
      <c r="AG21" s="52">
        <f>SUMIF('Mês'!$B$4:$FC$4,Trimestre!AG$5,'Mês'!$B21:$FC21)</f>
        <v>4.846</v>
      </c>
      <c r="AH21" s="52">
        <f>SUMIF('Mês'!$B$4:$FC$4,Trimestre!AH$5,'Mês'!$B21:$FC21)</f>
        <v>5.131</v>
      </c>
      <c r="AI21" s="52">
        <f>SUMIF('Mês'!$B$4:$FC$4,Trimestre!AI$5,'Mês'!$B21:$FC21)</f>
        <v>9.401</v>
      </c>
      <c r="AJ21" s="52">
        <f>SUMIF('Mês'!$B$4:$FC$4,Trimestre!AJ$5,'Mês'!$B21:$FC21)</f>
        <v>4.184</v>
      </c>
      <c r="AK21" s="52">
        <f>SUMIF('Mês'!$B$4:$FC$4,Trimestre!AK$5,'Mês'!$B21:$FC21)</f>
        <v>3.455</v>
      </c>
      <c r="AL21" s="52">
        <f>SUMIF('Mês'!$B$4:$FC$4,Trimestre!AL$5,'Mês'!$B21:$FC21)</f>
        <v>3.833</v>
      </c>
      <c r="AM21" s="52">
        <f>SUMIF('Mês'!$B$4:$FC$4,Trimestre!AM$5,'Mês'!$B21:$FC21)</f>
        <v>2.429</v>
      </c>
      <c r="AN21" s="52">
        <f>SUMIF('Mês'!$B$4:$FC$4,Trimestre!AN$5,'Mês'!$B21:$FC21)</f>
        <v>2.412</v>
      </c>
      <c r="AO21" s="52">
        <f>SUMIF('Mês'!$B$4:$FC$4,Trimestre!AO$5,'Mês'!$B21:$FC21)</f>
        <v>5.211</v>
      </c>
      <c r="AP21" s="52">
        <f>SUMIF('Mês'!$B$4:$FC$4,Trimestre!AP$5,'Mês'!$B21:$FC21)</f>
        <v>4.969</v>
      </c>
      <c r="AQ21" s="52">
        <f>SUMIF('Mês'!$B$4:$FC$4,Trimestre!AQ$5,'Mês'!$B21:$FC21)</f>
        <v>2.787</v>
      </c>
      <c r="AR21" s="52">
        <f>SUMIF('Mês'!$B$4:$FC$4,Trimestre!AR$5,'Mês'!$B21:$FC21)</f>
        <v>3.075</v>
      </c>
      <c r="AS21" s="52">
        <f>SUMIF('Mês'!$B$4:$FC$4,Trimestre!AS$5,'Mês'!$B21:$FC21)</f>
        <v>3.848</v>
      </c>
      <c r="AT21" s="52">
        <f>SUMIF('Mês'!$B$4:$FC$4,Trimestre!AT$5,'Mês'!$B21:$FC21)</f>
        <v>4.219</v>
      </c>
      <c r="AU21" s="52">
        <f>SUMIF('Mês'!$B$4:$FC$4,Trimestre!AU$5,'Mês'!$B21:$FC21)</f>
        <v>5.47</v>
      </c>
      <c r="AV21" s="52">
        <f>SUMIF('Mês'!$B$4:$FC$4,Trimestre!AV$5,'Mês'!$B21:$FC21)</f>
        <v>5.837</v>
      </c>
      <c r="AW21" s="52">
        <f>SUMIF('Mês'!$B$4:$FC$4,Trimestre!AW$5,'Mês'!$B21:$FC21)</f>
        <v>3.67</v>
      </c>
      <c r="AX21" s="52">
        <f>SUMIF('Mês'!$B$4:$FC$4,Trimestre!AX$5,'Mês'!$B21:$FC21)</f>
        <v>4.673</v>
      </c>
      <c r="AY21" s="52">
        <f>SUMIF('Mês'!$B$4:$FC$4,Trimestre!AY$5,'Mês'!$B21:$FC21)</f>
        <v>5.087</v>
      </c>
      <c r="AZ21" s="52">
        <f>SUMIF('Mês'!$B$4:$FC$4,Trimestre!AZ$5,'Mês'!$B21:$FC21)</f>
        <v>4.891</v>
      </c>
      <c r="BA21" s="52">
        <f>SUMIF('Mês'!$B$4:$FC$4,Trimestre!BA$5,'Mês'!$B21:$FC21)</f>
        <v>6.299</v>
      </c>
      <c r="BB21" s="52">
        <f>SUMIF('Mês'!$B$4:$FC$4,Trimestre!BB$5,'Mês'!$B21:$FC21)</f>
        <v>9.838</v>
      </c>
      <c r="BC21" s="52">
        <f>SUMIF('Mês'!$B$4:$FC$4,Trimestre!BC$5,'Mês'!$B21:$FC21)</f>
        <v>5.547</v>
      </c>
      <c r="BD21" s="52">
        <f>SUMIF('Mês'!$B$4:$FO$4,Trimestre!BD$5,'Mês'!$B21:$FO21)</f>
        <v>5.308</v>
      </c>
      <c r="BE21" s="52">
        <f>SUMIF('Mês'!$B$4:$FO$4,Trimestre!BE$5,'Mês'!$B21:$FO21)</f>
        <v>7.74</v>
      </c>
      <c r="BF21" s="52">
        <f>SUMIF('Mês'!$B$4:$FO$4,Trimestre!BF$5,'Mês'!$B21:$FO21)</f>
        <v>7.002</v>
      </c>
      <c r="BG21" s="52">
        <f>SUMIF('Mês'!$B$4:$FO$4,Trimestre!BG$5,'Mês'!$B21:$FO21)</f>
        <v>9.677</v>
      </c>
      <c r="BH21" s="52">
        <f>SUMIF('Mês'!$B$4:$IE$4,Trimestre!BH$5,'Mês'!$B21:$IE21)</f>
        <v>13.159</v>
      </c>
      <c r="BI21" s="52">
        <f>SUMIF('Mês'!$B$4:$IE$4,Trimestre!BI$5,'Mês'!$B21:$IE21)</f>
        <v>7.797</v>
      </c>
      <c r="BJ21" s="52">
        <f>SUMIF('Mês'!$B$4:$IE$4,Trimestre!BJ$5,'Mês'!$B21:$IE21)</f>
        <v>12.827</v>
      </c>
      <c r="BK21" s="52">
        <f>SUMIF('Mês'!$B$4:$IE$4,Trimestre!BK$5,'Mês'!$B21:$IE21)</f>
        <v>11.616</v>
      </c>
      <c r="BL21" s="52">
        <f>SUMIF('Mês'!$B$4:$IE$4,Trimestre!BL$5,'Mês'!$B21:$IE21)</f>
        <v>14.909</v>
      </c>
      <c r="BM21" s="52">
        <f>SUMIF('Mês'!$B$4:$IE$4,Trimestre!BM$5,'Mês'!$B21:$IE21)</f>
        <v>18.203</v>
      </c>
      <c r="BN21" s="52">
        <f>SUMIF('Mês'!$B$4:$IE$4,Trimestre!BN$5,'Mês'!$B21:$IE21)</f>
        <v>22.8</v>
      </c>
      <c r="BO21" s="52">
        <f>SUMIF('Mês'!$B$4:$IE$4,Trimestre!BO$5,'Mês'!$B21:$IE21)</f>
        <v>18.453</v>
      </c>
      <c r="BP21" s="52">
        <f>SUMIF('Mês'!$B$4:$IE$4,Trimestre!BP$5,'Mês'!$B21:$IE21)</f>
        <v>19.564</v>
      </c>
      <c r="BQ21" s="52">
        <f>SUMIF('Mês'!$B$4:$IE$4,Trimestre!BQ$5,'Mês'!$B21:$IE21)</f>
        <v>23.064</v>
      </c>
      <c r="BR21" s="52">
        <f>SUMIF('Mês'!$B$4:$IE$4,Trimestre!BR$5,'Mês'!$B21:$IE21)</f>
        <v>22.272</v>
      </c>
      <c r="BS21" s="52">
        <f>SUMIF('Mês'!$B$4:$IE$4,Trimestre!BS$5,'Mês'!$B21:$IE21)</f>
        <v>18.524</v>
      </c>
      <c r="BT21" s="52">
        <f>SUMIF('Mês'!$B$4:$IE$4,Trimestre!BT$5,'Mês'!$B21:$IE21)</f>
        <v>14.473</v>
      </c>
      <c r="BU21" s="52">
        <f>SUMIF('Mês'!$B$4:$IE$4,Trimestre!BU$5,'Mês'!$B21:$IE21)</f>
        <v>18.5</v>
      </c>
      <c r="BV21" s="52">
        <f>SUMIF('Mês'!$B$4:$IE$4,Trimestre!BV$5,'Mês'!$B21:$IE21)</f>
        <v>30.095</v>
      </c>
      <c r="BW21" s="52">
        <f>SUMIF('Mês'!$B$4:$IE$4,Trimestre!BW$5,'Mês'!$B21:$IE21)</f>
        <v>27.142</v>
      </c>
      <c r="BX21" s="52">
        <f>SUMIF('Mês'!$B$4:$IE$4,Trimestre!BX$5,'Mês'!$B21:$IE21)</f>
        <v>29.399</v>
      </c>
      <c r="BY21" s="52">
        <f>SUMIF('Mês'!$B$4:$IE$4,Trimestre!BY$5,'Mês'!$B21:$IE21)</f>
        <v>30.381</v>
      </c>
      <c r="BZ21" s="162"/>
    </row>
    <row r="22" ht="13.5" customHeight="1">
      <c r="A22" s="39">
        <f t="shared" si="1"/>
        <v>18</v>
      </c>
      <c r="B22" s="85" t="s">
        <v>243</v>
      </c>
      <c r="C22" s="86"/>
      <c r="D22" s="86">
        <f>SUMIF('Mês'!$B$4:$FC$4,Trimestre!D$5,'Mês'!$B22:$FC22)</f>
        <v>18.287</v>
      </c>
      <c r="E22" s="86">
        <f>SUMIF('Mês'!$B$4:$FC$4,Trimestre!E$5,'Mês'!$B22:$FC22)</f>
        <v>16.786</v>
      </c>
      <c r="F22" s="86">
        <f>SUMIF('Mês'!$B$4:$FC$4,Trimestre!F$5,'Mês'!$B22:$FC22)</f>
        <v>22.597</v>
      </c>
      <c r="G22" s="86">
        <f>SUMIF('Mês'!$B$4:$FC$4,Trimestre!G$5,'Mês'!$B22:$FC22)</f>
        <v>25.653</v>
      </c>
      <c r="H22" s="86">
        <f>SUMIF('Mês'!$B$4:$FC$4,Trimestre!H$5,'Mês'!$B22:$FC22)</f>
        <v>15.848</v>
      </c>
      <c r="I22" s="86">
        <f>SUMIF('Mês'!$B$4:$FC$4,Trimestre!I$5,'Mês'!$B22:$FC22)</f>
        <v>21.382</v>
      </c>
      <c r="J22" s="86">
        <f>SUMIF('Mês'!$B$4:$FC$4,Trimestre!J$5,'Mês'!$B22:$FC22)</f>
        <v>22.373</v>
      </c>
      <c r="K22" s="86">
        <f>SUMIF('Mês'!$B$4:$FC$4,Trimestre!K$5,'Mês'!$B22:$FC22)</f>
        <v>18.014</v>
      </c>
      <c r="L22" s="86">
        <f>SUMIF('Mês'!$B$4:$FC$4,Trimestre!L$5,'Mês'!$B22:$FC22)</f>
        <v>16.075</v>
      </c>
      <c r="M22" s="86">
        <f>SUMIF('Mês'!$B$4:$FC$4,Trimestre!M$5,'Mês'!$B22:$FC22)</f>
        <v>15.154</v>
      </c>
      <c r="N22" s="86">
        <f>SUMIF('Mês'!$B$4:$FC$4,Trimestre!N$5,'Mês'!$B22:$FC22)</f>
        <v>19.808</v>
      </c>
      <c r="O22" s="86">
        <f>SUMIF('Mês'!$B$4:$FC$4,Trimestre!O$5,'Mês'!$B22:$FC22)</f>
        <v>15.851</v>
      </c>
      <c r="P22" s="86">
        <f>SUMIF('Mês'!$B$4:$FC$4,Trimestre!P$5,'Mês'!$B22:$FC22)</f>
        <v>12.133</v>
      </c>
      <c r="Q22" s="86">
        <f>SUMIF('Mês'!$B$4:$FC$4,Trimestre!Q$5,'Mês'!$B22:$FC22)</f>
        <v>21.73</v>
      </c>
      <c r="R22" s="86">
        <f>SUMIF('Mês'!$B$4:$FC$4,Trimestre!R$5,'Mês'!$B22:$FC22)</f>
        <v>20.085</v>
      </c>
      <c r="S22" s="86">
        <f>SUMIF('Mês'!$B$4:$FC$4,Trimestre!S$5,'Mês'!$B22:$FC22)</f>
        <v>13.9</v>
      </c>
      <c r="T22" s="86">
        <f>SUMIF('Mês'!$B$4:$FC$4,Trimestre!T$5,'Mês'!$B22:$FC22)</f>
        <v>11.161</v>
      </c>
      <c r="U22" s="86">
        <f>SUMIF('Mês'!$B$4:$FC$4,Trimestre!U$5,'Mês'!$B22:$FC22)</f>
        <v>16.232</v>
      </c>
      <c r="V22" s="86">
        <f>SUMIF('Mês'!$B$4:$FC$4,Trimestre!V$5,'Mês'!$B22:$FC22)</f>
        <v>19.306</v>
      </c>
      <c r="W22" s="86">
        <f>SUMIF('Mês'!$B$4:$FC$4,Trimestre!W$5,'Mês'!$B22:$FC22)</f>
        <v>17.448</v>
      </c>
      <c r="X22" s="86">
        <f>SUMIF('Mês'!$B$4:$FC$4,Trimestre!X$5,'Mês'!$B22:$FC22)</f>
        <v>15.017</v>
      </c>
      <c r="Y22" s="86">
        <f>SUMIF('Mês'!$B$4:$FC$4,Trimestre!Y$5,'Mês'!$B22:$FC22)</f>
        <v>16.684</v>
      </c>
      <c r="Z22" s="86">
        <f>SUMIF('Mês'!$B$4:$FC$4,Trimestre!Z$5,'Mês'!$B22:$FC22)</f>
        <v>25.054</v>
      </c>
      <c r="AA22" s="86">
        <f>SUMIF('Mês'!$B$4:$FC$4,Trimestre!AA$5,'Mês'!$B22:$FC22)</f>
        <v>10.47</v>
      </c>
      <c r="AB22" s="86">
        <f>SUMIF('Mês'!$B$4:$FC$4,Trimestre!AB$5,'Mês'!$B22:$FC22)</f>
        <v>18.156</v>
      </c>
      <c r="AC22" s="86">
        <f>SUMIF('Mês'!$B$4:$FC$4,Trimestre!AC$5,'Mês'!$B22:$FC22)</f>
        <v>16.717</v>
      </c>
      <c r="AD22" s="86">
        <f>SUMIF('Mês'!$B$4:$FC$4,Trimestre!AD$5,'Mês'!$B22:$FC22)</f>
        <v>22.514</v>
      </c>
      <c r="AE22" s="86">
        <f>SUMIF('Mês'!$B$4:$FC$4,Trimestre!AE$5,'Mês'!$B22:$FC22)</f>
        <v>16.912</v>
      </c>
      <c r="AF22" s="86">
        <f>SUMIF('Mês'!$B$4:$FC$4,Trimestre!AF$5,'Mês'!$B22:$FC22)</f>
        <v>15.549</v>
      </c>
      <c r="AG22" s="86">
        <f>SUMIF('Mês'!$B$4:$FC$4,Trimestre!AG$5,'Mês'!$B22:$FC22)</f>
        <v>19.357</v>
      </c>
      <c r="AH22" s="86">
        <f>SUMIF('Mês'!$B$4:$FC$4,Trimestre!AH$5,'Mês'!$B22:$FC22)</f>
        <v>23.574</v>
      </c>
      <c r="AI22" s="86">
        <f>SUMIF('Mês'!$B$4:$FC$4,Trimestre!AI$5,'Mês'!$B22:$FC22)</f>
        <v>16.767</v>
      </c>
      <c r="AJ22" s="86">
        <f>SUMIF('Mês'!$B$4:$FC$4,Trimestre!AJ$5,'Mês'!$B22:$FC22)</f>
        <v>20.902</v>
      </c>
      <c r="AK22" s="86">
        <f>SUMIF('Mês'!$B$4:$FC$4,Trimestre!AK$5,'Mês'!$B22:$FC22)</f>
        <v>15.937</v>
      </c>
      <c r="AL22" s="86">
        <f>SUMIF('Mês'!$B$4:$FC$4,Trimestre!AL$5,'Mês'!$B22:$FC22)</f>
        <v>21.448</v>
      </c>
      <c r="AM22" s="86">
        <f>SUMIF('Mês'!$B$4:$FC$4,Trimestre!AM$5,'Mês'!$B22:$FC22)</f>
        <v>20.368</v>
      </c>
      <c r="AN22" s="86">
        <f>SUMIF('Mês'!$B$4:$FC$4,Trimestre!AN$5,'Mês'!$B22:$FC22)</f>
        <v>13.963</v>
      </c>
      <c r="AO22" s="86">
        <f>SUMIF('Mês'!$B$4:$FC$4,Trimestre!AO$5,'Mês'!$B22:$FC22)</f>
        <v>15.125</v>
      </c>
      <c r="AP22" s="86">
        <f>SUMIF('Mês'!$B$4:$FC$4,Trimestre!AP$5,'Mês'!$B22:$FC22)</f>
        <v>22.922</v>
      </c>
      <c r="AQ22" s="86">
        <f>SUMIF('Mês'!$B$4:$FC$4,Trimestre!AQ$5,'Mês'!$B22:$FC22)</f>
        <v>18.358</v>
      </c>
      <c r="AR22" s="86">
        <f>SUMIF('Mês'!$B$4:$FC$4,Trimestre!AR$5,'Mês'!$B22:$FC22)</f>
        <v>17.754</v>
      </c>
      <c r="AS22" s="86">
        <f>SUMIF('Mês'!$B$4:$FC$4,Trimestre!AS$5,'Mês'!$B22:$FC22)</f>
        <v>18.912</v>
      </c>
      <c r="AT22" s="86">
        <f>SUMIF('Mês'!$B$4:$FC$4,Trimestre!AT$5,'Mês'!$B22:$FC22)</f>
        <v>22.204</v>
      </c>
      <c r="AU22" s="86">
        <f>SUMIF('Mês'!$B$4:$FC$4,Trimestre!AU$5,'Mês'!$B22:$FC22)</f>
        <v>15.493</v>
      </c>
      <c r="AV22" s="86">
        <f>SUMIF('Mês'!$B$4:$FC$4,Trimestre!AV$5,'Mês'!$B22:$FC22)</f>
        <v>17.304</v>
      </c>
      <c r="AW22" s="86">
        <f>SUMIF('Mês'!$B$4:$FC$4,Trimestre!AW$5,'Mês'!$B22:$FC22)</f>
        <v>15.275</v>
      </c>
      <c r="AX22" s="86">
        <f>SUMIF('Mês'!$B$4:$FC$4,Trimestre!AX$5,'Mês'!$B22:$FC22)</f>
        <v>16.824</v>
      </c>
      <c r="AY22" s="86">
        <f>SUMIF('Mês'!$B$4:$FC$4,Trimestre!AY$5,'Mês'!$B22:$FC22)</f>
        <v>15.89</v>
      </c>
      <c r="AZ22" s="86">
        <f>SUMIF('Mês'!$B$4:$FC$4,Trimestre!AZ$5,'Mês'!$B22:$FC22)</f>
        <v>10.286</v>
      </c>
      <c r="BA22" s="86">
        <f>SUMIF('Mês'!$B$4:$FC$4,Trimestre!BA$5,'Mês'!$B22:$FC22)</f>
        <v>12.847</v>
      </c>
      <c r="BB22" s="86">
        <f>SUMIF('Mês'!$B$4:$FC$4,Trimestre!BB$5,'Mês'!$B22:$FC22)</f>
        <v>19.413</v>
      </c>
      <c r="BC22" s="86">
        <f>SUMIF('Mês'!$B$4:$FC$4,Trimestre!BC$5,'Mês'!$B22:$FC22)</f>
        <v>16.936</v>
      </c>
      <c r="BD22" s="86">
        <f>SUMIF('Mês'!$B$4:$FO$4,Trimestre!BD$5,'Mês'!$B22:$FO22)</f>
        <v>14.365</v>
      </c>
      <c r="BE22" s="86">
        <f>SUMIF('Mês'!$B$4:$FO$4,Trimestre!BE$5,'Mês'!$B22:$FO22)</f>
        <v>10.227</v>
      </c>
      <c r="BF22" s="86">
        <f>SUMIF('Mês'!$B$4:$FO$4,Trimestre!BF$5,'Mês'!$B22:$FO22)</f>
        <v>19.403</v>
      </c>
      <c r="BG22" s="86">
        <f>SUMIF('Mês'!$B$4:$FO$4,Trimestre!BG$5,'Mês'!$B22:$FO22)</f>
        <v>14.499</v>
      </c>
      <c r="BH22" s="86">
        <f>SUMIF('Mês'!$B$4:$IE$4,Trimestre!BH$5,'Mês'!$B22:$IE22)</f>
        <v>15.156</v>
      </c>
      <c r="BI22" s="86">
        <f>SUMIF('Mês'!$B$4:$IE$4,Trimestre!BI$5,'Mês'!$B22:$IE22)</f>
        <v>14.04</v>
      </c>
      <c r="BJ22" s="86">
        <f>SUMIF('Mês'!$B$4:$IE$4,Trimestre!BJ$5,'Mês'!$B22:$IE22)</f>
        <v>17.845</v>
      </c>
      <c r="BK22" s="86">
        <f>SUMIF('Mês'!$B$4:$IE$4,Trimestre!BK$5,'Mês'!$B22:$IE22)</f>
        <v>14.054</v>
      </c>
      <c r="BL22" s="86">
        <f>SUMIF('Mês'!$B$4:$IE$4,Trimestre!BL$5,'Mês'!$B22:$IE22)</f>
        <v>13.068</v>
      </c>
      <c r="BM22" s="86">
        <f>SUMIF('Mês'!$B$4:$IE$4,Trimestre!BM$5,'Mês'!$B22:$IE22)</f>
        <v>15.442</v>
      </c>
      <c r="BN22" s="86">
        <f>SUMIF('Mês'!$B$4:$IE$4,Trimestre!BN$5,'Mês'!$B22:$IE22)</f>
        <v>13.275</v>
      </c>
      <c r="BO22" s="86">
        <f>SUMIF('Mês'!$B$4:$IE$4,Trimestre!BO$5,'Mês'!$B22:$IE22)</f>
        <v>15.714</v>
      </c>
      <c r="BP22" s="86">
        <f>SUMIF('Mês'!$B$4:$IE$4,Trimestre!BP$5,'Mês'!$B22:$IE22)</f>
        <v>12.31</v>
      </c>
      <c r="BQ22" s="86">
        <f>SUMIF('Mês'!$B$4:$IE$4,Trimestre!BQ$5,'Mês'!$B22:$IE22)</f>
        <v>14.751</v>
      </c>
      <c r="BR22" s="86">
        <f>SUMIF('Mês'!$B$4:$IE$4,Trimestre!BR$5,'Mês'!$B22:$IE22)</f>
        <v>18.029</v>
      </c>
      <c r="BS22" s="86">
        <f>SUMIF('Mês'!$B$4:$IE$4,Trimestre!BS$5,'Mês'!$B22:$IE22)</f>
        <v>13.186</v>
      </c>
      <c r="BT22" s="86">
        <f>SUMIF('Mês'!$B$4:$IE$4,Trimestre!BT$5,'Mês'!$B22:$IE22)</f>
        <v>20.331</v>
      </c>
      <c r="BU22" s="86">
        <f>SUMIF('Mês'!$B$4:$IE$4,Trimestre!BU$5,'Mês'!$B22:$IE22)</f>
        <v>14.312</v>
      </c>
      <c r="BV22" s="86">
        <f>SUMIF('Mês'!$B$4:$IE$4,Trimestre!BV$5,'Mês'!$B22:$IE22)</f>
        <v>15.537</v>
      </c>
      <c r="BW22" s="86">
        <f>SUMIF('Mês'!$B$4:$IE$4,Trimestre!BW$5,'Mês'!$B22:$IE22)</f>
        <v>15.378</v>
      </c>
      <c r="BX22" s="86">
        <f>SUMIF('Mês'!$B$4:$IE$4,Trimestre!BX$5,'Mês'!$B22:$IE22)</f>
        <v>21.014</v>
      </c>
      <c r="BY22" s="86">
        <f>SUMIF('Mês'!$B$4:$IE$4,Trimestre!BY$5,'Mês'!$B22:$IE22)</f>
        <v>12.38</v>
      </c>
      <c r="BZ22" s="162"/>
    </row>
    <row r="23" ht="13.5" customHeight="1">
      <c r="A23" s="39">
        <f t="shared" si="1"/>
        <v>19</v>
      </c>
      <c r="B23" s="96" t="s">
        <v>246</v>
      </c>
      <c r="C23" s="97"/>
      <c r="D23" s="97">
        <f>SUMIF('Mês'!$B$4:$FC$4,Trimestre!D$5,'Mês'!$B23:$FC23)</f>
        <v>54.494</v>
      </c>
      <c r="E23" s="97">
        <f>SUMIF('Mês'!$B$4:$FC$4,Trimestre!E$5,'Mês'!$B23:$FC23)</f>
        <v>57.453</v>
      </c>
      <c r="F23" s="97">
        <f>SUMIF('Mês'!$B$4:$FC$4,Trimestre!F$5,'Mês'!$B23:$FC23)</f>
        <v>67.088</v>
      </c>
      <c r="G23" s="97">
        <f>SUMIF('Mês'!$B$4:$FC$4,Trimestre!G$5,'Mês'!$B23:$FC23)</f>
        <v>73.755</v>
      </c>
      <c r="H23" s="97">
        <f>SUMIF('Mês'!$B$4:$FC$4,Trimestre!H$5,'Mês'!$B23:$FC23)</f>
        <v>54.788</v>
      </c>
      <c r="I23" s="97">
        <f>SUMIF('Mês'!$B$4:$FC$4,Trimestre!I$5,'Mês'!$B23:$FC23)</f>
        <v>64.838</v>
      </c>
      <c r="J23" s="97">
        <f>SUMIF('Mês'!$B$4:$FC$4,Trimestre!J$5,'Mês'!$B23:$FC23)</f>
        <v>67.47</v>
      </c>
      <c r="K23" s="97">
        <f>SUMIF('Mês'!$B$4:$FC$4,Trimestre!K$5,'Mês'!$B23:$FC23)</f>
        <v>66.499</v>
      </c>
      <c r="L23" s="97">
        <f>SUMIF('Mês'!$B$4:$FC$4,Trimestre!L$5,'Mês'!$B23:$FC23)</f>
        <v>56.601</v>
      </c>
      <c r="M23" s="97">
        <f>SUMIF('Mês'!$B$4:$FC$4,Trimestre!M$5,'Mês'!$B23:$FC23)</f>
        <v>55.822</v>
      </c>
      <c r="N23" s="97">
        <f>SUMIF('Mês'!$B$4:$FC$4,Trimestre!N$5,'Mês'!$B23:$FC23)</f>
        <v>64.018</v>
      </c>
      <c r="O23" s="97">
        <f>SUMIF('Mês'!$B$4:$FC$4,Trimestre!O$5,'Mês'!$B23:$FC23)</f>
        <v>59.371</v>
      </c>
      <c r="P23" s="97">
        <f>SUMIF('Mês'!$B$4:$FC$4,Trimestre!P$5,'Mês'!$B23:$FC23)</f>
        <v>46.245</v>
      </c>
      <c r="Q23" s="97">
        <f>SUMIF('Mês'!$B$4:$FC$4,Trimestre!Q$5,'Mês'!$B23:$FC23)</f>
        <v>62.469</v>
      </c>
      <c r="R23" s="97">
        <f>SUMIF('Mês'!$B$4:$FC$4,Trimestre!R$5,'Mês'!$B23:$FC23)</f>
        <v>62.943</v>
      </c>
      <c r="S23" s="97">
        <f>SUMIF('Mês'!$B$4:$FC$4,Trimestre!S$5,'Mês'!$B23:$FC23)</f>
        <v>62.032</v>
      </c>
      <c r="T23" s="97">
        <f>SUMIF('Mês'!$B$4:$FC$4,Trimestre!T$5,'Mês'!$B23:$FC23)</f>
        <v>53.654</v>
      </c>
      <c r="U23" s="97">
        <f>SUMIF('Mês'!$B$4:$FC$4,Trimestre!U$5,'Mês'!$B23:$FC23)</f>
        <v>63.931</v>
      </c>
      <c r="V23" s="97">
        <f>SUMIF('Mês'!$B$4:$FC$4,Trimestre!V$5,'Mês'!$B23:$FC23)</f>
        <v>70.705</v>
      </c>
      <c r="W23" s="97">
        <f>SUMIF('Mês'!$B$4:$FC$4,Trimestre!W$5,'Mês'!$B23:$FC23)</f>
        <v>74.185</v>
      </c>
      <c r="X23" s="97">
        <f>SUMIF('Mês'!$B$4:$FC$4,Trimestre!X$5,'Mês'!$B23:$FC23)</f>
        <v>61.859</v>
      </c>
      <c r="Y23" s="97">
        <f>SUMIF('Mês'!$B$4:$FC$4,Trimestre!Y$5,'Mês'!$B23:$FC23)</f>
        <v>61.297</v>
      </c>
      <c r="Z23" s="97">
        <f>SUMIF('Mês'!$B$4:$FC$4,Trimestre!Z$5,'Mês'!$B23:$FC23)</f>
        <v>77.684</v>
      </c>
      <c r="AA23" s="97">
        <f>SUMIF('Mês'!$B$4:$FC$4,Trimestre!AA$5,'Mês'!$B23:$FC23)</f>
        <v>61.354</v>
      </c>
      <c r="AB23" s="97">
        <f>SUMIF('Mês'!$B$4:$FC$4,Trimestre!AB$5,'Mês'!$B23:$FC23)</f>
        <v>63.524</v>
      </c>
      <c r="AC23" s="97">
        <f>SUMIF('Mês'!$B$4:$FC$4,Trimestre!AC$5,'Mês'!$B23:$FC23)</f>
        <v>62.763</v>
      </c>
      <c r="AD23" s="97">
        <f>SUMIF('Mês'!$B$4:$FC$4,Trimestre!AD$5,'Mês'!$B23:$FC23)</f>
        <v>74.53</v>
      </c>
      <c r="AE23" s="97">
        <f>SUMIF('Mês'!$B$4:$FC$4,Trimestre!AE$5,'Mês'!$B23:$FC23)</f>
        <v>71.497</v>
      </c>
      <c r="AF23" s="97">
        <f>SUMIF('Mês'!$B$4:$FC$4,Trimestre!AF$5,'Mês'!$B23:$FC23)</f>
        <v>61.747</v>
      </c>
      <c r="AG23" s="97">
        <f>SUMIF('Mês'!$B$4:$FC$4,Trimestre!AG$5,'Mês'!$B23:$FC23)</f>
        <v>69.732</v>
      </c>
      <c r="AH23" s="97">
        <f>SUMIF('Mês'!$B$4:$FC$4,Trimestre!AH$5,'Mês'!$B23:$FC23)</f>
        <v>76.116</v>
      </c>
      <c r="AI23" s="97">
        <f>SUMIF('Mês'!$B$4:$FC$4,Trimestre!AI$5,'Mês'!$B23:$FC23)</f>
        <v>82.01</v>
      </c>
      <c r="AJ23" s="97">
        <f>SUMIF('Mês'!$B$4:$FC$4,Trimestre!AJ$5,'Mês'!$B23:$FC23)</f>
        <v>70.17</v>
      </c>
      <c r="AK23" s="97">
        <f>SUMIF('Mês'!$B$4:$FC$4,Trimestre!AK$5,'Mês'!$B23:$FC23)</f>
        <v>63.882</v>
      </c>
      <c r="AL23" s="97">
        <f>SUMIF('Mês'!$B$4:$FC$4,Trimestre!AL$5,'Mês'!$B23:$FC23)</f>
        <v>79.002</v>
      </c>
      <c r="AM23" s="97">
        <f>SUMIF('Mês'!$B$4:$FC$4,Trimestre!AM$5,'Mês'!$B23:$FC23)</f>
        <v>74.915</v>
      </c>
      <c r="AN23" s="97">
        <f>SUMIF('Mês'!$B$4:$FC$4,Trimestre!AN$5,'Mês'!$B23:$FC23)</f>
        <v>63.339</v>
      </c>
      <c r="AO23" s="97">
        <f>SUMIF('Mês'!$B$4:$FC$4,Trimestre!AO$5,'Mês'!$B23:$FC23)</f>
        <v>68.528</v>
      </c>
      <c r="AP23" s="97">
        <f>SUMIF('Mês'!$B$4:$FC$4,Trimestre!AP$5,'Mês'!$B23:$FC23)</f>
        <v>85.784</v>
      </c>
      <c r="AQ23" s="97">
        <f>SUMIF('Mês'!$B$4:$FC$4,Trimestre!AQ$5,'Mês'!$B23:$FC23)</f>
        <v>74.546</v>
      </c>
      <c r="AR23" s="97">
        <f>SUMIF('Mês'!$B$4:$FC$4,Trimestre!AR$5,'Mês'!$B23:$FC23)</f>
        <v>69.483</v>
      </c>
      <c r="AS23" s="97">
        <f>SUMIF('Mês'!$B$4:$FC$4,Trimestre!AS$5,'Mês'!$B23:$FC23)</f>
        <v>77.869</v>
      </c>
      <c r="AT23" s="97">
        <f>SUMIF('Mês'!$B$4:$FC$4,Trimestre!AT$5,'Mês'!$B23:$FC23)</f>
        <v>85.237</v>
      </c>
      <c r="AU23" s="97">
        <f>SUMIF('Mês'!$B$4:$FC$4,Trimestre!AU$5,'Mês'!$B23:$FC23)</f>
        <v>77.689</v>
      </c>
      <c r="AV23" s="97">
        <f>SUMIF('Mês'!$B$4:$FC$4,Trimestre!AV$5,'Mês'!$B23:$FC23)</f>
        <v>76.446</v>
      </c>
      <c r="AW23" s="97">
        <f>SUMIF('Mês'!$B$4:$FC$4,Trimestre!AW$5,'Mês'!$B23:$FC23)</f>
        <v>69.53</v>
      </c>
      <c r="AX23" s="97">
        <f>SUMIF('Mês'!$B$4:$FC$4,Trimestre!AX$5,'Mês'!$B23:$FC23)</f>
        <v>79.148</v>
      </c>
      <c r="AY23" s="97">
        <f>SUMIF('Mês'!$B$4:$FC$4,Trimestre!AY$5,'Mês'!$B23:$FC23)</f>
        <v>81.991</v>
      </c>
      <c r="AZ23" s="97">
        <f>SUMIF('Mês'!$B$4:$FC$4,Trimestre!AZ$5,'Mês'!$B23:$FC23)</f>
        <v>69.113</v>
      </c>
      <c r="BA23" s="97">
        <f>SUMIF('Mês'!$B$4:$FC$4,Trimestre!BA$5,'Mês'!$B23:$FC23)</f>
        <v>69.001</v>
      </c>
      <c r="BB23" s="97">
        <f>SUMIF('Mês'!$B$4:$FC$4,Trimestre!BB$5,'Mês'!$B23:$FC23)</f>
        <v>96.039</v>
      </c>
      <c r="BC23" s="97">
        <f>SUMIF('Mês'!$B$4:$FC$4,Trimestre!BC$5,'Mês'!$B23:$FC23)</f>
        <v>88.502</v>
      </c>
      <c r="BD23" s="97">
        <f>SUMIF('Mês'!$B$4:$FO$4,Trimestre!BD$5,'Mês'!$B23:$FO23)</f>
        <v>77.578</v>
      </c>
      <c r="BE23" s="97">
        <f>SUMIF('Mês'!$B$4:$FO$4,Trimestre!BE$5,'Mês'!$B23:$FO23)</f>
        <v>78.271</v>
      </c>
      <c r="BF23" s="97">
        <f>SUMIF('Mês'!$B$4:$FO$4,Trimestre!BF$5,'Mês'!$B23:$FO23)</f>
        <v>89.964</v>
      </c>
      <c r="BG23" s="97">
        <f>SUMIF('Mês'!$B$4:$FO$4,Trimestre!BG$5,'Mês'!$B23:$FO23)</f>
        <v>88.635</v>
      </c>
      <c r="BH23" s="97">
        <f>SUMIF('Mês'!$B$4:$IE$4,Trimestre!BH$5,'Mês'!$B23:$IE23)</f>
        <v>87.231</v>
      </c>
      <c r="BI23" s="97">
        <f>SUMIF('Mês'!$B$4:$IE$4,Trimestre!BI$5,'Mês'!$B23:$IE23)</f>
        <v>72.24</v>
      </c>
      <c r="BJ23" s="97">
        <f>SUMIF('Mês'!$B$4:$IE$4,Trimestre!BJ$5,'Mês'!$B23:$IE23)</f>
        <v>91.175</v>
      </c>
      <c r="BK23" s="97">
        <f>SUMIF('Mês'!$B$4:$IE$4,Trimestre!BK$5,'Mês'!$B23:$IE23)</f>
        <v>91.747</v>
      </c>
      <c r="BL23" s="97">
        <f>SUMIF('Mês'!$B$4:$IE$4,Trimestre!BL$5,'Mês'!$B23:$IE23)</f>
        <v>89.756</v>
      </c>
      <c r="BM23" s="97">
        <f>SUMIF('Mês'!$B$4:$IE$4,Trimestre!BM$5,'Mês'!$B23:$IE23)</f>
        <v>94.746</v>
      </c>
      <c r="BN23" s="97">
        <f>SUMIF('Mês'!$B$4:$IE$4,Trimestre!BN$5,'Mês'!$B23:$IE23)</f>
        <v>93.589</v>
      </c>
      <c r="BO23" s="97">
        <f>SUMIF('Mês'!$B$4:$IE$4,Trimestre!BO$5,'Mês'!$B23:$IE23)</f>
        <v>98.3</v>
      </c>
      <c r="BP23" s="97">
        <f>SUMIF('Mês'!$B$4:$IE$4,Trimestre!BP$5,'Mês'!$B23:$IE23)</f>
        <v>85.948</v>
      </c>
      <c r="BQ23" s="97">
        <f>SUMIF('Mês'!$B$4:$IE$4,Trimestre!BQ$5,'Mês'!$B23:$IE23)</f>
        <v>98.392</v>
      </c>
      <c r="BR23" s="97">
        <f>SUMIF('Mês'!$B$4:$IE$4,Trimestre!BR$5,'Mês'!$B23:$IE23)</f>
        <v>96.477</v>
      </c>
      <c r="BS23" s="97">
        <f>SUMIF('Mês'!$B$4:$IE$4,Trimestre!BS$5,'Mês'!$B23:$IE23)</f>
        <v>90.809</v>
      </c>
      <c r="BT23" s="97">
        <f>SUMIF('Mês'!$B$4:$IE$4,Trimestre!BT$5,'Mês'!$B23:$IE23)</f>
        <v>90.666</v>
      </c>
      <c r="BU23" s="97">
        <f>SUMIF('Mês'!$B$4:$IE$4,Trimestre!BU$5,'Mês'!$B23:$IE23)</f>
        <v>93.676</v>
      </c>
      <c r="BV23" s="97">
        <f>SUMIF('Mês'!$B$4:$IE$4,Trimestre!BV$5,'Mês'!$B23:$IE23)</f>
        <v>106.661</v>
      </c>
      <c r="BW23" s="97">
        <f>SUMIF('Mês'!$B$4:$IE$4,Trimestre!BW$5,'Mês'!$B23:$IE23)</f>
        <v>109.828</v>
      </c>
      <c r="BX23" s="97">
        <f>SUMIF('Mês'!$B$4:$IE$4,Trimestre!BX$5,'Mês'!$B23:$IE23)</f>
        <v>116.652</v>
      </c>
      <c r="BY23" s="97">
        <f>SUMIF('Mês'!$B$4:$IE$4,Trimestre!BY$5,'Mês'!$B23:$IE23)</f>
        <v>106.411</v>
      </c>
      <c r="BZ23" s="162">
        <f>LARGE(D23:BX23,1)</f>
        <v>116.652</v>
      </c>
    </row>
    <row r="24" ht="4.5" customHeight="1">
      <c r="A24" s="39">
        <f t="shared" si="1"/>
        <v>20</v>
      </c>
      <c r="B24" s="112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62"/>
    </row>
    <row r="25" ht="13.5" customHeight="1">
      <c r="A25" s="39">
        <f t="shared" si="1"/>
        <v>21</v>
      </c>
      <c r="B25" s="104" t="s">
        <v>247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62"/>
    </row>
    <row r="26" ht="13.5" customHeight="1">
      <c r="A26" s="39">
        <f t="shared" si="1"/>
        <v>22</v>
      </c>
      <c r="B26" s="80" t="s">
        <v>248</v>
      </c>
      <c r="C26" s="52"/>
      <c r="D26" s="52">
        <f>SUMIF('Mês'!$B$4:$FC$4,Trimestre!D$5,'Mês'!$B26:$FC26)</f>
        <v>88.225</v>
      </c>
      <c r="E26" s="52">
        <f>SUMIF('Mês'!$B$4:$FC$4,Trimestre!E$5,'Mês'!$B26:$FC26)</f>
        <v>99.402</v>
      </c>
      <c r="F26" s="52">
        <f>SUMIF('Mês'!$B$4:$FC$4,Trimestre!F$5,'Mês'!$B26:$FC26)</f>
        <v>112.511</v>
      </c>
      <c r="G26" s="52">
        <f>SUMIF('Mês'!$B$4:$FC$4,Trimestre!G$5,'Mês'!$B26:$FC26)</f>
        <v>109.012</v>
      </c>
      <c r="H26" s="52">
        <f>SUMIF('Mês'!$B$4:$FC$4,Trimestre!H$5,'Mês'!$B26:$FC26)</f>
        <v>97.962</v>
      </c>
      <c r="I26" s="52">
        <f>SUMIF('Mês'!$B$4:$FC$4,Trimestre!I$5,'Mês'!$B26:$FC26)</f>
        <v>111.111</v>
      </c>
      <c r="J26" s="52">
        <f>SUMIF('Mês'!$B$4:$FC$4,Trimestre!J$5,'Mês'!$B26:$FC26)</f>
        <v>116.444</v>
      </c>
      <c r="K26" s="52">
        <f>SUMIF('Mês'!$B$4:$FC$4,Trimestre!K$5,'Mês'!$B26:$FC26)</f>
        <v>122.213</v>
      </c>
      <c r="L26" s="52">
        <f>SUMIF('Mês'!$B$4:$FC$4,Trimestre!L$5,'Mês'!$B26:$FC26)</f>
        <v>105.187</v>
      </c>
      <c r="M26" s="52">
        <f>SUMIF('Mês'!$B$4:$FC$4,Trimestre!M$5,'Mês'!$B26:$FC26)</f>
        <v>109.312</v>
      </c>
      <c r="N26" s="52">
        <f>SUMIF('Mês'!$B$4:$FC$4,Trimestre!N$5,'Mês'!$B26:$FC26)</f>
        <v>119.808</v>
      </c>
      <c r="O26" s="52">
        <f>SUMIF('Mês'!$B$4:$FC$4,Trimestre!O$5,'Mês'!$B26:$FC26)</f>
        <v>122.618</v>
      </c>
      <c r="P26" s="52">
        <f>SUMIF('Mês'!$B$4:$FC$4,Trimestre!P$5,'Mês'!$B26:$FC26)</f>
        <v>97.803</v>
      </c>
      <c r="Q26" s="52">
        <f>SUMIF('Mês'!$B$4:$FC$4,Trimestre!Q$5,'Mês'!$B26:$FC26)</f>
        <v>114.816</v>
      </c>
      <c r="R26" s="52">
        <f>SUMIF('Mês'!$B$4:$FC$4,Trimestre!R$5,'Mês'!$B26:$FC26)</f>
        <v>119.716</v>
      </c>
      <c r="S26" s="52">
        <f>SUMIF('Mês'!$B$4:$FC$4,Trimestre!S$5,'Mês'!$B26:$FC26)</f>
        <v>119.659</v>
      </c>
      <c r="T26" s="52">
        <f>SUMIF('Mês'!$B$4:$FC$4,Trimestre!T$5,'Mês'!$B26:$FC26)</f>
        <v>104.023</v>
      </c>
      <c r="U26" s="52">
        <f>SUMIF('Mês'!$B$4:$FC$4,Trimestre!U$5,'Mês'!$B26:$FC26)</f>
        <v>114.756</v>
      </c>
      <c r="V26" s="52">
        <f>SUMIF('Mês'!$B$4:$FC$4,Trimestre!V$5,'Mês'!$B26:$FC26)</f>
        <v>126.423</v>
      </c>
      <c r="W26" s="52">
        <f>SUMIF('Mês'!$B$4:$FC$4,Trimestre!W$5,'Mês'!$B26:$FC26)</f>
        <v>126.614</v>
      </c>
      <c r="X26" s="52">
        <f>SUMIF('Mês'!$B$4:$FC$4,Trimestre!X$5,'Mês'!$B26:$FC26)</f>
        <v>110.707</v>
      </c>
      <c r="Y26" s="52">
        <f>SUMIF('Mês'!$B$4:$FC$4,Trimestre!Y$5,'Mês'!$B26:$FC26)</f>
        <v>123.405</v>
      </c>
      <c r="Z26" s="52">
        <f>SUMIF('Mês'!$B$4:$FC$4,Trimestre!Z$5,'Mês'!$B26:$FC26)</f>
        <v>137.948</v>
      </c>
      <c r="AA26" s="52">
        <f>SUMIF('Mês'!$B$4:$FC$4,Trimestre!AA$5,'Mês'!$B26:$FC26)</f>
        <v>129.639</v>
      </c>
      <c r="AB26" s="52">
        <f>SUMIF('Mês'!$B$4:$FC$4,Trimestre!AB$5,'Mês'!$B26:$FC26)</f>
        <v>119.196</v>
      </c>
      <c r="AC26" s="52">
        <f>SUMIF('Mês'!$B$4:$FC$4,Trimestre!AC$5,'Mês'!$B26:$FC26)</f>
        <v>120.348</v>
      </c>
      <c r="AD26" s="52">
        <f>SUMIF('Mês'!$B$4:$FC$4,Trimestre!AD$5,'Mês'!$B26:$FC26)</f>
        <v>135.115</v>
      </c>
      <c r="AE26" s="52">
        <f>SUMIF('Mês'!$B$4:$FC$4,Trimestre!AE$5,'Mês'!$B26:$FC26)</f>
        <v>135.51</v>
      </c>
      <c r="AF26" s="52">
        <f>SUMIF('Mês'!$B$4:$FC$4,Trimestre!AF$5,'Mês'!$B26:$FC26)</f>
        <v>115.531</v>
      </c>
      <c r="AG26" s="52">
        <f>SUMIF('Mês'!$B$4:$FC$4,Trimestre!AG$5,'Mês'!$B26:$FC26)</f>
        <v>132.266</v>
      </c>
      <c r="AH26" s="52">
        <f>SUMIF('Mês'!$B$4:$FC$4,Trimestre!AH$5,'Mês'!$B26:$FC26)</f>
        <v>137.269</v>
      </c>
      <c r="AI26" s="52">
        <f>SUMIF('Mês'!$B$4:$FC$4,Trimestre!AI$5,'Mês'!$B26:$FC26)</f>
        <v>149.839</v>
      </c>
      <c r="AJ26" s="52">
        <f>SUMIF('Mês'!$B$4:$FC$4,Trimestre!AJ$5,'Mês'!$B26:$FC26)</f>
        <v>119.544</v>
      </c>
      <c r="AK26" s="52">
        <f>SUMIF('Mês'!$B$4:$FC$4,Trimestre!AK$5,'Mês'!$B26:$FC26)</f>
        <v>121.84</v>
      </c>
      <c r="AL26" s="52">
        <f>SUMIF('Mês'!$B$4:$FC$4,Trimestre!AL$5,'Mês'!$B26:$FC26)</f>
        <v>144.791</v>
      </c>
      <c r="AM26" s="52">
        <f>SUMIF('Mês'!$B$4:$FC$4,Trimestre!AM$5,'Mês'!$B26:$FC26)</f>
        <v>138.279</v>
      </c>
      <c r="AN26" s="52">
        <f>SUMIF('Mês'!$B$4:$FC$4,Trimestre!AN$5,'Mês'!$B26:$FC26)</f>
        <v>120.674</v>
      </c>
      <c r="AO26" s="52">
        <f>SUMIF('Mês'!$B$4:$FC$4,Trimestre!AO$5,'Mês'!$B26:$FC26)</f>
        <v>131.386</v>
      </c>
      <c r="AP26" s="52">
        <f>SUMIF('Mês'!$B$4:$FC$4,Trimestre!AP$5,'Mês'!$B26:$FC26)</f>
        <v>149.528</v>
      </c>
      <c r="AQ26" s="52">
        <f>SUMIF('Mês'!$B$4:$FC$4,Trimestre!AQ$5,'Mês'!$B26:$FC26)</f>
        <v>142.913</v>
      </c>
      <c r="AR26" s="52">
        <f>SUMIF('Mês'!$B$4:$FC$4,Trimestre!AR$5,'Mês'!$B26:$FC26)</f>
        <v>129.139</v>
      </c>
      <c r="AS26" s="52">
        <f>SUMIF('Mês'!$B$4:$FC$4,Trimestre!AS$5,'Mês'!$B26:$FC26)</f>
        <v>143.268</v>
      </c>
      <c r="AT26" s="52">
        <f>SUMIF('Mês'!$B$4:$FC$4,Trimestre!AT$5,'Mês'!$B26:$FC26)</f>
        <v>151.5</v>
      </c>
      <c r="AU26" s="52">
        <f>SUMIF('Mês'!$B$4:$FC$4,Trimestre!AU$5,'Mês'!$B26:$FC26)</f>
        <v>142.137</v>
      </c>
      <c r="AV26" s="52">
        <f>SUMIF('Mês'!$B$4:$FC$4,Trimestre!AV$5,'Mês'!$B26:$FC26)</f>
        <v>134.897</v>
      </c>
      <c r="AW26" s="52">
        <f>SUMIF('Mês'!$B$4:$FC$4,Trimestre!AW$5,'Mês'!$B26:$FC26)</f>
        <v>138.004</v>
      </c>
      <c r="AX26" s="52">
        <f>SUMIF('Mês'!$B$4:$FC$4,Trimestre!AX$5,'Mês'!$B26:$FC26)</f>
        <v>154.094</v>
      </c>
      <c r="AY26" s="52">
        <f>SUMIF('Mês'!$B$4:$FC$4,Trimestre!AY$5,'Mês'!$B26:$FC26)</f>
        <v>152.807</v>
      </c>
      <c r="AZ26" s="52">
        <f>SUMIF('Mês'!$B$4:$FC$4,Trimestre!AZ$5,'Mês'!$B26:$FC26)</f>
        <v>141.367</v>
      </c>
      <c r="BA26" s="52">
        <f>SUMIF('Mês'!$B$4:$FC$4,Trimestre!BA$5,'Mês'!$B26:$FC26)</f>
        <v>127.696</v>
      </c>
      <c r="BB26" s="52">
        <f>SUMIF('Mês'!$B$4:$FC$4,Trimestre!BB$5,'Mês'!$B26:$FC26)</f>
        <v>163.849</v>
      </c>
      <c r="BC26" s="52">
        <f>SUMIF('Mês'!$B$4:$FC$4,Trimestre!BC$5,'Mês'!$B26:$FC26)</f>
        <v>162.369</v>
      </c>
      <c r="BD26" s="52">
        <f>SUMIF('Mês'!$B$4:$FO$4,Trimestre!BD$5,'Mês'!$B26:$FO26)</f>
        <v>146.553</v>
      </c>
      <c r="BE26" s="52">
        <f>SUMIF('Mês'!$B$4:$FO$4,Trimestre!BE$5,'Mês'!$B26:$FO26)</f>
        <v>148.503</v>
      </c>
      <c r="BF26" s="52">
        <f>SUMIF('Mês'!$B$4:$FO$4,Trimestre!BF$5,'Mês'!$B26:$FO26)</f>
        <v>160.311</v>
      </c>
      <c r="BG26" s="52">
        <f>SUMIF('Mês'!$B$4:$FO$4,Trimestre!BG$5,'Mês'!$B26:$FO26)</f>
        <v>155.713</v>
      </c>
      <c r="BH26" s="52">
        <f>SUMIF('Mês'!$B$4:$IE$4,Trimestre!BH$5,'Mês'!$B26:$IE26)</f>
        <v>143.337</v>
      </c>
      <c r="BI26" s="52">
        <f>SUMIF('Mês'!$B$4:$IE$4,Trimestre!BI$5,'Mês'!$B26:$IE26)</f>
        <v>131.197</v>
      </c>
      <c r="BJ26" s="52">
        <f>SUMIF('Mês'!$B$4:$IE$4,Trimestre!BJ$5,'Mês'!$B26:$IE26)</f>
        <v>153.076</v>
      </c>
      <c r="BK26" s="52">
        <f>SUMIF('Mês'!$B$4:$IE$4,Trimestre!BK$5,'Mês'!$B26:$IE26)</f>
        <v>154.168</v>
      </c>
      <c r="BL26" s="52">
        <f>SUMIF('Mês'!$B$4:$IE$4,Trimestre!BL$5,'Mês'!$B26:$IE26)</f>
        <v>150.04</v>
      </c>
      <c r="BM26" s="52">
        <f>SUMIF('Mês'!$B$4:$IE$4,Trimestre!BM$5,'Mês'!$B26:$IE26)</f>
        <v>148.008</v>
      </c>
      <c r="BN26" s="52">
        <f>SUMIF('Mês'!$B$4:$IE$4,Trimestre!BN$5,'Mês'!$B26:$IE26)</f>
        <v>136.711</v>
      </c>
      <c r="BO26" s="52">
        <f>SUMIF('Mês'!$B$4:$IE$4,Trimestre!BO$5,'Mês'!$B26:$IE26)</f>
        <v>142.847</v>
      </c>
      <c r="BP26" s="52">
        <f>SUMIF('Mês'!$B$4:$IE$4,Trimestre!BP$5,'Mês'!$B26:$IE26)</f>
        <v>124.467</v>
      </c>
      <c r="BQ26" s="52">
        <f>SUMIF('Mês'!$B$4:$IE$4,Trimestre!BQ$5,'Mês'!$B26:$IE26)</f>
        <v>127.577</v>
      </c>
      <c r="BR26" s="52">
        <f>SUMIF('Mês'!$B$4:$IE$4,Trimestre!BR$5,'Mês'!$B26:$IE26)</f>
        <v>122.502</v>
      </c>
      <c r="BS26" s="52">
        <f>SUMIF('Mês'!$B$4:$IE$4,Trimestre!BS$5,'Mês'!$B26:$IE26)</f>
        <v>131.959</v>
      </c>
      <c r="BT26" s="52">
        <f>SUMIF('Mês'!$B$4:$IE$4,Trimestre!BT$5,'Mês'!$B26:$IE26)</f>
        <v>125.651</v>
      </c>
      <c r="BU26" s="52">
        <f>SUMIF('Mês'!$B$4:$IE$4,Trimestre!BU$5,'Mês'!$B26:$IE26)</f>
        <v>139.402</v>
      </c>
      <c r="BV26" s="52">
        <f>SUMIF('Mês'!$B$4:$IE$4,Trimestre!BV$5,'Mês'!$B26:$IE26)</f>
        <v>145.876</v>
      </c>
      <c r="BW26" s="52">
        <f>SUMIF('Mês'!$B$4:$IE$4,Trimestre!BW$5,'Mês'!$B26:$IE26)</f>
        <v>154.647</v>
      </c>
      <c r="BX26" s="52">
        <f>SUMIF('Mês'!$B$4:$IE$4,Trimestre!BX$5,'Mês'!$B26:$IE26)</f>
        <v>152.657</v>
      </c>
      <c r="BY26" s="52">
        <f>SUMIF('Mês'!$B$4:$IE$4,Trimestre!BY$5,'Mês'!$B26:$IE26)</f>
        <v>148.624</v>
      </c>
      <c r="BZ26" s="162"/>
    </row>
    <row r="27" ht="13.5" customHeight="1">
      <c r="A27" s="39">
        <f t="shared" si="1"/>
        <v>23</v>
      </c>
      <c r="B27" s="55" t="s">
        <v>249</v>
      </c>
      <c r="C27" s="60"/>
      <c r="D27" s="60">
        <f>SUMIF('Mês'!$B$4:$FC$4,Trimestre!D$5,'Mês'!$B27:$FC27)</f>
        <v>62.466</v>
      </c>
      <c r="E27" s="60">
        <f>SUMIF('Mês'!$B$4:$FC$4,Trimestre!E$5,'Mês'!$B27:$FC27)</f>
        <v>72.847</v>
      </c>
      <c r="F27" s="60">
        <f>SUMIF('Mês'!$B$4:$FC$4,Trimestre!F$5,'Mês'!$B27:$FC27)</f>
        <v>83.415</v>
      </c>
      <c r="G27" s="60">
        <f>SUMIF('Mês'!$B$4:$FC$4,Trimestre!G$5,'Mês'!$B27:$FC27)</f>
        <v>80.49</v>
      </c>
      <c r="H27" s="60">
        <f>SUMIF('Mês'!$B$4:$FC$4,Trimestre!H$5,'Mês'!$B27:$FC27)</f>
        <v>70.393</v>
      </c>
      <c r="I27" s="60">
        <f>SUMIF('Mês'!$B$4:$FC$4,Trimestre!I$5,'Mês'!$B27:$FC27)</f>
        <v>80.84</v>
      </c>
      <c r="J27" s="60">
        <f>SUMIF('Mês'!$B$4:$FC$4,Trimestre!J$5,'Mês'!$B27:$FC27)</f>
        <v>82.534</v>
      </c>
      <c r="K27" s="60">
        <f>SUMIF('Mês'!$B$4:$FC$4,Trimestre!K$5,'Mês'!$B27:$FC27)</f>
        <v>83.9</v>
      </c>
      <c r="L27" s="60">
        <f>SUMIF('Mês'!$B$4:$FC$4,Trimestre!L$5,'Mês'!$B27:$FC27)</f>
        <v>69.569</v>
      </c>
      <c r="M27" s="60">
        <f>SUMIF('Mês'!$B$4:$FC$4,Trimestre!M$5,'Mês'!$B27:$FC27)</f>
        <v>73.009</v>
      </c>
      <c r="N27" s="60">
        <f>SUMIF('Mês'!$B$4:$FC$4,Trimestre!N$5,'Mês'!$B27:$FC27)</f>
        <v>79.104</v>
      </c>
      <c r="O27" s="60">
        <f>SUMIF('Mês'!$B$4:$FC$4,Trimestre!O$5,'Mês'!$B27:$FC27)</f>
        <v>79.889</v>
      </c>
      <c r="P27" s="60">
        <f>SUMIF('Mês'!$B$4:$FC$4,Trimestre!P$5,'Mês'!$B27:$FC27)</f>
        <v>68.15</v>
      </c>
      <c r="Q27" s="60">
        <f>SUMIF('Mês'!$B$4:$FC$4,Trimestre!Q$5,'Mês'!$B27:$FC27)</f>
        <v>86.87</v>
      </c>
      <c r="R27" s="60">
        <f>SUMIF('Mês'!$B$4:$FC$4,Trimestre!R$5,'Mês'!$B27:$FC27)</f>
        <v>85.168</v>
      </c>
      <c r="S27" s="60">
        <f>SUMIF('Mês'!$B$4:$FC$4,Trimestre!S$5,'Mês'!$B27:$FC27)</f>
        <v>81.167</v>
      </c>
      <c r="T27" s="60">
        <f>SUMIF('Mês'!$B$4:$FC$4,Trimestre!T$5,'Mês'!$B27:$FC27)</f>
        <v>64.183</v>
      </c>
      <c r="U27" s="60">
        <f>SUMIF('Mês'!$B$4:$FC$4,Trimestre!U$5,'Mês'!$B27:$FC27)</f>
        <v>70.726</v>
      </c>
      <c r="V27" s="60">
        <f>SUMIF('Mês'!$B$4:$FC$4,Trimestre!V$5,'Mês'!$B27:$FC27)</f>
        <v>77.776</v>
      </c>
      <c r="W27" s="60">
        <f>SUMIF('Mês'!$B$4:$FC$4,Trimestre!W$5,'Mês'!$B27:$FC27)</f>
        <v>77.961</v>
      </c>
      <c r="X27" s="60">
        <f>SUMIF('Mês'!$B$4:$FC$4,Trimestre!X$5,'Mês'!$B27:$FC27)</f>
        <v>64.787</v>
      </c>
      <c r="Y27" s="60">
        <f>SUMIF('Mês'!$B$4:$FC$4,Trimestre!Y$5,'Mês'!$B27:$FC27)</f>
        <v>73.825</v>
      </c>
      <c r="Z27" s="60">
        <f>SUMIF('Mês'!$B$4:$FC$4,Trimestre!Z$5,'Mês'!$B27:$FC27)</f>
        <v>85.278</v>
      </c>
      <c r="AA27" s="60">
        <f>SUMIF('Mês'!$B$4:$FC$4,Trimestre!AA$5,'Mês'!$B27:$FC27)</f>
        <v>80.056</v>
      </c>
      <c r="AB27" s="60">
        <f>SUMIF('Mês'!$B$4:$FC$4,Trimestre!AB$5,'Mês'!$B27:$FC27)</f>
        <v>71.414</v>
      </c>
      <c r="AC27" s="60">
        <f>SUMIF('Mês'!$B$4:$FC$4,Trimestre!AC$5,'Mês'!$B27:$FC27)</f>
        <v>71.304</v>
      </c>
      <c r="AD27" s="60">
        <f>SUMIF('Mês'!$B$4:$FC$4,Trimestre!AD$5,'Mês'!$B27:$FC27)</f>
        <v>81.136</v>
      </c>
      <c r="AE27" s="60">
        <f>SUMIF('Mês'!$B$4:$FC$4,Trimestre!AE$5,'Mês'!$B27:$FC27)</f>
        <v>81.059</v>
      </c>
      <c r="AF27" s="60">
        <f>SUMIF('Mês'!$B$4:$FC$4,Trimestre!AF$5,'Mês'!$B27:$FC27)</f>
        <v>63.736</v>
      </c>
      <c r="AG27" s="60">
        <f>SUMIF('Mês'!$B$4:$FC$4,Trimestre!AG$5,'Mês'!$B27:$FC27)</f>
        <v>71.896</v>
      </c>
      <c r="AH27" s="60">
        <f>SUMIF('Mês'!$B$4:$FC$4,Trimestre!AH$5,'Mês'!$B27:$FC27)</f>
        <v>78.212</v>
      </c>
      <c r="AI27" s="60">
        <f>SUMIF('Mês'!$B$4:$FC$4,Trimestre!AI$5,'Mês'!$B27:$FC27)</f>
        <v>86.985</v>
      </c>
      <c r="AJ27" s="60">
        <f>SUMIF('Mês'!$B$4:$FC$4,Trimestre!AJ$5,'Mês'!$B27:$FC27)</f>
        <v>65.32</v>
      </c>
      <c r="AK27" s="60">
        <f>SUMIF('Mês'!$B$4:$FC$4,Trimestre!AK$5,'Mês'!$B27:$FC27)</f>
        <v>64.767</v>
      </c>
      <c r="AL27" s="60">
        <f>SUMIF('Mês'!$B$4:$FC$4,Trimestre!AL$5,'Mês'!$B27:$FC27)</f>
        <v>81.283</v>
      </c>
      <c r="AM27" s="60">
        <f>SUMIF('Mês'!$B$4:$FC$4,Trimestre!AM$5,'Mês'!$B27:$FC27)</f>
        <v>77.435</v>
      </c>
      <c r="AN27" s="60">
        <f>SUMIF('Mês'!$B$4:$FC$4,Trimestre!AN$5,'Mês'!$B27:$FC27)</f>
        <v>62.926</v>
      </c>
      <c r="AO27" s="60">
        <f>SUMIF('Mês'!$B$4:$FC$4,Trimestre!AO$5,'Mês'!$B27:$FC27)</f>
        <v>74.782</v>
      </c>
      <c r="AP27" s="60">
        <f>SUMIF('Mês'!$B$4:$FC$4,Trimestre!AP$5,'Mês'!$B27:$FC27)</f>
        <v>88.86</v>
      </c>
      <c r="AQ27" s="60">
        <f>SUMIF('Mês'!$B$4:$FC$4,Trimestre!AQ$5,'Mês'!$B27:$FC27)</f>
        <v>89.967</v>
      </c>
      <c r="AR27" s="60">
        <f>SUMIF('Mês'!$B$4:$FC$4,Trimestre!AR$5,'Mês'!$B27:$FC27)</f>
        <v>80.546</v>
      </c>
      <c r="AS27" s="60">
        <f>SUMIF('Mês'!$B$4:$FC$4,Trimestre!AS$5,'Mês'!$B27:$FC27)</f>
        <v>88.58</v>
      </c>
      <c r="AT27" s="60">
        <f>SUMIF('Mês'!$B$4:$FC$4,Trimestre!AT$5,'Mês'!$B27:$FC27)</f>
        <v>88.478</v>
      </c>
      <c r="AU27" s="60">
        <f>SUMIF('Mês'!$B$4:$FC$4,Trimestre!AU$5,'Mês'!$B27:$FC27)</f>
        <v>84.025</v>
      </c>
      <c r="AV27" s="60">
        <f>SUMIF('Mês'!$B$4:$FC$4,Trimestre!AV$5,'Mês'!$B27:$FC27)</f>
        <v>76.217</v>
      </c>
      <c r="AW27" s="60">
        <f>SUMIF('Mês'!$B$4:$FC$4,Trimestre!AW$5,'Mês'!$B27:$FC27)</f>
        <v>77.779</v>
      </c>
      <c r="AX27" s="60">
        <f>SUMIF('Mês'!$B$4:$FC$4,Trimestre!AX$5,'Mês'!$B27:$FC27)</f>
        <v>89.209</v>
      </c>
      <c r="AY27" s="60">
        <f>SUMIF('Mês'!$B$4:$FC$4,Trimestre!AY$5,'Mês'!$B27:$FC27)</f>
        <v>86.916</v>
      </c>
      <c r="AZ27" s="60">
        <f>SUMIF('Mês'!$B$4:$FC$4,Trimestre!AZ$5,'Mês'!$B27:$FC27)</f>
        <v>78.297</v>
      </c>
      <c r="BA27" s="60">
        <f>SUMIF('Mês'!$B$4:$FC$4,Trimestre!BA$5,'Mês'!$B27:$FC27)</f>
        <v>67.058</v>
      </c>
      <c r="BB27" s="60">
        <f>SUMIF('Mês'!$B$4:$FC$4,Trimestre!BB$5,'Mês'!$B27:$FC27)</f>
        <v>89.416</v>
      </c>
      <c r="BC27" s="60">
        <f>SUMIF('Mês'!$B$4:$FC$4,Trimestre!BC$5,'Mês'!$B27:$FC27)</f>
        <v>95.739</v>
      </c>
      <c r="BD27" s="60">
        <f>SUMIF('Mês'!$B$4:$FO$4,Trimestre!BD$5,'Mês'!$B27:$FO27)</f>
        <v>80.821</v>
      </c>
      <c r="BE27" s="60">
        <f>SUMIF('Mês'!$B$4:$FO$4,Trimestre!BE$5,'Mês'!$B27:$FO27)</f>
        <v>77.969</v>
      </c>
      <c r="BF27" s="60">
        <f>SUMIF('Mês'!$B$4:$FO$4,Trimestre!BF$5,'Mês'!$B27:$FO27)</f>
        <v>88.032</v>
      </c>
      <c r="BG27" s="60">
        <f>SUMIF('Mês'!$B$4:$FO$4,Trimestre!BG$5,'Mês'!$B27:$FO27)</f>
        <v>85.349</v>
      </c>
      <c r="BH27" s="60">
        <f>SUMIF('Mês'!$B$4:$IE$4,Trimestre!BH$5,'Mês'!$B27:$IE27)</f>
        <v>77.919</v>
      </c>
      <c r="BI27" s="60">
        <f>SUMIF('Mês'!$B$4:$IE$4,Trimestre!BI$5,'Mês'!$B27:$IE27)</f>
        <v>74.898</v>
      </c>
      <c r="BJ27" s="60">
        <f>SUMIF('Mês'!$B$4:$IE$4,Trimestre!BJ$5,'Mês'!$B27:$IE27)</f>
        <v>88.515</v>
      </c>
      <c r="BK27" s="60">
        <f>SUMIF('Mês'!$B$4:$IE$4,Trimestre!BK$5,'Mês'!$B27:$IE27)</f>
        <v>84.589</v>
      </c>
      <c r="BL27" s="60">
        <f>SUMIF('Mês'!$B$4:$IE$4,Trimestre!BL$5,'Mês'!$B27:$IE27)</f>
        <v>75.128</v>
      </c>
      <c r="BM27" s="60">
        <f>SUMIF('Mês'!$B$4:$IE$4,Trimestre!BM$5,'Mês'!$B27:$IE27)</f>
        <v>78.262</v>
      </c>
      <c r="BN27" s="60">
        <f>SUMIF('Mês'!$B$4:$IE$4,Trimestre!BN$5,'Mês'!$B27:$IE27)</f>
        <v>73.387</v>
      </c>
      <c r="BO27" s="60">
        <f>SUMIF('Mês'!$B$4:$IE$4,Trimestre!BO$5,'Mês'!$B27:$IE27)</f>
        <v>79.392</v>
      </c>
      <c r="BP27" s="60">
        <f>SUMIF('Mês'!$B$4:$IE$4,Trimestre!BP$5,'Mês'!$B27:$IE27)</f>
        <v>65.542</v>
      </c>
      <c r="BQ27" s="60">
        <f>SUMIF('Mês'!$B$4:$IE$4,Trimestre!BQ$5,'Mês'!$B27:$IE27)</f>
        <v>60.515</v>
      </c>
      <c r="BR27" s="60">
        <f>SUMIF('Mês'!$B$4:$IE$4,Trimestre!BR$5,'Mês'!$B27:$IE27)</f>
        <v>61.398</v>
      </c>
      <c r="BS27" s="60">
        <f>SUMIF('Mês'!$B$4:$IE$4,Trimestre!BS$5,'Mês'!$B27:$IE27)</f>
        <v>66.998</v>
      </c>
      <c r="BT27" s="60">
        <f>SUMIF('Mês'!$B$4:$IE$4,Trimestre!BT$5,'Mês'!$B27:$IE27)</f>
        <v>66.65</v>
      </c>
      <c r="BU27" s="60">
        <f>SUMIF('Mês'!$B$4:$IE$4,Trimestre!BU$5,'Mês'!$B27:$IE27)</f>
        <v>72.718</v>
      </c>
      <c r="BV27" s="60">
        <f>SUMIF('Mês'!$B$4:$IE$4,Trimestre!BV$5,'Mês'!$B27:$IE27)</f>
        <v>78.334</v>
      </c>
      <c r="BW27" s="60">
        <f>SUMIF('Mês'!$B$4:$IE$4,Trimestre!BW$5,'Mês'!$B27:$IE27)</f>
        <v>88.309</v>
      </c>
      <c r="BX27" s="60">
        <f>SUMIF('Mês'!$B$4:$IE$4,Trimestre!BX$5,'Mês'!$B27:$IE27)</f>
        <v>82.395</v>
      </c>
      <c r="BY27" s="60">
        <f>SUMIF('Mês'!$B$4:$IE$4,Trimestre!BY$5,'Mês'!$B27:$IE27)</f>
        <v>76.175</v>
      </c>
      <c r="BZ27" s="162"/>
    </row>
    <row r="28" ht="13.5" customHeight="1">
      <c r="A28" s="39">
        <f t="shared" si="1"/>
        <v>24</v>
      </c>
      <c r="B28" s="55" t="s">
        <v>250</v>
      </c>
      <c r="C28" s="56"/>
      <c r="D28" s="56">
        <f>SUMIF('Mês'!$B$4:$FC$4,Trimestre!D$5,'Mês'!$B28:$FC28)</f>
        <v>15.527</v>
      </c>
      <c r="E28" s="56">
        <f>SUMIF('Mês'!$B$4:$FC$4,Trimestre!E$5,'Mês'!$B28:$FC28)</f>
        <v>15.445</v>
      </c>
      <c r="F28" s="56">
        <f>SUMIF('Mês'!$B$4:$FC$4,Trimestre!F$5,'Mês'!$B28:$FC28)</f>
        <v>16.539</v>
      </c>
      <c r="G28" s="56">
        <f>SUMIF('Mês'!$B$4:$FC$4,Trimestre!G$5,'Mês'!$B28:$FC28)</f>
        <v>16.5</v>
      </c>
      <c r="H28" s="56">
        <f>SUMIF('Mês'!$B$4:$FC$4,Trimestre!H$5,'Mês'!$B28:$FC28)</f>
        <v>17.668</v>
      </c>
      <c r="I28" s="56">
        <f>SUMIF('Mês'!$B$4:$FC$4,Trimestre!I$5,'Mês'!$B28:$FC28)</f>
        <v>18.011</v>
      </c>
      <c r="J28" s="56">
        <f>SUMIF('Mês'!$B$4:$FC$4,Trimestre!J$5,'Mês'!$B28:$FC28)</f>
        <v>21.11</v>
      </c>
      <c r="K28" s="56">
        <f>SUMIF('Mês'!$B$4:$FC$4,Trimestre!K$5,'Mês'!$B28:$FC28)</f>
        <v>23.786</v>
      </c>
      <c r="L28" s="56">
        <f>SUMIF('Mês'!$B$4:$FC$4,Trimestre!L$5,'Mês'!$B28:$FC28)</f>
        <v>24.1</v>
      </c>
      <c r="M28" s="56">
        <f>SUMIF('Mês'!$B$4:$FC$4,Trimestre!M$5,'Mês'!$B28:$FC28)</f>
        <v>22.104</v>
      </c>
      <c r="N28" s="56">
        <f>SUMIF('Mês'!$B$4:$FC$4,Trimestre!N$5,'Mês'!$B28:$FC28)</f>
        <v>25.642</v>
      </c>
      <c r="O28" s="56">
        <f>SUMIF('Mês'!$B$4:$FC$4,Trimestre!O$5,'Mês'!$B28:$FC28)</f>
        <v>27.963</v>
      </c>
      <c r="P28" s="56">
        <f>SUMIF('Mês'!$B$4:$FC$4,Trimestre!P$5,'Mês'!$B28:$FC28)</f>
        <v>18.353</v>
      </c>
      <c r="Q28" s="56">
        <f>SUMIF('Mês'!$B$4:$FC$4,Trimestre!Q$5,'Mês'!$B28:$FC28)</f>
        <v>14.718</v>
      </c>
      <c r="R28" s="56">
        <f>SUMIF('Mês'!$B$4:$FC$4,Trimestre!R$5,'Mês'!$B28:$FC28)</f>
        <v>20.504</v>
      </c>
      <c r="S28" s="56">
        <f>SUMIF('Mês'!$B$4:$FC$4,Trimestre!S$5,'Mês'!$B28:$FC28)</f>
        <v>23.324</v>
      </c>
      <c r="T28" s="56">
        <f>SUMIF('Mês'!$B$4:$FC$4,Trimestre!T$5,'Mês'!$B28:$FC28)</f>
        <v>24.839</v>
      </c>
      <c r="U28" s="56">
        <f>SUMIF('Mês'!$B$4:$FC$4,Trimestre!U$5,'Mês'!$B28:$FC28)</f>
        <v>26.55</v>
      </c>
      <c r="V28" s="56">
        <f>SUMIF('Mês'!$B$4:$FC$4,Trimestre!V$5,'Mês'!$B28:$FC28)</f>
        <v>31.652</v>
      </c>
      <c r="W28" s="56">
        <f>SUMIF('Mês'!$B$4:$FC$4,Trimestre!W$5,'Mês'!$B28:$FC28)</f>
        <v>31.552</v>
      </c>
      <c r="X28" s="56">
        <f>SUMIF('Mês'!$B$4:$FC$4,Trimestre!X$5,'Mês'!$B28:$FC28)</f>
        <v>29.264</v>
      </c>
      <c r="Y28" s="56">
        <f>SUMIF('Mês'!$B$4:$FC$4,Trimestre!Y$5,'Mês'!$B28:$FC28)</f>
        <v>29.881</v>
      </c>
      <c r="Z28" s="56">
        <f>SUMIF('Mês'!$B$4:$FC$4,Trimestre!Z$5,'Mês'!$B28:$FC28)</f>
        <v>34.503</v>
      </c>
      <c r="AA28" s="56">
        <f>SUMIF('Mês'!$B$4:$FC$4,Trimestre!AA$5,'Mês'!$B28:$FC28)</f>
        <v>32.065</v>
      </c>
      <c r="AB28" s="56">
        <f>SUMIF('Mês'!$B$4:$FC$4,Trimestre!AB$5,'Mês'!$B28:$FC28)</f>
        <v>32.502</v>
      </c>
      <c r="AC28" s="56">
        <f>SUMIF('Mês'!$B$4:$FC$4,Trimestre!AC$5,'Mês'!$B28:$FC28)</f>
        <v>30.925</v>
      </c>
      <c r="AD28" s="56">
        <f>SUMIF('Mês'!$B$4:$FC$4,Trimestre!AD$5,'Mês'!$B28:$FC28)</f>
        <v>35.488</v>
      </c>
      <c r="AE28" s="56">
        <f>SUMIF('Mês'!$B$4:$FC$4,Trimestre!AE$5,'Mês'!$B28:$FC28)</f>
        <v>34.739</v>
      </c>
      <c r="AF28" s="56">
        <f>SUMIF('Mês'!$B$4:$FC$4,Trimestre!AF$5,'Mês'!$B28:$FC28)</f>
        <v>33.814</v>
      </c>
      <c r="AG28" s="56">
        <f>SUMIF('Mês'!$B$4:$FC$4,Trimestre!AG$5,'Mês'!$B28:$FC28)</f>
        <v>38.124</v>
      </c>
      <c r="AH28" s="56">
        <f>SUMIF('Mês'!$B$4:$FC$4,Trimestre!AH$5,'Mês'!$B28:$FC28)</f>
        <v>40.442</v>
      </c>
      <c r="AI28" s="56">
        <f>SUMIF('Mês'!$B$4:$FC$4,Trimestre!AI$5,'Mês'!$B28:$FC28)</f>
        <v>40.868</v>
      </c>
      <c r="AJ28" s="56">
        <f>SUMIF('Mês'!$B$4:$FC$4,Trimestre!AJ$5,'Mês'!$B28:$FC28)</f>
        <v>35.605</v>
      </c>
      <c r="AK28" s="56">
        <f>SUMIF('Mês'!$B$4:$FC$4,Trimestre!AK$5,'Mês'!$B28:$FC28)</f>
        <v>35.937</v>
      </c>
      <c r="AL28" s="56">
        <f>SUMIF('Mês'!$B$4:$FC$4,Trimestre!AL$5,'Mês'!$B28:$FC28)</f>
        <v>39.656</v>
      </c>
      <c r="AM28" s="56">
        <f>SUMIF('Mês'!$B$4:$FC$4,Trimestre!AM$5,'Mês'!$B28:$FC28)</f>
        <v>37.68</v>
      </c>
      <c r="AN28" s="56">
        <f>SUMIF('Mês'!$B$4:$FC$4,Trimestre!AN$5,'Mês'!$B28:$FC28)</f>
        <v>36.706</v>
      </c>
      <c r="AO28" s="56">
        <f>SUMIF('Mês'!$B$4:$FC$4,Trimestre!AO$5,'Mês'!$B28:$FC28)</f>
        <v>33.454</v>
      </c>
      <c r="AP28" s="56">
        <f>SUMIF('Mês'!$B$4:$FC$4,Trimestre!AP$5,'Mês'!$B28:$FC28)</f>
        <v>35.196</v>
      </c>
      <c r="AQ28" s="56">
        <f>SUMIF('Mês'!$B$4:$FC$4,Trimestre!AQ$5,'Mês'!$B28:$FC28)</f>
        <v>27.437</v>
      </c>
      <c r="AR28" s="56">
        <f>SUMIF('Mês'!$B$4:$FC$4,Trimestre!AR$5,'Mês'!$B28:$FC28)</f>
        <v>25.976</v>
      </c>
      <c r="AS28" s="56">
        <f>SUMIF('Mês'!$B$4:$FC$4,Trimestre!AS$5,'Mês'!$B28:$FC28)</f>
        <v>28.992</v>
      </c>
      <c r="AT28" s="56">
        <f>SUMIF('Mês'!$B$4:$FC$4,Trimestre!AT$5,'Mês'!$B28:$FC28)</f>
        <v>35.004</v>
      </c>
      <c r="AU28" s="56">
        <f>SUMIF('Mês'!$B$4:$FC$4,Trimestre!AU$5,'Mês'!$B28:$FC28)</f>
        <v>33.225</v>
      </c>
      <c r="AV28" s="56">
        <f>SUMIF('Mês'!$B$4:$FC$4,Trimestre!AV$5,'Mês'!$B28:$FC28)</f>
        <v>32.422</v>
      </c>
      <c r="AW28" s="56">
        <f>SUMIF('Mês'!$B$4:$FC$4,Trimestre!AW$5,'Mês'!$B28:$FC28)</f>
        <v>30.883</v>
      </c>
      <c r="AX28" s="56">
        <f>SUMIF('Mês'!$B$4:$FC$4,Trimestre!AX$5,'Mês'!$B28:$FC28)</f>
        <v>35.342</v>
      </c>
      <c r="AY28" s="56">
        <f>SUMIF('Mês'!$B$4:$FC$4,Trimestre!AY$5,'Mês'!$B28:$FC28)</f>
        <v>33.816</v>
      </c>
      <c r="AZ28" s="56">
        <f>SUMIF('Mês'!$B$4:$FC$4,Trimestre!AZ$5,'Mês'!$B28:$FC28)</f>
        <v>35.892</v>
      </c>
      <c r="BA28" s="56">
        <f>SUMIF('Mês'!$B$4:$FC$4,Trimestre!BA$5,'Mês'!$B28:$FC28)</f>
        <v>33.211</v>
      </c>
      <c r="BB28" s="56">
        <f>SUMIF('Mês'!$B$4:$FC$4,Trimestre!BB$5,'Mês'!$B28:$FC28)</f>
        <v>39.084</v>
      </c>
      <c r="BC28" s="56">
        <f>SUMIF('Mês'!$B$4:$FC$4,Trimestre!BC$5,'Mês'!$B28:$FC28)</f>
        <v>33.513</v>
      </c>
      <c r="BD28" s="56">
        <f>SUMIF('Mês'!$B$4:$FO$4,Trimestre!BD$5,'Mês'!$B28:$FO28)</f>
        <v>33.945</v>
      </c>
      <c r="BE28" s="56">
        <f>SUMIF('Mês'!$B$4:$FO$4,Trimestre!BE$5,'Mês'!$B28:$FO28)</f>
        <v>35.948</v>
      </c>
      <c r="BF28" s="56">
        <f>SUMIF('Mês'!$B$4:$FO$4,Trimestre!BF$5,'Mês'!$B28:$FO28)</f>
        <v>41.295</v>
      </c>
      <c r="BG28" s="56">
        <f>SUMIF('Mês'!$B$4:$FO$4,Trimestre!BG$5,'Mês'!$B28:$FO28)</f>
        <v>38.114</v>
      </c>
      <c r="BH28" s="56">
        <f>SUMIF('Mês'!$B$4:$IE$4,Trimestre!BH$5,'Mês'!$B28:$IE28)</f>
        <v>37.36</v>
      </c>
      <c r="BI28" s="56">
        <f>SUMIF('Mês'!$B$4:$IE$4,Trimestre!BI$5,'Mês'!$B28:$IE28)</f>
        <v>28.385</v>
      </c>
      <c r="BJ28" s="56">
        <f>SUMIF('Mês'!$B$4:$IE$4,Trimestre!BJ$5,'Mês'!$B28:$IE28)</f>
        <v>30.615</v>
      </c>
      <c r="BK28" s="56">
        <f>SUMIF('Mês'!$B$4:$IE$4,Trimestre!BK$5,'Mês'!$B28:$IE28)</f>
        <v>38.998</v>
      </c>
      <c r="BL28" s="56">
        <f>SUMIF('Mês'!$B$4:$IE$4,Trimestre!BL$5,'Mês'!$B28:$IE28)</f>
        <v>44.66</v>
      </c>
      <c r="BM28" s="56">
        <f>SUMIF('Mês'!$B$4:$IE$4,Trimestre!BM$5,'Mês'!$B28:$IE28)</f>
        <v>38.829</v>
      </c>
      <c r="BN28" s="56">
        <f>SUMIF('Mês'!$B$4:$IE$4,Trimestre!BN$5,'Mês'!$B28:$IE28)</f>
        <v>32.466</v>
      </c>
      <c r="BO28" s="56">
        <f>SUMIF('Mês'!$B$4:$IE$4,Trimestre!BO$5,'Mês'!$B28:$IE28)</f>
        <v>34.432</v>
      </c>
      <c r="BP28" s="56">
        <f>SUMIF('Mês'!$B$4:$IE$4,Trimestre!BP$5,'Mês'!$B28:$IE28)</f>
        <v>30.958</v>
      </c>
      <c r="BQ28" s="56">
        <f>SUMIF('Mês'!$B$4:$IE$4,Trimestre!BQ$5,'Mês'!$B28:$IE28)</f>
        <v>33.649</v>
      </c>
      <c r="BR28" s="56">
        <f>SUMIF('Mês'!$B$4:$IE$4,Trimestre!BR$5,'Mês'!$B28:$IE28)</f>
        <v>30.496</v>
      </c>
      <c r="BS28" s="56">
        <f>SUMIF('Mês'!$B$4:$IE$4,Trimestre!BS$5,'Mês'!$B28:$IE28)</f>
        <v>34.228</v>
      </c>
      <c r="BT28" s="56">
        <f>SUMIF('Mês'!$B$4:$IE$4,Trimestre!BT$5,'Mês'!$B28:$IE28)</f>
        <v>30.235</v>
      </c>
      <c r="BU28" s="56">
        <f>SUMIF('Mês'!$B$4:$IE$4,Trimestre!BU$5,'Mês'!$B28:$IE28)</f>
        <v>32.129</v>
      </c>
      <c r="BV28" s="56">
        <f>SUMIF('Mês'!$B$4:$IE$4,Trimestre!BV$5,'Mês'!$B28:$IE28)</f>
        <v>33.812</v>
      </c>
      <c r="BW28" s="56">
        <f>SUMIF('Mês'!$B$4:$IE$4,Trimestre!BW$5,'Mês'!$B28:$IE28)</f>
        <v>35.042</v>
      </c>
      <c r="BX28" s="56">
        <f>SUMIF('Mês'!$B$4:$IE$4,Trimestre!BX$5,'Mês'!$B28:$IE28)</f>
        <v>39.831</v>
      </c>
      <c r="BY28" s="56">
        <f>SUMIF('Mês'!$B$4:$IE$4,Trimestre!BY$5,'Mês'!$B28:$IE28)</f>
        <v>35.77</v>
      </c>
      <c r="BZ28" s="162"/>
    </row>
    <row r="29" ht="13.5" customHeight="1">
      <c r="A29" s="39">
        <f t="shared" si="1"/>
        <v>25</v>
      </c>
      <c r="B29" s="55" t="s">
        <v>251</v>
      </c>
      <c r="C29" s="56"/>
      <c r="D29" s="56">
        <f>SUMIF('Mês'!$B$4:$FC$4,Trimestre!D$5,'Mês'!$B29:$FC29)</f>
        <v>10.232</v>
      </c>
      <c r="E29" s="56">
        <f>SUMIF('Mês'!$B$4:$FC$4,Trimestre!E$5,'Mês'!$B29:$FC29)</f>
        <v>11.11</v>
      </c>
      <c r="F29" s="56">
        <f>SUMIF('Mês'!$B$4:$FC$4,Trimestre!F$5,'Mês'!$B29:$FC29)</f>
        <v>12.557</v>
      </c>
      <c r="G29" s="56">
        <f>SUMIF('Mês'!$B$4:$FC$4,Trimestre!G$5,'Mês'!$B29:$FC29)</f>
        <v>12.022</v>
      </c>
      <c r="H29" s="56">
        <f>SUMIF('Mês'!$B$4:$FC$4,Trimestre!H$5,'Mês'!$B29:$FC29)</f>
        <v>9.901</v>
      </c>
      <c r="I29" s="56">
        <f>SUMIF('Mês'!$B$4:$FC$4,Trimestre!I$5,'Mês'!$B29:$FC29)</f>
        <v>12.26</v>
      </c>
      <c r="J29" s="56">
        <f>SUMIF('Mês'!$B$4:$FC$4,Trimestre!J$5,'Mês'!$B29:$FC29)</f>
        <v>12.8</v>
      </c>
      <c r="K29" s="56">
        <f>SUMIF('Mês'!$B$4:$FC$4,Trimestre!K$5,'Mês'!$B29:$FC29)</f>
        <v>14.527</v>
      </c>
      <c r="L29" s="56">
        <f>SUMIF('Mês'!$B$4:$FC$4,Trimestre!L$5,'Mês'!$B29:$FC29)</f>
        <v>11.518</v>
      </c>
      <c r="M29" s="56">
        <f>SUMIF('Mês'!$B$4:$FC$4,Trimestre!M$5,'Mês'!$B29:$FC29)</f>
        <v>14.199</v>
      </c>
      <c r="N29" s="56">
        <f>SUMIF('Mês'!$B$4:$FC$4,Trimestre!N$5,'Mês'!$B29:$FC29)</f>
        <v>15.062</v>
      </c>
      <c r="O29" s="56">
        <f>SUMIF('Mês'!$B$4:$FC$4,Trimestre!O$5,'Mês'!$B29:$FC29)</f>
        <v>14.766</v>
      </c>
      <c r="P29" s="56">
        <f>SUMIF('Mês'!$B$4:$FC$4,Trimestre!P$5,'Mês'!$B29:$FC29)</f>
        <v>11.3</v>
      </c>
      <c r="Q29" s="56">
        <f>SUMIF('Mês'!$B$4:$FC$4,Trimestre!Q$5,'Mês'!$B29:$FC29)</f>
        <v>13.228</v>
      </c>
      <c r="R29" s="56">
        <f>SUMIF('Mês'!$B$4:$FC$4,Trimestre!R$5,'Mês'!$B29:$FC29)</f>
        <v>14.044</v>
      </c>
      <c r="S29" s="56">
        <f>SUMIF('Mês'!$B$4:$FC$4,Trimestre!S$5,'Mês'!$B29:$FC29)</f>
        <v>15.168</v>
      </c>
      <c r="T29" s="56">
        <f>SUMIF('Mês'!$B$4:$FC$4,Trimestre!T$5,'Mês'!$B29:$FC29)</f>
        <v>15.001</v>
      </c>
      <c r="U29" s="56">
        <f>SUMIF('Mês'!$B$4:$FC$4,Trimestre!U$5,'Mês'!$B29:$FC29)</f>
        <v>17.48</v>
      </c>
      <c r="V29" s="56">
        <f>SUMIF('Mês'!$B$4:$FC$4,Trimestre!V$5,'Mês'!$B29:$FC29)</f>
        <v>16.995</v>
      </c>
      <c r="W29" s="56">
        <f>SUMIF('Mês'!$B$4:$FC$4,Trimestre!W$5,'Mês'!$B29:$FC29)</f>
        <v>17.101</v>
      </c>
      <c r="X29" s="56">
        <f>SUMIF('Mês'!$B$4:$FC$4,Trimestre!X$5,'Mês'!$B29:$FC29)</f>
        <v>16.656</v>
      </c>
      <c r="Y29" s="56">
        <f>SUMIF('Mês'!$B$4:$FC$4,Trimestre!Y$5,'Mês'!$B29:$FC29)</f>
        <v>19.699</v>
      </c>
      <c r="Z29" s="56">
        <f>SUMIF('Mês'!$B$4:$FC$4,Trimestre!Z$5,'Mês'!$B29:$FC29)</f>
        <v>18.167</v>
      </c>
      <c r="AA29" s="56">
        <f>SUMIF('Mês'!$B$4:$FC$4,Trimestre!AA$5,'Mês'!$B29:$FC29)</f>
        <v>17.518</v>
      </c>
      <c r="AB29" s="56">
        <f>SUMIF('Mês'!$B$4:$FC$4,Trimestre!AB$5,'Mês'!$B29:$FC29)</f>
        <v>15.28</v>
      </c>
      <c r="AC29" s="56">
        <f>SUMIF('Mês'!$B$4:$FC$4,Trimestre!AC$5,'Mês'!$B29:$FC29)</f>
        <v>18.119</v>
      </c>
      <c r="AD29" s="56">
        <f>SUMIF('Mês'!$B$4:$FC$4,Trimestre!AD$5,'Mês'!$B29:$FC29)</f>
        <v>18.491</v>
      </c>
      <c r="AE29" s="56">
        <f>SUMIF('Mês'!$B$4:$FC$4,Trimestre!AE$5,'Mês'!$B29:$FC29)</f>
        <v>19.712</v>
      </c>
      <c r="AF29" s="56">
        <f>SUMIF('Mês'!$B$4:$FC$4,Trimestre!AF$5,'Mês'!$B29:$FC29)</f>
        <v>17.981</v>
      </c>
      <c r="AG29" s="56">
        <f>SUMIF('Mês'!$B$4:$FC$4,Trimestre!AG$5,'Mês'!$B29:$FC29)</f>
        <v>22.246</v>
      </c>
      <c r="AH29" s="56">
        <f>SUMIF('Mês'!$B$4:$FC$4,Trimestre!AH$5,'Mês'!$B29:$FC29)</f>
        <v>18.615</v>
      </c>
      <c r="AI29" s="56">
        <f>SUMIF('Mês'!$B$4:$FC$4,Trimestre!AI$5,'Mês'!$B29:$FC29)</f>
        <v>21.986</v>
      </c>
      <c r="AJ29" s="56">
        <f>SUMIF('Mês'!$B$4:$FC$4,Trimestre!AJ$5,'Mês'!$B29:$FC29)</f>
        <v>18.619</v>
      </c>
      <c r="AK29" s="56">
        <f>SUMIF('Mês'!$B$4:$FC$4,Trimestre!AK$5,'Mês'!$B29:$FC29)</f>
        <v>21.136</v>
      </c>
      <c r="AL29" s="56">
        <f>SUMIF('Mês'!$B$4:$FC$4,Trimestre!AL$5,'Mês'!$B29:$FC29)</f>
        <v>23.852</v>
      </c>
      <c r="AM29" s="56">
        <f>SUMIF('Mês'!$B$4:$FC$4,Trimestre!AM$5,'Mês'!$B29:$FC29)</f>
        <v>23.164</v>
      </c>
      <c r="AN29" s="56">
        <f>SUMIF('Mês'!$B$4:$FC$4,Trimestre!AN$5,'Mês'!$B29:$FC29)</f>
        <v>21.042</v>
      </c>
      <c r="AO29" s="56">
        <f>SUMIF('Mês'!$B$4:$FC$4,Trimestre!AO$5,'Mês'!$B29:$FC29)</f>
        <v>23.15</v>
      </c>
      <c r="AP29" s="56">
        <f>SUMIF('Mês'!$B$4:$FC$4,Trimestre!AP$5,'Mês'!$B29:$FC29)</f>
        <v>25.472</v>
      </c>
      <c r="AQ29" s="56">
        <f>SUMIF('Mês'!$B$4:$FC$4,Trimestre!AQ$5,'Mês'!$B29:$FC29)</f>
        <v>25.509</v>
      </c>
      <c r="AR29" s="56">
        <f>SUMIF('Mês'!$B$4:$FC$4,Trimestre!AR$5,'Mês'!$B29:$FC29)</f>
        <v>22.617</v>
      </c>
      <c r="AS29" s="56">
        <f>SUMIF('Mês'!$B$4:$FC$4,Trimestre!AS$5,'Mês'!$B29:$FC29)</f>
        <v>25.696</v>
      </c>
      <c r="AT29" s="56">
        <f>SUMIF('Mês'!$B$4:$FC$4,Trimestre!AT$5,'Mês'!$B29:$FC29)</f>
        <v>28.018</v>
      </c>
      <c r="AU29" s="56">
        <f>SUMIF('Mês'!$B$4:$FC$4,Trimestre!AU$5,'Mês'!$B29:$FC29)</f>
        <v>24.887</v>
      </c>
      <c r="AV29" s="56">
        <f>SUMIF('Mês'!$B$4:$FC$4,Trimestre!AV$5,'Mês'!$B29:$FC29)</f>
        <v>26.258</v>
      </c>
      <c r="AW29" s="56">
        <f>SUMIF('Mês'!$B$4:$FC$4,Trimestre!AW$5,'Mês'!$B29:$FC29)</f>
        <v>29.342</v>
      </c>
      <c r="AX29" s="56">
        <f>SUMIF('Mês'!$B$4:$FC$4,Trimestre!AX$5,'Mês'!$B29:$FC29)</f>
        <v>29.543</v>
      </c>
      <c r="AY29" s="56">
        <f>SUMIF('Mês'!$B$4:$FC$4,Trimestre!AY$5,'Mês'!$B29:$FC29)</f>
        <v>32.075</v>
      </c>
      <c r="AZ29" s="56">
        <f>SUMIF('Mês'!$B$4:$FC$4,Trimestre!AZ$5,'Mês'!$B29:$FC29)</f>
        <v>27.178</v>
      </c>
      <c r="BA29" s="56">
        <f>SUMIF('Mês'!$B$4:$FC$4,Trimestre!BA$5,'Mês'!$B29:$FC29)</f>
        <v>27.427</v>
      </c>
      <c r="BB29" s="56">
        <f>SUMIF('Mês'!$B$4:$FC$4,Trimestre!BB$5,'Mês'!$B29:$FC29)</f>
        <v>35.349</v>
      </c>
      <c r="BC29" s="56">
        <f>SUMIF('Mês'!$B$4:$FC$4,Trimestre!BC$5,'Mês'!$B29:$FC29)</f>
        <v>33.117</v>
      </c>
      <c r="BD29" s="56">
        <f>SUMIF('Mês'!$B$4:$FO$4,Trimestre!BD$5,'Mês'!$B29:$FO29)</f>
        <v>31.787</v>
      </c>
      <c r="BE29" s="56">
        <f>SUMIF('Mês'!$B$4:$FO$4,Trimestre!BE$5,'Mês'!$B29:$FO29)</f>
        <v>34.586</v>
      </c>
      <c r="BF29" s="56">
        <f>SUMIF('Mês'!$B$4:$FO$4,Trimestre!BF$5,'Mês'!$B29:$FO29)</f>
        <v>30.984</v>
      </c>
      <c r="BG29" s="56">
        <f>SUMIF('Mês'!$B$4:$FO$4,Trimestre!BG$5,'Mês'!$B29:$FO29)</f>
        <v>32.25</v>
      </c>
      <c r="BH29" s="56">
        <f>SUMIF('Mês'!$B$4:$IE$4,Trimestre!BH$5,'Mês'!$B29:$IE29)</f>
        <v>28.058</v>
      </c>
      <c r="BI29" s="56">
        <f>SUMIF('Mês'!$B$4:$IE$4,Trimestre!BI$5,'Mês'!$B29:$IE29)</f>
        <v>27.914</v>
      </c>
      <c r="BJ29" s="56">
        <f>SUMIF('Mês'!$B$4:$IE$4,Trimestre!BJ$5,'Mês'!$B29:$IE29)</f>
        <v>33.946</v>
      </c>
      <c r="BK29" s="56">
        <f>SUMIF('Mês'!$B$4:$IE$4,Trimestre!BK$5,'Mês'!$B29:$IE29)</f>
        <v>30.581</v>
      </c>
      <c r="BL29" s="56">
        <f>SUMIF('Mês'!$B$4:$IE$4,Trimestre!BL$5,'Mês'!$B29:$IE29)</f>
        <v>30.252</v>
      </c>
      <c r="BM29" s="56">
        <f>SUMIF('Mês'!$B$4:$IE$4,Trimestre!BM$5,'Mês'!$B29:$IE29)</f>
        <v>30.917</v>
      </c>
      <c r="BN29" s="56">
        <f>SUMIF('Mês'!$B$4:$IE$4,Trimestre!BN$5,'Mês'!$B29:$IE29)</f>
        <v>30.858</v>
      </c>
      <c r="BO29" s="56">
        <f>SUMIF('Mês'!$B$4:$IE$4,Trimestre!BO$5,'Mês'!$B29:$IE29)</f>
        <v>29.023</v>
      </c>
      <c r="BP29" s="56">
        <f>SUMIF('Mês'!$B$4:$IE$4,Trimestre!BP$5,'Mês'!$B29:$IE29)</f>
        <v>27.967</v>
      </c>
      <c r="BQ29" s="56">
        <f>SUMIF('Mês'!$B$4:$IE$4,Trimestre!BQ$5,'Mês'!$B29:$IE29)</f>
        <v>33.413</v>
      </c>
      <c r="BR29" s="56">
        <f>SUMIF('Mês'!$B$4:$IE$4,Trimestre!BR$5,'Mês'!$B29:$IE29)</f>
        <v>30.608</v>
      </c>
      <c r="BS29" s="56">
        <f>SUMIF('Mês'!$B$4:$IE$4,Trimestre!BS$5,'Mês'!$B29:$IE29)</f>
        <v>30.733</v>
      </c>
      <c r="BT29" s="56">
        <f>SUMIF('Mês'!$B$4:$IE$4,Trimestre!BT$5,'Mês'!$B29:$IE29)</f>
        <v>28.766</v>
      </c>
      <c r="BU29" s="56">
        <f>SUMIF('Mês'!$B$4:$IE$4,Trimestre!BU$5,'Mês'!$B29:$IE29)</f>
        <v>34.555</v>
      </c>
      <c r="BV29" s="56">
        <f>SUMIF('Mês'!$B$4:$IE$4,Trimestre!BV$5,'Mês'!$B29:$IE29)</f>
        <v>33.73</v>
      </c>
      <c r="BW29" s="56">
        <f>SUMIF('Mês'!$B$4:$IE$4,Trimestre!BW$5,'Mês'!$B29:$IE29)</f>
        <v>31.296</v>
      </c>
      <c r="BX29" s="56">
        <f>SUMIF('Mês'!$B$4:$IE$4,Trimestre!BX$5,'Mês'!$B29:$IE29)</f>
        <v>30.431</v>
      </c>
      <c r="BY29" s="56">
        <f>SUMIF('Mês'!$B$4:$IE$4,Trimestre!BY$5,'Mês'!$B29:$IE29)</f>
        <v>36.679</v>
      </c>
      <c r="BZ29" s="162"/>
    </row>
    <row r="30" ht="13.5" customHeight="1">
      <c r="A30" s="39">
        <f t="shared" si="1"/>
        <v>26</v>
      </c>
      <c r="B30" s="117" t="s">
        <v>241</v>
      </c>
      <c r="C30" s="118"/>
      <c r="D30" s="118">
        <f t="shared" ref="D30:BY30" si="2">D11</f>
        <v>2.805</v>
      </c>
      <c r="E30" s="118">
        <f t="shared" si="2"/>
        <v>2.626</v>
      </c>
      <c r="F30" s="118">
        <f t="shared" si="2"/>
        <v>2.716</v>
      </c>
      <c r="G30" s="118">
        <f t="shared" si="2"/>
        <v>2.51</v>
      </c>
      <c r="H30" s="118">
        <f t="shared" si="2"/>
        <v>2.706</v>
      </c>
      <c r="I30" s="118">
        <f t="shared" si="2"/>
        <v>2.038</v>
      </c>
      <c r="J30" s="118">
        <f t="shared" si="2"/>
        <v>1.965</v>
      </c>
      <c r="K30" s="118">
        <f t="shared" si="2"/>
        <v>1.574</v>
      </c>
      <c r="L30" s="118">
        <f t="shared" si="2"/>
        <v>1.166</v>
      </c>
      <c r="M30" s="118">
        <f t="shared" si="2"/>
        <v>1.35</v>
      </c>
      <c r="N30" s="118">
        <f t="shared" si="2"/>
        <v>1.502</v>
      </c>
      <c r="O30" s="118">
        <f t="shared" si="2"/>
        <v>1.534</v>
      </c>
      <c r="P30" s="118">
        <f t="shared" si="2"/>
        <v>0.644</v>
      </c>
      <c r="Q30" s="118">
        <f t="shared" si="2"/>
        <v>0</v>
      </c>
      <c r="R30" s="118">
        <f t="shared" si="2"/>
        <v>0</v>
      </c>
      <c r="S30" s="118">
        <f t="shared" si="2"/>
        <v>0</v>
      </c>
      <c r="T30" s="118">
        <f t="shared" si="2"/>
        <v>0</v>
      </c>
      <c r="U30" s="118">
        <f t="shared" si="2"/>
        <v>0</v>
      </c>
      <c r="V30" s="118">
        <f t="shared" si="2"/>
        <v>0</v>
      </c>
      <c r="W30" s="118">
        <f t="shared" si="2"/>
        <v>0</v>
      </c>
      <c r="X30" s="118">
        <f t="shared" si="2"/>
        <v>0</v>
      </c>
      <c r="Y30" s="118">
        <f t="shared" si="2"/>
        <v>0</v>
      </c>
      <c r="Z30" s="118">
        <f t="shared" si="2"/>
        <v>0</v>
      </c>
      <c r="AA30" s="118">
        <f t="shared" si="2"/>
        <v>0</v>
      </c>
      <c r="AB30" s="118">
        <f t="shared" si="2"/>
        <v>0</v>
      </c>
      <c r="AC30" s="118">
        <f t="shared" si="2"/>
        <v>0</v>
      </c>
      <c r="AD30" s="118">
        <f t="shared" si="2"/>
        <v>0</v>
      </c>
      <c r="AE30" s="118">
        <f t="shared" si="2"/>
        <v>0</v>
      </c>
      <c r="AF30" s="118">
        <f t="shared" si="2"/>
        <v>0</v>
      </c>
      <c r="AG30" s="118">
        <f t="shared" si="2"/>
        <v>0</v>
      </c>
      <c r="AH30" s="118">
        <f t="shared" si="2"/>
        <v>0</v>
      </c>
      <c r="AI30" s="118">
        <f t="shared" si="2"/>
        <v>0</v>
      </c>
      <c r="AJ30" s="118">
        <f t="shared" si="2"/>
        <v>0</v>
      </c>
      <c r="AK30" s="118">
        <f t="shared" si="2"/>
        <v>0</v>
      </c>
      <c r="AL30" s="118">
        <f t="shared" si="2"/>
        <v>0</v>
      </c>
      <c r="AM30" s="118">
        <f t="shared" si="2"/>
        <v>0</v>
      </c>
      <c r="AN30" s="118">
        <f t="shared" si="2"/>
        <v>0</v>
      </c>
      <c r="AO30" s="118">
        <f t="shared" si="2"/>
        <v>0</v>
      </c>
      <c r="AP30" s="118">
        <f t="shared" si="2"/>
        <v>0</v>
      </c>
      <c r="AQ30" s="118">
        <f t="shared" si="2"/>
        <v>0</v>
      </c>
      <c r="AR30" s="118">
        <f t="shared" si="2"/>
        <v>0</v>
      </c>
      <c r="AS30" s="118">
        <f t="shared" si="2"/>
        <v>0</v>
      </c>
      <c r="AT30" s="118">
        <f t="shared" si="2"/>
        <v>0</v>
      </c>
      <c r="AU30" s="118">
        <f t="shared" si="2"/>
        <v>0.774</v>
      </c>
      <c r="AV30" s="118">
        <f t="shared" si="2"/>
        <v>1.224</v>
      </c>
      <c r="AW30" s="118">
        <f t="shared" si="2"/>
        <v>2.62</v>
      </c>
      <c r="AX30" s="118">
        <f t="shared" si="2"/>
        <v>3.717</v>
      </c>
      <c r="AY30" s="118">
        <f t="shared" si="2"/>
        <v>3.511</v>
      </c>
      <c r="AZ30" s="118">
        <f t="shared" si="2"/>
        <v>4.753</v>
      </c>
      <c r="BA30" s="118">
        <f t="shared" si="2"/>
        <v>6.027</v>
      </c>
      <c r="BB30" s="118">
        <f t="shared" si="2"/>
        <v>6.425</v>
      </c>
      <c r="BC30" s="118">
        <f t="shared" si="2"/>
        <v>6.495</v>
      </c>
      <c r="BD30" s="118">
        <f t="shared" si="2"/>
        <v>5.329</v>
      </c>
      <c r="BE30" s="118">
        <f t="shared" si="2"/>
        <v>6.214</v>
      </c>
      <c r="BF30" s="118">
        <f t="shared" si="2"/>
        <v>6.516</v>
      </c>
      <c r="BG30" s="118">
        <f t="shared" si="2"/>
        <v>7.061</v>
      </c>
      <c r="BH30" s="118">
        <f t="shared" si="2"/>
        <v>6.261</v>
      </c>
      <c r="BI30" s="118">
        <f t="shared" si="2"/>
        <v>7.142</v>
      </c>
      <c r="BJ30" s="118">
        <f t="shared" si="2"/>
        <v>6.789</v>
      </c>
      <c r="BK30" s="118">
        <f t="shared" si="2"/>
        <v>5.874</v>
      </c>
      <c r="BL30" s="118">
        <f t="shared" si="2"/>
        <v>5.701</v>
      </c>
      <c r="BM30" s="118">
        <f t="shared" si="2"/>
        <v>6.281</v>
      </c>
      <c r="BN30" s="118">
        <f t="shared" si="2"/>
        <v>5.402</v>
      </c>
      <c r="BO30" s="118">
        <f t="shared" si="2"/>
        <v>4.843</v>
      </c>
      <c r="BP30" s="118">
        <f t="shared" si="2"/>
        <v>4.424</v>
      </c>
      <c r="BQ30" s="118">
        <f t="shared" si="2"/>
        <v>6.017</v>
      </c>
      <c r="BR30" s="118">
        <f t="shared" si="2"/>
        <v>5.187</v>
      </c>
      <c r="BS30" s="118">
        <f t="shared" si="2"/>
        <v>5.747</v>
      </c>
      <c r="BT30" s="118">
        <f t="shared" si="2"/>
        <v>6.655</v>
      </c>
      <c r="BU30" s="118">
        <f t="shared" si="2"/>
        <v>6.751</v>
      </c>
      <c r="BV30" s="118">
        <f t="shared" si="2"/>
        <v>6.628</v>
      </c>
      <c r="BW30" s="118">
        <f t="shared" si="2"/>
        <v>6.266</v>
      </c>
      <c r="BX30" s="118">
        <f t="shared" si="2"/>
        <v>7.924</v>
      </c>
      <c r="BY30" s="118">
        <f t="shared" si="2"/>
        <v>3.918</v>
      </c>
      <c r="BZ30" s="162"/>
    </row>
    <row r="31" ht="13.5" customHeight="1">
      <c r="A31" s="39">
        <f t="shared" si="1"/>
        <v>27</v>
      </c>
      <c r="B31" s="55" t="s">
        <v>252</v>
      </c>
      <c r="C31" s="56"/>
      <c r="D31" s="56">
        <f>SUMIF('Mês'!$B$4:$FC$4,Trimestre!D$5,'Mês'!$B31:$FC31)</f>
        <v>33.756</v>
      </c>
      <c r="E31" s="56">
        <f>SUMIF('Mês'!$B$4:$FC$4,Trimestre!E$5,'Mês'!$B31:$FC31)</f>
        <v>39.23</v>
      </c>
      <c r="F31" s="56">
        <f>SUMIF('Mês'!$B$4:$FC$4,Trimestre!F$5,'Mês'!$B31:$FC31)</f>
        <v>36.111</v>
      </c>
      <c r="G31" s="56">
        <f>SUMIF('Mês'!$B$4:$FC$4,Trimestre!G$5,'Mês'!$B31:$FC31)</f>
        <v>28.118</v>
      </c>
      <c r="H31" s="56">
        <f>SUMIF('Mês'!$B$4:$FC$4,Trimestre!H$5,'Mês'!$B31:$FC31)</f>
        <v>24.206</v>
      </c>
      <c r="I31" s="56">
        <f>SUMIF('Mês'!$B$4:$FC$4,Trimestre!I$5,'Mês'!$B31:$FC31)</f>
        <v>26.722</v>
      </c>
      <c r="J31" s="56">
        <f>SUMIF('Mês'!$B$4:$FC$4,Trimestre!J$5,'Mês'!$B31:$FC31)</f>
        <v>33.801</v>
      </c>
      <c r="K31" s="56">
        <f>SUMIF('Mês'!$B$4:$FC$4,Trimestre!K$5,'Mês'!$B31:$FC31)</f>
        <v>33.448</v>
      </c>
      <c r="L31" s="56">
        <f>SUMIF('Mês'!$B$4:$FC$4,Trimestre!L$5,'Mês'!$B31:$FC31)</f>
        <v>26.075</v>
      </c>
      <c r="M31" s="56">
        <f>SUMIF('Mês'!$B$4:$FC$4,Trimestre!M$5,'Mês'!$B31:$FC31)</f>
        <v>26.188</v>
      </c>
      <c r="N31" s="56">
        <f>SUMIF('Mês'!$B$4:$FC$4,Trimestre!N$5,'Mês'!$B31:$FC31)</f>
        <v>28.793</v>
      </c>
      <c r="O31" s="56">
        <f>SUMIF('Mês'!$B$4:$FC$4,Trimestre!O$5,'Mês'!$B31:$FC31)</f>
        <v>25.24</v>
      </c>
      <c r="P31" s="56">
        <f>SUMIF('Mês'!$B$4:$FC$4,Trimestre!P$5,'Mês'!$B31:$FC31)</f>
        <v>21.663</v>
      </c>
      <c r="Q31" s="56">
        <f>SUMIF('Mês'!$B$4:$FC$4,Trimestre!Q$5,'Mês'!$B31:$FC31)</f>
        <v>34.213</v>
      </c>
      <c r="R31" s="56">
        <f>SUMIF('Mês'!$B$4:$FC$4,Trimestre!R$5,'Mês'!$B31:$FC31)</f>
        <v>40.075</v>
      </c>
      <c r="S31" s="56">
        <f>SUMIF('Mês'!$B$4:$FC$4,Trimestre!S$5,'Mês'!$B31:$FC31)</f>
        <v>41.33</v>
      </c>
      <c r="T31" s="56">
        <f>SUMIF('Mês'!$B$4:$FC$4,Trimestre!T$5,'Mês'!$B31:$FC31)</f>
        <v>41.084</v>
      </c>
      <c r="U31" s="56">
        <f>SUMIF('Mês'!$B$4:$FC$4,Trimestre!U$5,'Mês'!$B31:$FC31)</f>
        <v>55.568</v>
      </c>
      <c r="V31" s="56">
        <f>SUMIF('Mês'!$B$4:$FC$4,Trimestre!V$5,'Mês'!$B31:$FC31)</f>
        <v>48.921</v>
      </c>
      <c r="W31" s="56">
        <f>SUMIF('Mês'!$B$4:$FC$4,Trimestre!W$5,'Mês'!$B31:$FC31)</f>
        <v>42.697</v>
      </c>
      <c r="X31" s="56">
        <f>SUMIF('Mês'!$B$4:$FC$4,Trimestre!X$5,'Mês'!$B31:$FC31)</f>
        <v>31.062</v>
      </c>
      <c r="Y31" s="56">
        <f>SUMIF('Mês'!$B$4:$FC$4,Trimestre!Y$5,'Mês'!$B31:$FC31)</f>
        <v>32.43</v>
      </c>
      <c r="Z31" s="56">
        <f>SUMIF('Mês'!$B$4:$FC$4,Trimestre!Z$5,'Mês'!$B31:$FC31)</f>
        <v>30.446</v>
      </c>
      <c r="AA31" s="56">
        <f>SUMIF('Mês'!$B$4:$FC$4,Trimestre!AA$5,'Mês'!$B31:$FC31)</f>
        <v>23.529</v>
      </c>
      <c r="AB31" s="56">
        <f>SUMIF('Mês'!$B$4:$FC$4,Trimestre!AB$5,'Mês'!$B31:$FC31)</f>
        <v>23.164</v>
      </c>
      <c r="AC31" s="56">
        <f>SUMIF('Mês'!$B$4:$FC$4,Trimestre!AC$5,'Mês'!$B31:$FC31)</f>
        <v>32.536</v>
      </c>
      <c r="AD31" s="56">
        <f>SUMIF('Mês'!$B$4:$FC$4,Trimestre!AD$5,'Mês'!$B31:$FC31)</f>
        <v>32.02</v>
      </c>
      <c r="AE31" s="56">
        <f>SUMIF('Mês'!$B$4:$FC$4,Trimestre!AE$5,'Mês'!$B31:$FC31)</f>
        <v>22.387</v>
      </c>
      <c r="AF31" s="56">
        <f>SUMIF('Mês'!$B$4:$FC$4,Trimestre!AF$5,'Mês'!$B31:$FC31)</f>
        <v>20.286</v>
      </c>
      <c r="AG31" s="56">
        <f>SUMIF('Mês'!$B$4:$FC$4,Trimestre!AG$5,'Mês'!$B31:$FC31)</f>
        <v>26.683</v>
      </c>
      <c r="AH31" s="56">
        <f>SUMIF('Mês'!$B$4:$FC$4,Trimestre!AH$5,'Mês'!$B31:$FC31)</f>
        <v>29.579</v>
      </c>
      <c r="AI31" s="56">
        <f>SUMIF('Mês'!$B$4:$FC$4,Trimestre!AI$5,'Mês'!$B31:$FC31)</f>
        <v>36.859</v>
      </c>
      <c r="AJ31" s="56">
        <f>SUMIF('Mês'!$B$4:$FC$4,Trimestre!AJ$5,'Mês'!$B31:$FC31)</f>
        <v>58.299</v>
      </c>
      <c r="AK31" s="56">
        <f>SUMIF('Mês'!$B$4:$FC$4,Trimestre!AK$5,'Mês'!$B31:$FC31)</f>
        <v>58.937</v>
      </c>
      <c r="AL31" s="56">
        <f>SUMIF('Mês'!$B$4:$FC$4,Trimestre!AL$5,'Mês'!$B31:$FC31)</f>
        <v>31.47</v>
      </c>
      <c r="AM31" s="56">
        <f>SUMIF('Mês'!$B$4:$FC$4,Trimestre!AM$5,'Mês'!$B31:$FC31)</f>
        <v>30.625</v>
      </c>
      <c r="AN31" s="56">
        <f>SUMIF('Mês'!$B$4:$FC$4,Trimestre!AN$5,'Mês'!$B31:$FC31)</f>
        <v>48.987</v>
      </c>
      <c r="AO31" s="56">
        <f>SUMIF('Mês'!$B$4:$FC$4,Trimestre!AO$5,'Mês'!$B31:$FC31)</f>
        <v>52.332</v>
      </c>
      <c r="AP31" s="56">
        <f>SUMIF('Mês'!$B$4:$FC$4,Trimestre!AP$5,'Mês'!$B31:$FC31)</f>
        <v>48.061</v>
      </c>
      <c r="AQ31" s="56">
        <f>SUMIF('Mês'!$B$4:$FC$4,Trimestre!AQ$5,'Mês'!$B31:$FC31)</f>
        <v>38.613</v>
      </c>
      <c r="AR31" s="56">
        <f>SUMIF('Mês'!$B$4:$FC$4,Trimestre!AR$5,'Mês'!$B31:$FC31)</f>
        <v>32.602</v>
      </c>
      <c r="AS31" s="56">
        <f>SUMIF('Mês'!$B$4:$FC$4,Trimestre!AS$5,'Mês'!$B31:$FC31)</f>
        <v>37.979</v>
      </c>
      <c r="AT31" s="56">
        <f>SUMIF('Mês'!$B$4:$FC$4,Trimestre!AT$5,'Mês'!$B31:$FC31)</f>
        <v>40.056</v>
      </c>
      <c r="AU31" s="56">
        <f>SUMIF('Mês'!$B$4:$FC$4,Trimestre!AU$5,'Mês'!$B31:$FC31)</f>
        <v>39.162</v>
      </c>
      <c r="AV31" s="56">
        <f>SUMIF('Mês'!$B$4:$FC$4,Trimestre!AV$5,'Mês'!$B31:$FC31)</f>
        <v>36.9</v>
      </c>
      <c r="AW31" s="56">
        <f>SUMIF('Mês'!$B$4:$FC$4,Trimestre!AW$5,'Mês'!$B31:$FC31)</f>
        <v>41.709</v>
      </c>
      <c r="AX31" s="56">
        <f>SUMIF('Mês'!$B$4:$FC$4,Trimestre!AX$5,'Mês'!$B31:$FC31)</f>
        <v>48.023</v>
      </c>
      <c r="AY31" s="56">
        <f>SUMIF('Mês'!$B$4:$FC$4,Trimestre!AY$5,'Mês'!$B31:$FC31)</f>
        <v>39.295</v>
      </c>
      <c r="AZ31" s="56">
        <f>SUMIF('Mês'!$B$4:$FC$4,Trimestre!AZ$5,'Mês'!$B31:$FC31)</f>
        <v>36.402</v>
      </c>
      <c r="BA31" s="56">
        <f>SUMIF('Mês'!$B$4:$FC$4,Trimestre!BA$5,'Mês'!$B31:$FC31)</f>
        <v>33.741</v>
      </c>
      <c r="BB31" s="56">
        <f>SUMIF('Mês'!$B$4:$FC$4,Trimestre!BB$5,'Mês'!$B31:$FC31)</f>
        <v>54.578</v>
      </c>
      <c r="BC31" s="56">
        <f>SUMIF('Mês'!$B$4:$FC$4,Trimestre!BC$5,'Mês'!$B31:$FC31)</f>
        <v>31.766</v>
      </c>
      <c r="BD31" s="56">
        <f>SUMIF('Mês'!$B$4:$FO$4,Trimestre!BD$5,'Mês'!$B31:$FO31)</f>
        <v>18.017</v>
      </c>
      <c r="BE31" s="56">
        <f>SUMIF('Mês'!$B$4:$FO$4,Trimestre!BE$5,'Mês'!$B31:$FO31)</f>
        <v>20.68</v>
      </c>
      <c r="BF31" s="56">
        <f>SUMIF('Mês'!$B$4:$FO$4,Trimestre!BF$5,'Mês'!$B31:$FO31)</f>
        <v>22.804</v>
      </c>
      <c r="BG31" s="56">
        <f>SUMIF('Mês'!$B$4:$FO$4,Trimestre!BG$5,'Mês'!$B31:$FO31)</f>
        <v>29.25</v>
      </c>
      <c r="BH31" s="56">
        <f>SUMIF('Mês'!$B$4:$IE$4,Trimestre!BH$5,'Mês'!$B31:$IE31)</f>
        <v>26.906</v>
      </c>
      <c r="BI31" s="56">
        <f>SUMIF('Mês'!$B$4:$IE$4,Trimestre!BI$5,'Mês'!$B31:$IE31)</f>
        <v>24.416</v>
      </c>
      <c r="BJ31" s="56">
        <f>SUMIF('Mês'!$B$4:$IE$4,Trimestre!BJ$5,'Mês'!$B31:$IE31)</f>
        <v>32.923</v>
      </c>
      <c r="BK31" s="56">
        <f>SUMIF('Mês'!$B$4:$IE$4,Trimestre!BK$5,'Mês'!$B31:$IE31)</f>
        <v>25.631</v>
      </c>
      <c r="BL31" s="56">
        <f>SUMIF('Mês'!$B$4:$IE$4,Trimestre!BL$5,'Mês'!$B31:$IE31)</f>
        <v>33.583</v>
      </c>
      <c r="BM31" s="56">
        <f>SUMIF('Mês'!$B$4:$IE$4,Trimestre!BM$5,'Mês'!$B31:$IE31)</f>
        <v>51.942</v>
      </c>
      <c r="BN31" s="56">
        <f>SUMIF('Mês'!$B$4:$IE$4,Trimestre!BN$5,'Mês'!$B31:$IE31)</f>
        <v>43.658</v>
      </c>
      <c r="BO31" s="56">
        <f>SUMIF('Mês'!$B$4:$IE$4,Trimestre!BO$5,'Mês'!$B31:$IE31)</f>
        <v>31.029</v>
      </c>
      <c r="BP31" s="56">
        <f>SUMIF('Mês'!$B$4:$IE$4,Trimestre!BP$5,'Mês'!$B31:$IE31)</f>
        <v>32.624</v>
      </c>
      <c r="BQ31" s="56">
        <f>SUMIF('Mês'!$B$4:$IE$4,Trimestre!BQ$5,'Mês'!$B31:$IE31)</f>
        <v>35.096</v>
      </c>
      <c r="BR31" s="56">
        <f>SUMIF('Mês'!$B$4:$IE$4,Trimestre!BR$5,'Mês'!$B31:$IE31)</f>
        <v>34.781</v>
      </c>
      <c r="BS31" s="56">
        <f>SUMIF('Mês'!$B$4:$IE$4,Trimestre!BS$5,'Mês'!$B31:$IE31)</f>
        <v>39.741</v>
      </c>
      <c r="BT31" s="56">
        <f>SUMIF('Mês'!$B$4:$IE$4,Trimestre!BT$5,'Mês'!$B31:$IE31)</f>
        <v>31.402</v>
      </c>
      <c r="BU31" s="56">
        <f>SUMIF('Mês'!$B$4:$IE$4,Trimestre!BU$5,'Mês'!$B31:$IE31)</f>
        <v>28.366</v>
      </c>
      <c r="BV31" s="56">
        <f>SUMIF('Mês'!$B$4:$IE$4,Trimestre!BV$5,'Mês'!$B31:$IE31)</f>
        <v>45.929</v>
      </c>
      <c r="BW31" s="56">
        <f>SUMIF('Mês'!$B$4:$IE$4,Trimestre!BW$5,'Mês'!$B31:$IE31)</f>
        <v>62.809</v>
      </c>
      <c r="BX31" s="56">
        <f>SUMIF('Mês'!$B$4:$IE$4,Trimestre!BX$5,'Mês'!$B31:$IE31)</f>
        <v>51.398</v>
      </c>
      <c r="BY31" s="56">
        <f>SUMIF('Mês'!$B$4:$IE$4,Trimestre!BY$5,'Mês'!$B31:$IE31)</f>
        <v>92.873</v>
      </c>
      <c r="BZ31" s="162"/>
    </row>
    <row r="32" ht="13.5" customHeight="1">
      <c r="A32" s="39">
        <f t="shared" si="1"/>
        <v>28</v>
      </c>
      <c r="B32" s="80" t="s">
        <v>253</v>
      </c>
      <c r="C32" s="52"/>
      <c r="D32" s="52">
        <f>SUMIF('Mês'!$B$4:$FC$4,Trimestre!D$5,'Mês'!$B32:$FC32)</f>
        <v>124.786</v>
      </c>
      <c r="E32" s="52">
        <f>SUMIF('Mês'!$B$4:$FC$4,Trimestre!E$5,'Mês'!$B32:$FC32)</f>
        <v>141.258</v>
      </c>
      <c r="F32" s="52">
        <f>SUMIF('Mês'!$B$4:$FC$4,Trimestre!F$5,'Mês'!$B32:$FC32)</f>
        <v>151.338</v>
      </c>
      <c r="G32" s="52">
        <f>SUMIF('Mês'!$B$4:$FC$4,Trimestre!G$5,'Mês'!$B32:$FC32)</f>
        <v>139.64</v>
      </c>
      <c r="H32" s="52">
        <f>SUMIF('Mês'!$B$4:$FC$4,Trimestre!H$5,'Mês'!$B32:$FC32)</f>
        <v>124.874</v>
      </c>
      <c r="I32" s="52">
        <f>SUMIF('Mês'!$B$4:$FC$4,Trimestre!I$5,'Mês'!$B32:$FC32)</f>
        <v>139.871</v>
      </c>
      <c r="J32" s="52">
        <f>SUMIF('Mês'!$B$4:$FC$4,Trimestre!J$5,'Mês'!$B32:$FC32)</f>
        <v>152.21</v>
      </c>
      <c r="K32" s="52">
        <f>SUMIF('Mês'!$B$4:$FC$4,Trimestre!K$5,'Mês'!$B32:$FC32)</f>
        <v>157.235</v>
      </c>
      <c r="L32" s="52">
        <f>SUMIF('Mês'!$B$4:$FC$4,Trimestre!L$5,'Mês'!$B32:$FC32)</f>
        <v>132.428</v>
      </c>
      <c r="M32" s="52">
        <f>SUMIF('Mês'!$B$4:$FC$4,Trimestre!M$5,'Mês'!$B32:$FC32)</f>
        <v>136.85</v>
      </c>
      <c r="N32" s="52">
        <f>SUMIF('Mês'!$B$4:$FC$4,Trimestre!N$5,'Mês'!$B32:$FC32)</f>
        <v>150.103</v>
      </c>
      <c r="O32" s="52">
        <f>SUMIF('Mês'!$B$4:$FC$4,Trimestre!O$5,'Mês'!$B32:$FC32)</f>
        <v>149.392</v>
      </c>
      <c r="P32" s="52">
        <f>SUMIF('Mês'!$B$4:$FC$4,Trimestre!P$5,'Mês'!$B32:$FC32)</f>
        <v>120.11</v>
      </c>
      <c r="Q32" s="52">
        <f>SUMIF('Mês'!$B$4:$FC$4,Trimestre!Q$5,'Mês'!$B32:$FC32)</f>
        <v>149.029</v>
      </c>
      <c r="R32" s="52">
        <f>SUMIF('Mês'!$B$4:$FC$4,Trimestre!R$5,'Mês'!$B32:$FC32)</f>
        <v>159.791</v>
      </c>
      <c r="S32" s="52">
        <f>SUMIF('Mês'!$B$4:$FC$4,Trimestre!S$5,'Mês'!$B32:$FC32)</f>
        <v>160.989</v>
      </c>
      <c r="T32" s="52">
        <f>SUMIF('Mês'!$B$4:$FC$4,Trimestre!T$5,'Mês'!$B32:$FC32)</f>
        <v>145.107</v>
      </c>
      <c r="U32" s="52">
        <f>SUMIF('Mês'!$B$4:$FC$4,Trimestre!U$5,'Mês'!$B32:$FC32)</f>
        <v>170.324</v>
      </c>
      <c r="V32" s="52">
        <f>SUMIF('Mês'!$B$4:$FC$4,Trimestre!V$5,'Mês'!$B32:$FC32)</f>
        <v>175.344</v>
      </c>
      <c r="W32" s="52">
        <f>SUMIF('Mês'!$B$4:$FC$4,Trimestre!W$5,'Mês'!$B32:$FC32)</f>
        <v>169.311</v>
      </c>
      <c r="X32" s="52">
        <f>SUMIF('Mês'!$B$4:$FC$4,Trimestre!X$5,'Mês'!$B32:$FC32)</f>
        <v>141.769</v>
      </c>
      <c r="Y32" s="52">
        <f>SUMIF('Mês'!$B$4:$FC$4,Trimestre!Y$5,'Mês'!$B32:$FC32)</f>
        <v>155.835</v>
      </c>
      <c r="Z32" s="52">
        <f>SUMIF('Mês'!$B$4:$FC$4,Trimestre!Z$5,'Mês'!$B32:$FC32)</f>
        <v>168.394</v>
      </c>
      <c r="AA32" s="52">
        <f>SUMIF('Mês'!$B$4:$FC$4,Trimestre!AA$5,'Mês'!$B32:$FC32)</f>
        <v>153.168</v>
      </c>
      <c r="AB32" s="52">
        <f>SUMIF('Mês'!$B$4:$FC$4,Trimestre!AB$5,'Mês'!$B32:$FC32)</f>
        <v>142.36</v>
      </c>
      <c r="AC32" s="52">
        <f>SUMIF('Mês'!$B$4:$FC$4,Trimestre!AC$5,'Mês'!$B32:$FC32)</f>
        <v>152.884</v>
      </c>
      <c r="AD32" s="52">
        <f>SUMIF('Mês'!$B$4:$FC$4,Trimestre!AD$5,'Mês'!$B32:$FC32)</f>
        <v>167.135</v>
      </c>
      <c r="AE32" s="52">
        <f>SUMIF('Mês'!$B$4:$FC$4,Trimestre!AE$5,'Mês'!$B32:$FC32)</f>
        <v>157.897</v>
      </c>
      <c r="AF32" s="52">
        <f>SUMIF('Mês'!$B$4:$FC$4,Trimestre!AF$5,'Mês'!$B32:$FC32)</f>
        <v>135.817</v>
      </c>
      <c r="AG32" s="52">
        <f>SUMIF('Mês'!$B$4:$FC$4,Trimestre!AG$5,'Mês'!$B32:$FC32)</f>
        <v>158.949</v>
      </c>
      <c r="AH32" s="52">
        <f>SUMIF('Mês'!$B$4:$FC$4,Trimestre!AH$5,'Mês'!$B32:$FC32)</f>
        <v>166.848</v>
      </c>
      <c r="AI32" s="52">
        <f>SUMIF('Mês'!$B$4:$FC$4,Trimestre!AI$5,'Mês'!$B32:$FC32)</f>
        <v>186.698</v>
      </c>
      <c r="AJ32" s="52">
        <f>SUMIF('Mês'!$B$4:$FC$4,Trimestre!AJ$5,'Mês'!$B32:$FC32)</f>
        <v>177.843</v>
      </c>
      <c r="AK32" s="52">
        <f>SUMIF('Mês'!$B$4:$FC$4,Trimestre!AK$5,'Mês'!$B32:$FC32)</f>
        <v>180.777</v>
      </c>
      <c r="AL32" s="52">
        <f>SUMIF('Mês'!$B$4:$FC$4,Trimestre!AL$5,'Mês'!$B32:$FC32)</f>
        <v>176.261</v>
      </c>
      <c r="AM32" s="52">
        <f>SUMIF('Mês'!$B$4:$FC$4,Trimestre!AM$5,'Mês'!$B32:$FC32)</f>
        <v>168.904</v>
      </c>
      <c r="AN32" s="52">
        <f>SUMIF('Mês'!$B$4:$FC$4,Trimestre!AN$5,'Mês'!$B32:$FC32)</f>
        <v>169.661</v>
      </c>
      <c r="AO32" s="52">
        <f>SUMIF('Mês'!$B$4:$FC$4,Trimestre!AO$5,'Mês'!$B32:$FC32)</f>
        <v>183.718</v>
      </c>
      <c r="AP32" s="52">
        <f>SUMIF('Mês'!$B$4:$FC$4,Trimestre!AP$5,'Mês'!$B32:$FC32)</f>
        <v>197.589</v>
      </c>
      <c r="AQ32" s="52">
        <f>SUMIF('Mês'!$B$4:$FC$4,Trimestre!AQ$5,'Mês'!$B32:$FC32)</f>
        <v>181.526</v>
      </c>
      <c r="AR32" s="52">
        <f>SUMIF('Mês'!$B$4:$FC$4,Trimestre!AR$5,'Mês'!$B32:$FC32)</f>
        <v>161.741</v>
      </c>
      <c r="AS32" s="52">
        <f>SUMIF('Mês'!$B$4:$FC$4,Trimestre!AS$5,'Mês'!$B32:$FC32)</f>
        <v>181.247</v>
      </c>
      <c r="AT32" s="52">
        <f>SUMIF('Mês'!$B$4:$FC$4,Trimestre!AT$5,'Mês'!$B32:$FC32)</f>
        <v>191.556</v>
      </c>
      <c r="AU32" s="52">
        <f>SUMIF('Mês'!$B$4:$FC$4,Trimestre!AU$5,'Mês'!$B32:$FC32)</f>
        <v>182.073</v>
      </c>
      <c r="AV32" s="52">
        <f>SUMIF('Mês'!$B$4:$FC$4,Trimestre!AV$5,'Mês'!$B32:$FC32)</f>
        <v>173.021</v>
      </c>
      <c r="AW32" s="52">
        <f>SUMIF('Mês'!$B$4:$FC$4,Trimestre!AW$5,'Mês'!$B32:$FC32)</f>
        <v>182.333</v>
      </c>
      <c r="AX32" s="52">
        <f>SUMIF('Mês'!$B$4:$FC$4,Trimestre!AX$5,'Mês'!$B32:$FC32)</f>
        <v>205.834</v>
      </c>
      <c r="AY32" s="52">
        <f>SUMIF('Mês'!$B$4:$FC$4,Trimestre!AY$5,'Mês'!$B32:$FC32)</f>
        <v>195.613</v>
      </c>
      <c r="AZ32" s="52">
        <f>SUMIF('Mês'!$B$4:$FC$4,Trimestre!AZ$5,'Mês'!$B32:$FC32)</f>
        <v>182.522</v>
      </c>
      <c r="BA32" s="52">
        <f>SUMIF('Mês'!$B$4:$FC$4,Trimestre!BA$5,'Mês'!$B32:$FC32)</f>
        <v>167.464</v>
      </c>
      <c r="BB32" s="52">
        <f>SUMIF('Mês'!$B$4:$FC$4,Trimestre!BB$5,'Mês'!$B32:$FC32)</f>
        <v>224.852</v>
      </c>
      <c r="BC32" s="52">
        <f>SUMIF('Mês'!$B$4:$FC$4,Trimestre!BC$5,'Mês'!$B32:$FC32)</f>
        <v>200.63</v>
      </c>
      <c r="BD32" s="52">
        <f>SUMIF('Mês'!$B$4:$FO$4,Trimestre!BD$5,'Mês'!$B32:$FO32)</f>
        <v>169.899</v>
      </c>
      <c r="BE32" s="52">
        <f>SUMIF('Mês'!$B$4:$FO$4,Trimestre!BE$5,'Mês'!$B32:$FO32)</f>
        <v>175.397</v>
      </c>
      <c r="BF32" s="52">
        <f>SUMIF('Mês'!$B$4:$FO$4,Trimestre!BF$5,'Mês'!$B32:$FO32)</f>
        <v>189.631</v>
      </c>
      <c r="BG32" s="52">
        <f>SUMIF('Mês'!$B$4:$FO$4,Trimestre!BG$5,'Mês'!$B32:$FO32)</f>
        <v>192.024</v>
      </c>
      <c r="BH32" s="52">
        <f>SUMIF('Mês'!$B$4:$IE$4,Trimestre!BH$5,'Mês'!$B32:$IE32)</f>
        <v>176.504</v>
      </c>
      <c r="BI32" s="52">
        <f>SUMIF('Mês'!$B$4:$IE$4,Trimestre!BI$5,'Mês'!$B32:$IE32)</f>
        <v>162.755</v>
      </c>
      <c r="BJ32" s="52">
        <f>SUMIF('Mês'!$B$4:$IE$4,Trimestre!BJ$5,'Mês'!$B32:$IE32)</f>
        <v>192.788</v>
      </c>
      <c r="BK32" s="52">
        <f>SUMIF('Mês'!$B$4:$IE$4,Trimestre!BK$5,'Mês'!$B32:$IE32)</f>
        <v>185.673</v>
      </c>
      <c r="BL32" s="52">
        <f>SUMIF('Mês'!$B$4:$IE$4,Trimestre!BL$5,'Mês'!$B32:$IE32)</f>
        <v>189.324</v>
      </c>
      <c r="BM32" s="52">
        <f>SUMIF('Mês'!$B$4:$IE$4,Trimestre!BM$5,'Mês'!$B32:$IE32)</f>
        <v>206.231</v>
      </c>
      <c r="BN32" s="52">
        <f>SUMIF('Mês'!$B$4:$IE$4,Trimestre!BN$5,'Mês'!$B32:$IE32)</f>
        <v>185.771</v>
      </c>
      <c r="BO32" s="52">
        <f>SUMIF('Mês'!$B$4:$IE$4,Trimestre!BO$5,'Mês'!$B32:$IE32)</f>
        <v>178.719</v>
      </c>
      <c r="BP32" s="52">
        <f>SUMIF('Mês'!$B$4:$IE$4,Trimestre!BP$5,'Mês'!$B32:$IE32)</f>
        <v>161.515</v>
      </c>
      <c r="BQ32" s="52">
        <f>SUMIF('Mês'!$B$4:$IE$4,Trimestre!BQ$5,'Mês'!$B32:$IE32)</f>
        <v>168.69</v>
      </c>
      <c r="BR32" s="52">
        <f>SUMIF('Mês'!$B$4:$IE$4,Trimestre!BR$5,'Mês'!$B32:$IE32)</f>
        <v>162.47</v>
      </c>
      <c r="BS32" s="52">
        <f>SUMIF('Mês'!$B$4:$IE$4,Trimestre!BS$5,'Mês'!$B32:$IE32)</f>
        <v>177.447</v>
      </c>
      <c r="BT32" s="52">
        <f>SUMIF('Mês'!$B$4:$IE$4,Trimestre!BT$5,'Mês'!$B32:$IE32)</f>
        <v>163.708</v>
      </c>
      <c r="BU32" s="52">
        <f>SUMIF('Mês'!$B$4:$IE$4,Trimestre!BU$5,'Mês'!$B32:$IE32)</f>
        <v>174.519</v>
      </c>
      <c r="BV32" s="52">
        <f>SUMIF('Mês'!$B$4:$IE$4,Trimestre!BV$5,'Mês'!$B32:$IE32)</f>
        <v>198.433</v>
      </c>
      <c r="BW32" s="52">
        <f>SUMIF('Mês'!$B$4:$IE$4,Trimestre!BW$5,'Mês'!$B32:$IE32)</f>
        <v>223.722</v>
      </c>
      <c r="BX32" s="52">
        <f>SUMIF('Mês'!$B$4:$IE$4,Trimestre!BX$5,'Mês'!$B32:$IE32)</f>
        <v>211.979</v>
      </c>
      <c r="BY32" s="52">
        <f>SUMIF('Mês'!$B$4:$IE$4,Trimestre!BY$5,'Mês'!$B32:$IE32)</f>
        <v>245.415</v>
      </c>
      <c r="BZ32" s="162"/>
    </row>
    <row r="33" ht="13.5" customHeight="1">
      <c r="A33" s="39">
        <f t="shared" si="1"/>
        <v>29</v>
      </c>
      <c r="B33" s="55" t="s">
        <v>254</v>
      </c>
      <c r="C33" s="56"/>
      <c r="D33" s="56">
        <f>SUMIF('Mês'!$B$4:$FC$4,Trimestre!D$5,'Mês'!$B33:$FC33)</f>
        <v>69.561</v>
      </c>
      <c r="E33" s="56">
        <f>SUMIF('Mês'!$B$4:$FC$4,Trimestre!E$5,'Mês'!$B33:$FC33)</f>
        <v>73.52</v>
      </c>
      <c r="F33" s="56">
        <f>SUMIF('Mês'!$B$4:$FC$4,Trimestre!F$5,'Mês'!$B33:$FC33)</f>
        <v>81.926</v>
      </c>
      <c r="G33" s="56">
        <f>SUMIF('Mês'!$B$4:$FC$4,Trimestre!G$5,'Mês'!$B33:$FC33)</f>
        <v>85.493</v>
      </c>
      <c r="H33" s="56">
        <f>SUMIF('Mês'!$B$4:$FC$4,Trimestre!H$5,'Mês'!$B33:$FC33)</f>
        <v>67.077</v>
      </c>
      <c r="I33" s="56">
        <f>SUMIF('Mês'!$B$4:$FC$4,Trimestre!I$5,'Mês'!$B33:$FC33)</f>
        <v>80.664</v>
      </c>
      <c r="J33" s="56">
        <f>SUMIF('Mês'!$B$4:$FC$4,Trimestre!J$5,'Mês'!$B33:$FC33)</f>
        <v>83.323</v>
      </c>
      <c r="K33" s="56">
        <f>SUMIF('Mês'!$B$4:$FC$4,Trimestre!K$5,'Mês'!$B33:$FC33)</f>
        <v>70.747</v>
      </c>
      <c r="L33" s="56">
        <f>SUMIF('Mês'!$B$4:$FC$4,Trimestre!L$5,'Mês'!$B33:$FC33)</f>
        <v>65.591</v>
      </c>
      <c r="M33" s="56">
        <f>SUMIF('Mês'!$B$4:$FC$4,Trimestre!M$5,'Mês'!$B33:$FC33)</f>
        <v>61.317</v>
      </c>
      <c r="N33" s="56">
        <f>SUMIF('Mês'!$B$4:$FC$4,Trimestre!N$5,'Mês'!$B33:$FC33)</f>
        <v>73.62</v>
      </c>
      <c r="O33" s="56">
        <f>SUMIF('Mês'!$B$4:$FC$4,Trimestre!O$5,'Mês'!$B33:$FC33)</f>
        <v>92.919</v>
      </c>
      <c r="P33" s="56">
        <f>SUMIF('Mês'!$B$4:$FC$4,Trimestre!P$5,'Mês'!$B33:$FC33)</f>
        <v>58.329</v>
      </c>
      <c r="Q33" s="56">
        <f>SUMIF('Mês'!$B$4:$FC$4,Trimestre!Q$5,'Mês'!$B33:$FC33)</f>
        <v>88.945</v>
      </c>
      <c r="R33" s="56">
        <f>SUMIF('Mês'!$B$4:$FC$4,Trimestre!R$5,'Mês'!$B33:$FC33)</f>
        <v>88.208</v>
      </c>
      <c r="S33" s="56">
        <f>SUMIF('Mês'!$B$4:$FC$4,Trimestre!S$5,'Mês'!$B33:$FC33)</f>
        <v>64.646</v>
      </c>
      <c r="T33" s="56">
        <f>SUMIF('Mês'!$B$4:$FC$4,Trimestre!T$5,'Mês'!$B33:$FC33)</f>
        <v>62.587</v>
      </c>
      <c r="U33" s="56">
        <f>SUMIF('Mês'!$B$4:$FC$4,Trimestre!U$5,'Mês'!$B33:$FC33)</f>
        <v>64.127</v>
      </c>
      <c r="V33" s="56">
        <f>SUMIF('Mês'!$B$4:$FC$4,Trimestre!V$5,'Mês'!$B33:$FC33)</f>
        <v>72.467</v>
      </c>
      <c r="W33" s="56">
        <f>SUMIF('Mês'!$B$4:$FC$4,Trimestre!W$5,'Mês'!$B33:$FC33)</f>
        <v>69.45</v>
      </c>
      <c r="X33" s="56">
        <f>SUMIF('Mês'!$B$4:$FC$4,Trimestre!X$5,'Mês'!$B33:$FC33)</f>
        <v>60.791</v>
      </c>
      <c r="Y33" s="56">
        <f>SUMIF('Mês'!$B$4:$FC$4,Trimestre!Y$5,'Mês'!$B33:$FC33)</f>
        <v>80.172</v>
      </c>
      <c r="Z33" s="56">
        <f>SUMIF('Mês'!$B$4:$FC$4,Trimestre!Z$5,'Mês'!$B33:$FC33)</f>
        <v>83.915</v>
      </c>
      <c r="AA33" s="56">
        <f>SUMIF('Mês'!$B$4:$FC$4,Trimestre!AA$5,'Mês'!$B33:$FC33)</f>
        <v>57.276</v>
      </c>
      <c r="AB33" s="56">
        <f>SUMIF('Mês'!$B$4:$FC$4,Trimestre!AB$5,'Mês'!$B33:$FC33)</f>
        <v>67.734</v>
      </c>
      <c r="AC33" s="56">
        <f>SUMIF('Mês'!$B$4:$FC$4,Trimestre!AC$5,'Mês'!$B33:$FC33)</f>
        <v>63.456</v>
      </c>
      <c r="AD33" s="56">
        <f>SUMIF('Mês'!$B$4:$FC$4,Trimestre!AD$5,'Mês'!$B33:$FC33)</f>
        <v>88.153</v>
      </c>
      <c r="AE33" s="56">
        <f>SUMIF('Mês'!$B$4:$FC$4,Trimestre!AE$5,'Mês'!$B33:$FC33)</f>
        <v>68.662</v>
      </c>
      <c r="AF33" s="56">
        <f>SUMIF('Mês'!$B$4:$FC$4,Trimestre!AF$5,'Mês'!$B33:$FC33)</f>
        <v>59.959</v>
      </c>
      <c r="AG33" s="56">
        <f>SUMIF('Mês'!$B$4:$FC$4,Trimestre!AG$5,'Mês'!$B33:$FC33)</f>
        <v>70.323</v>
      </c>
      <c r="AH33" s="56">
        <f>SUMIF('Mês'!$B$4:$FC$4,Trimestre!AH$5,'Mês'!$B33:$FC33)</f>
        <v>80.178</v>
      </c>
      <c r="AI33" s="56">
        <f>SUMIF('Mês'!$B$4:$FC$4,Trimestre!AI$5,'Mês'!$B33:$FC33)</f>
        <v>78.744</v>
      </c>
      <c r="AJ33" s="56">
        <f>SUMIF('Mês'!$B$4:$FC$4,Trimestre!AJ$5,'Mês'!$B33:$FC33)</f>
        <v>65.681</v>
      </c>
      <c r="AK33" s="56">
        <f>SUMIF('Mês'!$B$4:$FC$4,Trimestre!AK$5,'Mês'!$B33:$FC33)</f>
        <v>65.038</v>
      </c>
      <c r="AL33" s="56">
        <f>SUMIF('Mês'!$B$4:$FC$4,Trimestre!AL$5,'Mês'!$B33:$FC33)</f>
        <v>74.278</v>
      </c>
      <c r="AM33" s="56">
        <f>SUMIF('Mês'!$B$4:$FC$4,Trimestre!AM$5,'Mês'!$B33:$FC33)</f>
        <v>66.334</v>
      </c>
      <c r="AN33" s="56">
        <f>SUMIF('Mês'!$B$4:$FC$4,Trimestre!AN$5,'Mês'!$B33:$FC33)</f>
        <v>56.133</v>
      </c>
      <c r="AO33" s="56">
        <f>SUMIF('Mês'!$B$4:$FC$4,Trimestre!AO$5,'Mês'!$B33:$FC33)</f>
        <v>72.039</v>
      </c>
      <c r="AP33" s="56">
        <f>SUMIF('Mês'!$B$4:$FC$4,Trimestre!AP$5,'Mês'!$B33:$FC33)</f>
        <v>91.132</v>
      </c>
      <c r="AQ33" s="56">
        <f>SUMIF('Mês'!$B$4:$FC$4,Trimestre!AQ$5,'Mês'!$B33:$FC33)</f>
        <v>83.36</v>
      </c>
      <c r="AR33" s="56">
        <f>SUMIF('Mês'!$B$4:$FC$4,Trimestre!AR$5,'Mês'!$B33:$FC33)</f>
        <v>75.724</v>
      </c>
      <c r="AS33" s="56">
        <f>SUMIF('Mês'!$B$4:$FC$4,Trimestre!AS$5,'Mês'!$B33:$FC33)</f>
        <v>84.769</v>
      </c>
      <c r="AT33" s="56">
        <f>SUMIF('Mês'!$B$4:$FC$4,Trimestre!AT$5,'Mês'!$B33:$FC33)</f>
        <v>83.734</v>
      </c>
      <c r="AU33" s="56">
        <f>SUMIF('Mês'!$B$4:$FC$4,Trimestre!AU$5,'Mês'!$B33:$FC33)</f>
        <v>69.061</v>
      </c>
      <c r="AV33" s="56">
        <f>SUMIF('Mês'!$B$4:$FC$4,Trimestre!AV$5,'Mês'!$B33:$FC33)</f>
        <v>75.82</v>
      </c>
      <c r="AW33" s="56">
        <f>SUMIF('Mês'!$B$4:$FC$4,Trimestre!AW$5,'Mês'!$B33:$FC33)</f>
        <v>72.283</v>
      </c>
      <c r="AX33" s="56">
        <f>SUMIF('Mês'!$B$4:$FC$4,Trimestre!AX$5,'Mês'!$B33:$FC33)</f>
        <v>89.6</v>
      </c>
      <c r="AY33" s="56">
        <f>SUMIF('Mês'!$B$4:$FC$4,Trimestre!AY$5,'Mês'!$B33:$FC33)</f>
        <v>73.586</v>
      </c>
      <c r="AZ33" s="56">
        <f>SUMIF('Mês'!$B$4:$FC$4,Trimestre!AZ$5,'Mês'!$B33:$FC33)</f>
        <v>65.676</v>
      </c>
      <c r="BA33" s="56">
        <f>SUMIF('Mês'!$B$4:$FC$4,Trimestre!BA$5,'Mês'!$B33:$FC33)</f>
        <v>68.361</v>
      </c>
      <c r="BB33" s="56">
        <f>SUMIF('Mês'!$B$4:$FC$4,Trimestre!BB$5,'Mês'!$B33:$FC33)</f>
        <v>87.431</v>
      </c>
      <c r="BC33" s="56">
        <f>SUMIF('Mês'!$B$4:$FC$4,Trimestre!BC$5,'Mês'!$B33:$FC33)</f>
        <v>75.767</v>
      </c>
      <c r="BD33" s="56">
        <f>SUMIF('Mês'!$B$4:$FO$4,Trimestre!BD$5,'Mês'!$B33:$FO33)</f>
        <v>74.197</v>
      </c>
      <c r="BE33" s="56">
        <f>SUMIF('Mês'!$B$4:$FO$4,Trimestre!BE$5,'Mês'!$B33:$FO33)</f>
        <v>67.219</v>
      </c>
      <c r="BF33" s="56">
        <f>SUMIF('Mês'!$B$4:$FO$4,Trimestre!BF$5,'Mês'!$B33:$FO33)</f>
        <v>86.252</v>
      </c>
      <c r="BG33" s="56">
        <f>SUMIF('Mês'!$B$4:$FO$4,Trimestre!BG$5,'Mês'!$B33:$FO33)</f>
        <v>72.967</v>
      </c>
      <c r="BH33" s="56">
        <f>SUMIF('Mês'!$B$4:$IE$4,Trimestre!BH$5,'Mês'!$B33:$IE33)</f>
        <v>67.364</v>
      </c>
      <c r="BI33" s="56">
        <f>SUMIF('Mês'!$B$4:$IE$4,Trimestre!BI$5,'Mês'!$B33:$IE33)</f>
        <v>77.378</v>
      </c>
      <c r="BJ33" s="56">
        <f>SUMIF('Mês'!$B$4:$IE$4,Trimestre!BJ$5,'Mês'!$B33:$IE33)</f>
        <v>86.322</v>
      </c>
      <c r="BK33" s="56">
        <f>SUMIF('Mês'!$B$4:$IE$4,Trimestre!BK$5,'Mês'!$B33:$IE33)</f>
        <v>68.836</v>
      </c>
      <c r="BL33" s="56">
        <f>SUMIF('Mês'!$B$4:$IE$4,Trimestre!BL$5,'Mês'!$B33:$IE33)</f>
        <v>68.556</v>
      </c>
      <c r="BM33" s="56">
        <f>SUMIF('Mês'!$B$4:$IE$4,Trimestre!BM$5,'Mês'!$B33:$IE33)</f>
        <v>74.489</v>
      </c>
      <c r="BN33" s="56">
        <f>SUMIF('Mês'!$B$4:$IE$4,Trimestre!BN$5,'Mês'!$B33:$IE33)</f>
        <v>72.582</v>
      </c>
      <c r="BO33" s="56">
        <f>SUMIF('Mês'!$B$4:$IE$4,Trimestre!BO$5,'Mês'!$B33:$IE33)</f>
        <v>66.611</v>
      </c>
      <c r="BP33" s="56">
        <f>SUMIF('Mês'!$B$4:$IE$4,Trimestre!BP$5,'Mês'!$B33:$IE33)</f>
        <v>61.421</v>
      </c>
      <c r="BQ33" s="56">
        <f>SUMIF('Mês'!$B$4:$IE$4,Trimestre!BQ$5,'Mês'!$B33:$IE33)</f>
        <v>66.372</v>
      </c>
      <c r="BR33" s="56">
        <f>SUMIF('Mês'!$B$4:$IE$4,Trimestre!BR$5,'Mês'!$B33:$IE33)</f>
        <v>65.212</v>
      </c>
      <c r="BS33" s="56">
        <f>SUMIF('Mês'!$B$4:$IE$4,Trimestre!BS$5,'Mês'!$B33:$IE33)</f>
        <v>52.815</v>
      </c>
      <c r="BT33" s="56">
        <f>SUMIF('Mês'!$B$4:$IE$4,Trimestre!BT$5,'Mês'!$B33:$IE33)</f>
        <v>73.991</v>
      </c>
      <c r="BU33" s="56">
        <f>SUMIF('Mês'!$B$4:$IE$4,Trimestre!BU$5,'Mês'!$B33:$IE33)</f>
        <v>78.232</v>
      </c>
      <c r="BV33" s="56">
        <f>SUMIF('Mês'!$B$4:$IE$4,Trimestre!BV$5,'Mês'!$B33:$IE33)</f>
        <v>78.841</v>
      </c>
      <c r="BW33" s="56">
        <f>SUMIF('Mês'!$B$4:$IE$4,Trimestre!BW$5,'Mês'!$B33:$IE33)</f>
        <v>72.756</v>
      </c>
      <c r="BX33" s="56">
        <f>SUMIF('Mês'!$B$4:$IE$4,Trimestre!BX$5,'Mês'!$B33:$IE33)</f>
        <v>81.751</v>
      </c>
      <c r="BY33" s="56">
        <f>SUMIF('Mês'!$B$4:$IE$4,Trimestre!BY$5,'Mês'!$B33:$IE33)</f>
        <v>72.214</v>
      </c>
      <c r="BZ33" s="162"/>
    </row>
    <row r="34" ht="4.5" customHeight="1">
      <c r="A34" s="39">
        <f t="shared" si="1"/>
        <v>30</v>
      </c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62"/>
    </row>
    <row r="35" ht="13.5" customHeight="1">
      <c r="A35" s="39">
        <f t="shared" si="1"/>
        <v>31</v>
      </c>
      <c r="B35" s="96" t="s">
        <v>255</v>
      </c>
      <c r="C35" s="97"/>
      <c r="D35" s="97">
        <f>SUMIF('Mês'!$B$4:$FC$4,Trimestre!D$5,'Mês'!$B35:$FC35)</f>
        <v>194.347</v>
      </c>
      <c r="E35" s="97">
        <f>SUMIF('Mês'!$B$4:$FC$4,Trimestre!E$5,'Mês'!$B35:$FC35)</f>
        <v>214.778</v>
      </c>
      <c r="F35" s="97">
        <f>SUMIF('Mês'!$B$4:$FC$4,Trimestre!F$5,'Mês'!$B35:$FC35)</f>
        <v>233.264</v>
      </c>
      <c r="G35" s="97">
        <f>SUMIF('Mês'!$B$4:$FC$4,Trimestre!G$5,'Mês'!$B35:$FC35)</f>
        <v>225.133</v>
      </c>
      <c r="H35" s="97">
        <f>SUMIF('Mês'!$B$4:$FC$4,Trimestre!H$5,'Mês'!$B35:$FC35)</f>
        <v>191.951</v>
      </c>
      <c r="I35" s="97">
        <f>SUMIF('Mês'!$B$4:$FC$4,Trimestre!I$5,'Mês'!$B35:$FC35)</f>
        <v>220.535</v>
      </c>
      <c r="J35" s="97">
        <f>SUMIF('Mês'!$B$4:$FC$4,Trimestre!J$5,'Mês'!$B35:$FC35)</f>
        <v>235.533</v>
      </c>
      <c r="K35" s="97">
        <f>SUMIF('Mês'!$B$4:$FC$4,Trimestre!K$5,'Mês'!$B35:$FC35)</f>
        <v>227.982</v>
      </c>
      <c r="L35" s="97">
        <f>SUMIF('Mês'!$B$4:$FC$4,Trimestre!L$5,'Mês'!$B35:$FC35)</f>
        <v>198.019</v>
      </c>
      <c r="M35" s="97">
        <f>SUMIF('Mês'!$B$4:$FC$4,Trimestre!M$5,'Mês'!$B35:$FC35)</f>
        <v>198.167</v>
      </c>
      <c r="N35" s="97">
        <f>SUMIF('Mês'!$B$4:$FC$4,Trimestre!N$5,'Mês'!$B35:$FC35)</f>
        <v>223.723</v>
      </c>
      <c r="O35" s="97">
        <f>SUMIF('Mês'!$B$4:$FC$4,Trimestre!O$5,'Mês'!$B35:$FC35)</f>
        <v>242.311</v>
      </c>
      <c r="P35" s="97">
        <f>SUMIF('Mês'!$B$4:$FC$4,Trimestre!P$5,'Mês'!$B35:$FC35)</f>
        <v>178.439</v>
      </c>
      <c r="Q35" s="97">
        <f>SUMIF('Mês'!$B$4:$FC$4,Trimestre!Q$5,'Mês'!$B35:$FC35)</f>
        <v>237.974</v>
      </c>
      <c r="R35" s="97">
        <f>SUMIF('Mês'!$B$4:$FC$4,Trimestre!R$5,'Mês'!$B35:$FC35)</f>
        <v>247.999</v>
      </c>
      <c r="S35" s="97">
        <f>SUMIF('Mês'!$B$4:$FC$4,Trimestre!S$5,'Mês'!$B35:$FC35)</f>
        <v>225.635</v>
      </c>
      <c r="T35" s="97">
        <f>SUMIF('Mês'!$B$4:$FC$4,Trimestre!T$5,'Mês'!$B35:$FC35)</f>
        <v>207.694</v>
      </c>
      <c r="U35" s="97">
        <f>SUMIF('Mês'!$B$4:$FC$4,Trimestre!U$5,'Mês'!$B35:$FC35)</f>
        <v>234.451</v>
      </c>
      <c r="V35" s="97">
        <f>SUMIF('Mês'!$B$4:$FC$4,Trimestre!V$5,'Mês'!$B35:$FC35)</f>
        <v>247.811</v>
      </c>
      <c r="W35" s="97">
        <f>SUMIF('Mês'!$B$4:$FC$4,Trimestre!W$5,'Mês'!$B35:$FC35)</f>
        <v>238.761</v>
      </c>
      <c r="X35" s="97">
        <f>SUMIF('Mês'!$B$4:$FC$4,Trimestre!X$5,'Mês'!$B35:$FC35)</f>
        <v>202.56</v>
      </c>
      <c r="Y35" s="97">
        <f>SUMIF('Mês'!$B$4:$FC$4,Trimestre!Y$5,'Mês'!$B35:$FC35)</f>
        <v>236.007</v>
      </c>
      <c r="Z35" s="97">
        <f>SUMIF('Mês'!$B$4:$FC$4,Trimestre!Z$5,'Mês'!$B35:$FC35)</f>
        <v>252.309</v>
      </c>
      <c r="AA35" s="97">
        <f>SUMIF('Mês'!$B$4:$FC$4,Trimestre!AA$5,'Mês'!$B35:$FC35)</f>
        <v>210.444</v>
      </c>
      <c r="AB35" s="97">
        <f>SUMIF('Mês'!$B$4:$FC$4,Trimestre!AB$5,'Mês'!$B35:$FC35)</f>
        <v>210.094</v>
      </c>
      <c r="AC35" s="97">
        <f>SUMIF('Mês'!$B$4:$FC$4,Trimestre!AC$5,'Mês'!$B35:$FC35)</f>
        <v>216.34</v>
      </c>
      <c r="AD35" s="97">
        <f>SUMIF('Mês'!$B$4:$FC$4,Trimestre!AD$5,'Mês'!$B35:$FC35)</f>
        <v>255.288</v>
      </c>
      <c r="AE35" s="97">
        <f>SUMIF('Mês'!$B$4:$FC$4,Trimestre!AE$5,'Mês'!$B35:$FC35)</f>
        <v>226.559</v>
      </c>
      <c r="AF35" s="97">
        <f>SUMIF('Mês'!$B$4:$FC$4,Trimestre!AF$5,'Mês'!$B35:$FC35)</f>
        <v>195.776</v>
      </c>
      <c r="AG35" s="97">
        <f>SUMIF('Mês'!$B$4:$FC$4,Trimestre!AG$5,'Mês'!$B35:$FC35)</f>
        <v>229.272</v>
      </c>
      <c r="AH35" s="97">
        <f>SUMIF('Mês'!$B$4:$FC$4,Trimestre!AH$5,'Mês'!$B35:$FC35)</f>
        <v>247.026</v>
      </c>
      <c r="AI35" s="97">
        <f>SUMIF('Mês'!$B$4:$FC$4,Trimestre!AI$5,'Mês'!$B35:$FC35)</f>
        <v>265.442</v>
      </c>
      <c r="AJ35" s="97">
        <f>SUMIF('Mês'!$B$4:$FC$4,Trimestre!AJ$5,'Mês'!$B35:$FC35)</f>
        <v>243.524</v>
      </c>
      <c r="AK35" s="97">
        <f>SUMIF('Mês'!$B$4:$FC$4,Trimestre!AK$5,'Mês'!$B35:$FC35)</f>
        <v>245.815</v>
      </c>
      <c r="AL35" s="97">
        <f>SUMIF('Mês'!$B$4:$FC$4,Trimestre!AL$5,'Mês'!$B35:$FC35)</f>
        <v>250.539</v>
      </c>
      <c r="AM35" s="97">
        <f>SUMIF('Mês'!$B$4:$FC$4,Trimestre!AM$5,'Mês'!$B35:$FC35)</f>
        <v>235.238</v>
      </c>
      <c r="AN35" s="97">
        <f>SUMIF('Mês'!$B$4:$FC$4,Trimestre!AN$5,'Mês'!$B35:$FC35)</f>
        <v>225.794</v>
      </c>
      <c r="AO35" s="97">
        <f>SUMIF('Mês'!$B$4:$FC$4,Trimestre!AO$5,'Mês'!$B35:$FC35)</f>
        <v>255.757</v>
      </c>
      <c r="AP35" s="97">
        <f>SUMIF('Mês'!$B$4:$FC$4,Trimestre!AP$5,'Mês'!$B35:$FC35)</f>
        <v>288.721</v>
      </c>
      <c r="AQ35" s="97">
        <f>SUMIF('Mês'!$B$4:$FC$4,Trimestre!AQ$5,'Mês'!$B35:$FC35)</f>
        <v>264.886</v>
      </c>
      <c r="AR35" s="97">
        <f>SUMIF('Mês'!$B$4:$FC$4,Trimestre!AR$5,'Mês'!$B35:$FC35)</f>
        <v>237.465</v>
      </c>
      <c r="AS35" s="97">
        <f>SUMIF('Mês'!$B$4:$FC$4,Trimestre!AS$5,'Mês'!$B35:$FC35)</f>
        <v>266.016</v>
      </c>
      <c r="AT35" s="97">
        <f>SUMIF('Mês'!$B$4:$FC$4,Trimestre!AT$5,'Mês'!$B35:$FC35)</f>
        <v>275.29</v>
      </c>
      <c r="AU35" s="97">
        <f>SUMIF('Mês'!$B$4:$FC$4,Trimestre!AU$5,'Mês'!$B35:$FC35)</f>
        <v>251.134</v>
      </c>
      <c r="AV35" s="97">
        <f>SUMIF('Mês'!$B$4:$FC$4,Trimestre!AV$5,'Mês'!$B35:$FC35)</f>
        <v>248.841</v>
      </c>
      <c r="AW35" s="97">
        <f>SUMIF('Mês'!$B$4:$FC$4,Trimestre!AW$5,'Mês'!$B35:$FC35)</f>
        <v>254.616</v>
      </c>
      <c r="AX35" s="97">
        <f>SUMIF('Mês'!$B$4:$FC$4,Trimestre!AX$5,'Mês'!$B35:$FC35)</f>
        <v>295.434</v>
      </c>
      <c r="AY35" s="97">
        <f>SUMIF('Mês'!$B$4:$FC$4,Trimestre!AY$5,'Mês'!$B35:$FC35)</f>
        <v>269.199</v>
      </c>
      <c r="AZ35" s="97">
        <f>SUMIF('Mês'!$B$4:$FC$4,Trimestre!AZ$5,'Mês'!$B35:$FC35)</f>
        <v>248.198</v>
      </c>
      <c r="BA35" s="97">
        <f>SUMIF('Mês'!$B$4:$FC$4,Trimestre!BA$5,'Mês'!$B35:$FC35)</f>
        <v>235.825</v>
      </c>
      <c r="BB35" s="97">
        <f>SUMIF('Mês'!$B$4:$FC$4,Trimestre!BB$5,'Mês'!$B35:$FC35)</f>
        <v>312.283</v>
      </c>
      <c r="BC35" s="97">
        <f>SUMIF('Mês'!$B$4:$FC$4,Trimestre!BC$5,'Mês'!$B35:$FC35)</f>
        <v>276.397</v>
      </c>
      <c r="BD35" s="97">
        <f>SUMIF('Mês'!$B$4:$FO$4,Trimestre!BD$5,'Mês'!$B35:$FO35)</f>
        <v>244.096</v>
      </c>
      <c r="BE35" s="97">
        <f>SUMIF('Mês'!$B$4:$FO$4,Trimestre!BE$5,'Mês'!$B35:$FO35)</f>
        <v>242.616</v>
      </c>
      <c r="BF35" s="97">
        <f>SUMIF('Mês'!$B$4:$FO$4,Trimestre!BF$5,'Mês'!$B35:$FO35)</f>
        <v>275.883</v>
      </c>
      <c r="BG35" s="97">
        <f>SUMIF('Mês'!$B$4:$FO$4,Trimestre!BG$5,'Mês'!$B35:$FO35)</f>
        <v>264.991</v>
      </c>
      <c r="BH35" s="97">
        <f>SUMIF('Mês'!$B$4:$IE$4,Trimestre!BH$5,'Mês'!$B35:$IE35)</f>
        <v>243.868</v>
      </c>
      <c r="BI35" s="97">
        <f>SUMIF('Mês'!$B$4:$IE$4,Trimestre!BI$5,'Mês'!$B35:$IE35)</f>
        <v>240.133</v>
      </c>
      <c r="BJ35" s="97">
        <f>SUMIF('Mês'!$B$4:$IE$4,Trimestre!BJ$5,'Mês'!$B35:$IE35)</f>
        <v>279.11</v>
      </c>
      <c r="BK35" s="97">
        <f>SUMIF('Mês'!$B$4:$IE$4,Trimestre!BK$5,'Mês'!$B35:$IE35)</f>
        <v>254.509</v>
      </c>
      <c r="BL35" s="97">
        <f>SUMIF('Mês'!$B$4:$IE$4,Trimestre!BL$5,'Mês'!$B35:$IE35)</f>
        <v>257.88</v>
      </c>
      <c r="BM35" s="97">
        <f>SUMIF('Mês'!$B$4:$IE$4,Trimestre!BM$5,'Mês'!$B35:$IE35)</f>
        <v>280.72</v>
      </c>
      <c r="BN35" s="97">
        <f>SUMIF('Mês'!$B$4:$IE$4,Trimestre!BN$5,'Mês'!$B35:$IE35)</f>
        <v>258.353</v>
      </c>
      <c r="BO35" s="97">
        <f>SUMIF('Mês'!$B$4:$IE$4,Trimestre!BO$5,'Mês'!$B35:$IE35)</f>
        <v>245.33</v>
      </c>
      <c r="BP35" s="97">
        <f>SUMIF('Mês'!$B$4:$IE$4,Trimestre!BP$5,'Mês'!$B35:$IE35)</f>
        <v>222.936</v>
      </c>
      <c r="BQ35" s="97">
        <f>SUMIF('Mês'!$B$4:$IE$4,Trimestre!BQ$5,'Mês'!$B35:$IE35)</f>
        <v>235.062</v>
      </c>
      <c r="BR35" s="97">
        <f>SUMIF('Mês'!$B$4:$IE$4,Trimestre!BR$5,'Mês'!$B35:$IE35)</f>
        <v>227.682</v>
      </c>
      <c r="BS35" s="97">
        <f>SUMIF('Mês'!$B$4:$IE$4,Trimestre!BS$5,'Mês'!$B35:$IE35)</f>
        <v>230.262</v>
      </c>
      <c r="BT35" s="97">
        <f>SUMIF('Mês'!$B$4:$IE$4,Trimestre!BT$5,'Mês'!$B35:$IE35)</f>
        <v>237.699</v>
      </c>
      <c r="BU35" s="97">
        <f>SUMIF('Mês'!$B$4:$IE$4,Trimestre!BU$5,'Mês'!$B35:$IE35)</f>
        <v>252.751</v>
      </c>
      <c r="BV35" s="97">
        <f>SUMIF('Mês'!$B$4:$IE$4,Trimestre!BV$5,'Mês'!$B35:$IE35)</f>
        <v>277.274</v>
      </c>
      <c r="BW35" s="97">
        <f>SUMIF('Mês'!$B$4:$IE$4,Trimestre!BW$5,'Mês'!$B35:$IE35)</f>
        <v>296.478</v>
      </c>
      <c r="BX35" s="97">
        <f>SUMIF('Mês'!$B$4:$IE$4,Trimestre!BX$5,'Mês'!$B35:$IE35)</f>
        <v>293.73</v>
      </c>
      <c r="BY35" s="97">
        <f>SUMIF('Mês'!$B$4:$IE$4,Trimestre!BY$5,'Mês'!$B35:$IE35)</f>
        <v>317.629</v>
      </c>
      <c r="BZ35" s="162"/>
    </row>
    <row r="36" ht="13.5" customHeight="1">
      <c r="A36" s="39">
        <f t="shared" si="1"/>
        <v>32</v>
      </c>
      <c r="B36" s="119" t="s">
        <v>256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62"/>
    </row>
    <row r="37" ht="13.5" customHeight="1">
      <c r="A37" s="39">
        <f t="shared" si="1"/>
        <v>33</v>
      </c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62"/>
    </row>
    <row r="38" ht="13.5" customHeight="1">
      <c r="A38" s="39">
        <f t="shared" si="1"/>
        <v>34</v>
      </c>
      <c r="B38" s="104" t="s">
        <v>257</v>
      </c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62"/>
    </row>
    <row r="39" ht="12.75" customHeight="1">
      <c r="A39" s="39">
        <f t="shared" si="1"/>
        <v>35</v>
      </c>
      <c r="B39" s="80" t="s">
        <v>258</v>
      </c>
      <c r="C39" s="126"/>
      <c r="D39" s="126">
        <f>SUMIF('Mês'!$B$4:$FC$4,Trimestre!D$5,'Mês'!$B39:$FC39)</f>
        <v>14498</v>
      </c>
      <c r="E39" s="126">
        <f>SUMIF('Mês'!$B$4:$FC$4,Trimestre!E$5,'Mês'!$B39:$FC39)</f>
        <v>14047</v>
      </c>
      <c r="F39" s="126">
        <f>SUMIF('Mês'!$B$4:$FC$4,Trimestre!F$5,'Mês'!$B39:$FC39)</f>
        <v>14100</v>
      </c>
      <c r="G39" s="126">
        <f>SUMIF('Mês'!$B$4:$FC$4,Trimestre!G$5,'Mês'!$B39:$FC39)</f>
        <v>14714</v>
      </c>
      <c r="H39" s="126">
        <f>SUMIF('Mês'!$B$4:$FC$4,Trimestre!H$5,'Mês'!$B39:$FC39)</f>
        <v>14305</v>
      </c>
      <c r="I39" s="126">
        <f>SUMIF('Mês'!$B$4:$FC$4,Trimestre!I$5,'Mês'!$B39:$FC39)</f>
        <v>13458</v>
      </c>
      <c r="J39" s="126">
        <f>SUMIF('Mês'!$B$4:$FC$4,Trimestre!J$5,'Mês'!$B39:$FC39)</f>
        <v>15044</v>
      </c>
      <c r="K39" s="126">
        <f>SUMIF('Mês'!$B$4:$FC$4,Trimestre!K$5,'Mês'!$B39:$FC39)</f>
        <v>15438</v>
      </c>
      <c r="L39" s="126">
        <f>SUMIF('Mês'!$B$4:$FC$4,Trimestre!L$5,'Mês'!$B39:$FC39)</f>
        <v>14639.5</v>
      </c>
      <c r="M39" s="126">
        <f>SUMIF('Mês'!$B$4:$FC$4,Trimestre!M$5,'Mês'!$B39:$FC39)</f>
        <v>13928.5</v>
      </c>
      <c r="N39" s="126">
        <f>SUMIF('Mês'!$B$4:$FC$4,Trimestre!N$5,'Mês'!$B39:$FC39)</f>
        <v>13835</v>
      </c>
      <c r="O39" s="126">
        <f>SUMIF('Mês'!$B$4:$FC$4,Trimestre!O$5,'Mês'!$B39:$FC39)</f>
        <v>13252</v>
      </c>
      <c r="P39" s="126">
        <f>SUMIF('Mês'!$B$4:$FC$4,Trimestre!P$5,'Mês'!$B39:$FC39)</f>
        <v>12295</v>
      </c>
      <c r="Q39" s="126">
        <f>SUMIF('Mês'!$B$4:$FC$4,Trimestre!Q$5,'Mês'!$B39:$FC39)</f>
        <v>12508.5</v>
      </c>
      <c r="R39" s="126">
        <f>SUMIF('Mês'!$B$4:$FC$4,Trimestre!R$5,'Mês'!$B39:$FC39)</f>
        <v>12714</v>
      </c>
      <c r="S39" s="126">
        <f>SUMIF('Mês'!$B$4:$FC$4,Trimestre!S$5,'Mês'!$B39:$FC39)</f>
        <v>12547</v>
      </c>
      <c r="T39" s="126">
        <f>SUMIF('Mês'!$B$4:$FC$4,Trimestre!T$5,'Mês'!$B39:$FC39)</f>
        <v>12352.5</v>
      </c>
      <c r="U39" s="126">
        <f>SUMIF('Mês'!$B$4:$FC$4,Trimestre!U$5,'Mês'!$B39:$FC39)</f>
        <v>12553</v>
      </c>
      <c r="V39" s="126">
        <f>SUMIF('Mês'!$B$4:$FC$4,Trimestre!V$5,'Mês'!$B39:$FC39)</f>
        <v>13180</v>
      </c>
      <c r="W39" s="126">
        <f>SUMIF('Mês'!$B$4:$FC$4,Trimestre!W$5,'Mês'!$B39:$FC39)</f>
        <v>13422</v>
      </c>
      <c r="X39" s="126">
        <f>SUMIF('Mês'!$B$4:$FC$4,Trimestre!X$5,'Mês'!$B39:$FC39)</f>
        <v>13163.5</v>
      </c>
      <c r="Y39" s="126">
        <f>SUMIF('Mês'!$B$4:$FC$4,Trimestre!Y$5,'Mês'!$B39:$FC39)</f>
        <v>12888</v>
      </c>
      <c r="Z39" s="126">
        <f>SUMIF('Mês'!$B$4:$FC$4,Trimestre!Z$5,'Mês'!$B39:$FC39)</f>
        <v>13885.97337</v>
      </c>
      <c r="AA39" s="126">
        <f>SUMIF('Mês'!$B$4:$FC$4,Trimestre!AA$5,'Mês'!$B39:$FC39)</f>
        <v>14723.1</v>
      </c>
      <c r="AB39" s="126">
        <f>SUMIF('Mês'!$B$4:$FC$4,Trimestre!AB$5,'Mês'!$B39:$FC39)</f>
        <v>13423.5</v>
      </c>
      <c r="AC39" s="126">
        <f>SUMIF('Mês'!$B$4:$FC$4,Trimestre!AC$5,'Mês'!$B39:$FC39)</f>
        <v>12483</v>
      </c>
      <c r="AD39" s="126">
        <f>SUMIF('Mês'!$B$4:$FC$4,Trimestre!AD$5,'Mês'!$B39:$FC39)</f>
        <v>13138</v>
      </c>
      <c r="AE39" s="126">
        <f>SUMIF('Mês'!$B$4:$FC$4,Trimestre!AE$5,'Mês'!$B39:$FC39)</f>
        <v>13159.5</v>
      </c>
      <c r="AF39" s="126">
        <f>SUMIF('Mês'!$B$4:$FC$4,Trimestre!AF$5,'Mês'!$B39:$FC39)</f>
        <v>12514</v>
      </c>
      <c r="AG39" s="126">
        <f>SUMIF('Mês'!$B$4:$FC$4,Trimestre!AG$5,'Mês'!$B39:$FC39)</f>
        <v>13193</v>
      </c>
      <c r="AH39" s="126">
        <f>SUMIF('Mês'!$B$4:$FC$4,Trimestre!AH$5,'Mês'!$B39:$FC39)</f>
        <v>13638.5</v>
      </c>
      <c r="AI39" s="126">
        <f>SUMIF('Mês'!$B$4:$FC$4,Trimestre!AI$5,'Mês'!$B39:$FC39)</f>
        <v>14523.5</v>
      </c>
      <c r="AJ39" s="126">
        <f>SUMIF('Mês'!$B$4:$FC$4,Trimestre!AJ$5,'Mês'!$B39:$FC39)</f>
        <v>13682.5</v>
      </c>
      <c r="AK39" s="126">
        <f>SUMIF('Mês'!$B$4:$FC$4,Trimestre!AK$5,'Mês'!$B39:$FC39)</f>
        <v>14014.5</v>
      </c>
      <c r="AL39" s="126">
        <f>SUMIF('Mês'!$B$4:$FC$4,Trimestre!AL$5,'Mês'!$B39:$FC39)</f>
        <v>14913.5</v>
      </c>
      <c r="AM39" s="126">
        <f>SUMIF('Mês'!$B$4:$FC$4,Trimestre!AM$5,'Mês'!$B39:$FC39)</f>
        <v>15932</v>
      </c>
      <c r="AN39" s="126">
        <f>SUMIF('Mês'!$B$4:$FC$4,Trimestre!AN$5,'Mês'!$B39:$FC39)</f>
        <v>14905</v>
      </c>
      <c r="AO39" s="126">
        <f>SUMIF('Mês'!$B$4:$FC$4,Trimestre!AO$5,'Mês'!$B39:$FC39)</f>
        <v>14744</v>
      </c>
      <c r="AP39" s="126">
        <f>SUMIF('Mês'!$B$4:$FC$4,Trimestre!AP$5,'Mês'!$B39:$FC39)</f>
        <v>14682</v>
      </c>
      <c r="AQ39" s="126">
        <f>SUMIF('Mês'!$B$4:$FC$4,Trimestre!AQ$5,'Mês'!$B39:$FC39)</f>
        <v>14289</v>
      </c>
      <c r="AR39" s="126">
        <f>SUMIF('Mês'!$B$4:$FC$4,Trimestre!AR$5,'Mês'!$B39:$FC39)</f>
        <v>13868</v>
      </c>
      <c r="AS39" s="126">
        <f>SUMIF('Mês'!$B$4:$FC$4,Trimestre!AS$5,'Mês'!$B39:$FC39)</f>
        <v>14346</v>
      </c>
      <c r="AT39" s="126">
        <f>SUMIF('Mês'!$B$4:$FC$4,Trimestre!AT$5,'Mês'!$B39:$FC39)</f>
        <v>15040</v>
      </c>
      <c r="AU39" s="126">
        <f>SUMIF('Mês'!$B$4:$FC$4,Trimestre!AU$5,'Mês'!$B39:$FC39)</f>
        <v>15121.5</v>
      </c>
      <c r="AV39" s="126">
        <f>SUMIF('Mês'!$B$4:$FC$4,Trimestre!AV$5,'Mês'!$B39:$FC39)</f>
        <v>14741.5</v>
      </c>
      <c r="AW39" s="126">
        <f>SUMIF('Mês'!$B$4:$FC$4,Trimestre!AW$5,'Mês'!$B39:$FC39)</f>
        <v>15160</v>
      </c>
      <c r="AX39" s="126">
        <f>SUMIF('Mês'!$B$4:$FC$4,Trimestre!AX$5,'Mês'!$B39:$FC39)</f>
        <v>15067</v>
      </c>
      <c r="AY39" s="126">
        <f>SUMIF('Mês'!$B$4:$FC$4,Trimestre!AY$5,'Mês'!$B39:$FC39)</f>
        <v>14827</v>
      </c>
      <c r="AZ39" s="126">
        <f>SUMIF('Mês'!$B$4:$FC$4,Trimestre!AZ$5,'Mês'!$B39:$FC39)</f>
        <v>14013</v>
      </c>
      <c r="BA39" s="126">
        <f>SUMIF('Mês'!$B$4:$FC$4,Trimestre!BA$5,'Mês'!$B39:$FC39)</f>
        <v>13871.5</v>
      </c>
      <c r="BB39" s="126">
        <f>SUMIF('Mês'!$B$4:$FC$4,Trimestre!BB$5,'Mês'!$B39:$FC39)</f>
        <v>13992</v>
      </c>
      <c r="BC39" s="126">
        <f>SUMIF('Mês'!$B$4:$FC$4,Trimestre!BC$5,'Mês'!$B39:$FC39)</f>
        <v>14237</v>
      </c>
      <c r="BD39" s="126">
        <f>SUMIF('Mês'!$B$4:$FO$4,Trimestre!BD$5,'Mês'!$B39:$FO39)</f>
        <v>12925.5</v>
      </c>
      <c r="BE39" s="126">
        <f>SUMIF('Mês'!$B$4:$FO$4,Trimestre!BE$5,'Mês'!$B39:$FO39)</f>
        <v>12913.5</v>
      </c>
      <c r="BF39" s="126">
        <f>SUMIF('Mês'!$B$4:$FO$4,Trimestre!BF$5,'Mês'!$B39:$FO39)</f>
        <v>13724</v>
      </c>
      <c r="BG39" s="126">
        <f>SUMIF('Mês'!$B$4:$FO$4,Trimestre!BG$5,'Mês'!$B39:$FO39)</f>
        <v>13524.5</v>
      </c>
      <c r="BH39" s="126">
        <f>SUMIF('Mês'!$B$4:$IE$4,Trimestre!BH$5,'Mês'!$B39:$IE39)</f>
        <v>12539.5</v>
      </c>
      <c r="BI39" s="126">
        <f>SUMIF('Mês'!$B$4:$IE$4,Trimestre!BI$5,'Mês'!$B39:$IE39)</f>
        <v>12635.5</v>
      </c>
      <c r="BJ39" s="126">
        <f>SUMIF('Mês'!$B$4:$IE$4,Trimestre!BJ$5,'Mês'!$B39:$IE39)</f>
        <v>13973</v>
      </c>
      <c r="BK39" s="126">
        <f>SUMIF('Mês'!$B$4:$IE$4,Trimestre!BK$5,'Mês'!$B39:$IE39)</f>
        <v>13725</v>
      </c>
      <c r="BL39" s="126">
        <f>SUMIF('Mês'!$B$4:$IE$4,Trimestre!BL$5,'Mês'!$B39:$IE39)</f>
        <v>13204</v>
      </c>
      <c r="BM39" s="126">
        <f>SUMIF('Mês'!$B$4:$IE$4,Trimestre!BM$5,'Mês'!$B39:$IE39)</f>
        <v>13753</v>
      </c>
      <c r="BN39" s="126">
        <f>SUMIF('Mês'!$B$4:$IE$4,Trimestre!BN$5,'Mês'!$B39:$IE39)</f>
        <v>13746</v>
      </c>
      <c r="BO39" s="126">
        <f>SUMIF('Mês'!$B$4:$IE$4,Trimestre!BO$5,'Mês'!$B39:$IE39)</f>
        <v>13686</v>
      </c>
      <c r="BP39" s="126">
        <f>SUMIF('Mês'!$B$4:$IE$4,Trimestre!BP$5,'Mês'!$B39:$IE39)</f>
        <v>12957</v>
      </c>
      <c r="BQ39" s="126">
        <f>SUMIF('Mês'!$B$4:$IE$4,Trimestre!BQ$5,'Mês'!$B39:$IE39)</f>
        <v>13789</v>
      </c>
      <c r="BR39" s="126">
        <f>SUMIF('Mês'!$B$4:$IE$4,Trimestre!BR$5,'Mês'!$B39:$IE39)</f>
        <v>14087</v>
      </c>
      <c r="BS39" s="126">
        <f>SUMIF('Mês'!$B$4:$IE$4,Trimestre!BS$5,'Mês'!$B39:$IE39)</f>
        <v>14032</v>
      </c>
      <c r="BT39" s="126">
        <f>SUMIF('Mês'!$B$4:$IE$4,Trimestre!BT$5,'Mês'!$B39:$IE39)</f>
        <v>13360</v>
      </c>
      <c r="BU39" s="126">
        <f>SUMIF('Mês'!$B$4:$IE$4,Trimestre!BU$5,'Mês'!$B39:$IE39)</f>
        <v>13719</v>
      </c>
      <c r="BV39" s="126">
        <f>SUMIF('Mês'!$B$4:$IE$4,Trimestre!BV$5,'Mês'!$B39:$IE39)</f>
        <v>14914</v>
      </c>
      <c r="BW39" s="126">
        <f>SUMIF('Mês'!$B$4:$IE$4,Trimestre!BW$5,'Mês'!$B39:$IE39)</f>
        <v>15114</v>
      </c>
      <c r="BX39" s="126">
        <f>SUMIF('Mês'!$B$4:$IE$4,Trimestre!BX$5,'Mês'!$B39:$IE39)</f>
        <v>14321</v>
      </c>
      <c r="BY39" s="126">
        <f>SUMIF('Mês'!$B$4:$IE$4,Trimestre!BY$5,'Mês'!$B39:$IE39)</f>
        <v>14579</v>
      </c>
      <c r="BZ39" s="162"/>
    </row>
    <row r="40" ht="13.5" customHeight="1">
      <c r="A40" s="39">
        <f t="shared" si="1"/>
        <v>36</v>
      </c>
      <c r="B40" s="132" t="s">
        <v>259</v>
      </c>
      <c r="C40" s="56"/>
      <c r="D40" s="56">
        <f>SUMIF('Mês'!$B$4:$FC$4,Trimestre!D$5,'Mês'!$B40:$FC40)/3</f>
        <v>46.17933333</v>
      </c>
      <c r="E40" s="56">
        <f>SUMIF('Mês'!$B$4:$FC$4,Trimestre!E$5,'Mês'!$B40:$FC40)/3</f>
        <v>48.006</v>
      </c>
      <c r="F40" s="56">
        <f>SUMIF('Mês'!$B$4:$FC$4,Trimestre!F$5,'Mês'!$B40:$FC40)/3</f>
        <v>47.697</v>
      </c>
      <c r="G40" s="56">
        <f>SUMIF('Mês'!$B$4:$FC$4,Trimestre!G$5,'Mês'!$B40:$FC40)/3</f>
        <v>49.19566667</v>
      </c>
      <c r="H40" s="56">
        <f>SUMIF('Mês'!$B$4:$FC$4,Trimestre!H$5,'Mês'!$B40:$FC40)/3</f>
        <v>45.803</v>
      </c>
      <c r="I40" s="56">
        <f>SUMIF('Mês'!$B$4:$FC$4,Trimestre!I$5,'Mês'!$B40:$FC40)/3</f>
        <v>48.63733333</v>
      </c>
      <c r="J40" s="56">
        <f>SUMIF('Mês'!$B$4:$FC$4,Trimestre!J$5,'Mês'!$B40:$FC40)/3</f>
        <v>48.29566667</v>
      </c>
      <c r="K40" s="56">
        <f>SUMIF('Mês'!$B$4:$FC$4,Trimestre!K$5,'Mês'!$B40:$FC40)/3</f>
        <v>45.71666667</v>
      </c>
      <c r="L40" s="56">
        <f>SUMIF('Mês'!$B$4:$FC$4,Trimestre!L$5,'Mês'!$B40:$FC40)/3</f>
        <v>44.3048772</v>
      </c>
      <c r="M40" s="56">
        <f>SUMIF('Mês'!$B$4:$FC$4,Trimestre!M$5,'Mês'!$B40:$FC40)/3</f>
        <v>50.229957</v>
      </c>
      <c r="N40" s="56">
        <f>SUMIF('Mês'!$B$4:$FC$4,Trimestre!N$5,'Mês'!$B40:$FC40)/3</f>
        <v>50.09462336</v>
      </c>
      <c r="O40" s="56">
        <f>SUMIF('Mês'!$B$4:$FC$4,Trimestre!O$5,'Mês'!$B40:$FC40)/3</f>
        <v>48.68472299</v>
      </c>
      <c r="P40" s="56">
        <f>SUMIF('Mês'!$B$4:$FC$4,Trimestre!P$5,'Mês'!$B40:$FC40)/3</f>
        <v>48.66869184</v>
      </c>
      <c r="Q40" s="56">
        <f>SUMIF('Mês'!$B$4:$FC$4,Trimestre!Q$5,'Mês'!$B40:$FC40)/3</f>
        <v>50.51681334</v>
      </c>
      <c r="R40" s="56">
        <f>SUMIF('Mês'!$B$4:$FC$4,Trimestre!R$5,'Mês'!$B40:$FC40)/3</f>
        <v>50.06890932</v>
      </c>
      <c r="S40" s="56">
        <f>SUMIF('Mês'!$B$4:$FC$4,Trimestre!S$5,'Mês'!$B40:$FC40)/3</f>
        <v>48.11228281</v>
      </c>
      <c r="T40" s="56">
        <f>SUMIF('Mês'!$B$4:$FC$4,Trimestre!T$5,'Mês'!$B40:$FC40)/3</f>
        <v>46.69070673</v>
      </c>
      <c r="U40" s="56">
        <f>SUMIF('Mês'!$B$4:$FC$4,Trimestre!U$5,'Mês'!$B40:$FC40)/3</f>
        <v>51.35351685</v>
      </c>
      <c r="V40" s="56">
        <f>SUMIF('Mês'!$B$4:$FC$4,Trimestre!V$5,'Mês'!$B40:$FC40)/3</f>
        <v>51.4686444</v>
      </c>
      <c r="W40" s="56">
        <f>SUMIF('Mês'!$B$4:$FC$4,Trimestre!W$5,'Mês'!$B40:$FC40)/3</f>
        <v>48.86189071</v>
      </c>
      <c r="X40" s="56">
        <f>SUMIF('Mês'!$B$4:$FC$4,Trimestre!X$5,'Mês'!$B40:$FC40)/3</f>
        <v>47.95194531</v>
      </c>
      <c r="Y40" s="56">
        <f>SUMIF('Mês'!$B$4:$FC$4,Trimestre!Y$5,'Mês'!$B40:$FC40)/3</f>
        <v>52.21633153</v>
      </c>
      <c r="Z40" s="56">
        <f>SUMIF('Mês'!$B$4:$FC$4,Trimestre!Z$5,'Mês'!$B40:$FC40)/3</f>
        <v>52.6868244</v>
      </c>
      <c r="AA40" s="56">
        <f>SUMIF('Mês'!$B$4:$FC$4,Trimestre!AA$5,'Mês'!$B40:$FC40)/3</f>
        <v>50.96969095</v>
      </c>
      <c r="AB40" s="56">
        <f>SUMIF('Mês'!$B$4:$FC$4,Trimestre!AB$5,'Mês'!$B40:$FC40)/3</f>
        <v>49.65242807</v>
      </c>
      <c r="AC40" s="56">
        <f>SUMIF('Mês'!$B$4:$FC$4,Trimestre!AC$5,'Mês'!$B40:$FC40)/3</f>
        <v>52.60755958</v>
      </c>
      <c r="AD40" s="56">
        <f>SUMIF('Mês'!$B$4:$FC$4,Trimestre!AD$5,'Mês'!$B40:$FC40)/3</f>
        <v>54.62975528</v>
      </c>
      <c r="AE40" s="56">
        <f>SUMIF('Mês'!$B$4:$FC$4,Trimestre!AE$5,'Mês'!$B40:$FC40)/3</f>
        <v>54.52034096</v>
      </c>
      <c r="AF40" s="56">
        <f>SUMIF('Mês'!$B$4:$FC$4,Trimestre!AF$5,'Mês'!$B40:$FC40)/3</f>
        <v>56.64744411</v>
      </c>
      <c r="AG40" s="56">
        <f>SUMIF('Mês'!$B$4:$FC$4,Trimestre!AG$5,'Mês'!$B40:$FC40)/3</f>
        <v>56.7306872</v>
      </c>
      <c r="AH40" s="56">
        <f>SUMIF('Mês'!$B$4:$FC$4,Trimestre!AH$5,'Mês'!$B40:$FC40)/3</f>
        <v>58.01037419</v>
      </c>
      <c r="AI40" s="56">
        <f>SUMIF('Mês'!$B$4:$FC$4,Trimestre!AI$5,'Mês'!$B40:$FC40)/3</f>
        <v>60.02569811</v>
      </c>
      <c r="AJ40" s="56">
        <f>SUMIF('Mês'!$B$4:$FC$4,Trimestre!AJ$5,'Mês'!$B40:$FC40)/3</f>
        <v>61.67473811</v>
      </c>
      <c r="AK40" s="56">
        <f>SUMIF('Mês'!$B$4:$FC$4,Trimestre!AK$5,'Mês'!$B40:$FC40)/3</f>
        <v>62.8261136</v>
      </c>
      <c r="AL40" s="56">
        <f>SUMIF('Mês'!$B$4:$FC$4,Trimestre!AL$5,'Mês'!$B40:$FC40)/3</f>
        <v>63.23569462</v>
      </c>
      <c r="AM40" s="56">
        <f>SUMIF('Mês'!$B$4:$FC$4,Trimestre!AM$5,'Mês'!$B40:$FC40)/3</f>
        <v>62.82036484</v>
      </c>
      <c r="AN40" s="56">
        <f>SUMIF('Mês'!$B$4:$FC$4,Trimestre!AN$5,'Mês'!$B40:$FC40)/3</f>
        <v>61.85749038</v>
      </c>
      <c r="AO40" s="56">
        <f>SUMIF('Mês'!$B$4:$FC$4,Trimestre!AO$5,'Mês'!$B40:$FC40)/3</f>
        <v>63.01588363</v>
      </c>
      <c r="AP40" s="56">
        <f>SUMIF('Mês'!$B$4:$FC$4,Trimestre!AP$5,'Mês'!$B40:$FC40)/3</f>
        <v>64.228748</v>
      </c>
      <c r="AQ40" s="56">
        <f>SUMIF('Mês'!$B$4:$FC$4,Trimestre!AQ$5,'Mês'!$B40:$FC40)/3</f>
        <v>64.5770366</v>
      </c>
      <c r="AR40" s="56">
        <f>SUMIF('Mês'!$B$4:$FC$4,Trimestre!AR$5,'Mês'!$B40:$FC40)/3</f>
        <v>62.90087125</v>
      </c>
      <c r="AS40" s="56">
        <f>SUMIF('Mês'!$B$4:$FC$4,Trimestre!AS$5,'Mês'!$B40:$FC40)/3</f>
        <v>64.69205749</v>
      </c>
      <c r="AT40" s="56">
        <f>SUMIF('Mês'!$B$4:$FC$4,Trimestre!AT$5,'Mês'!$B40:$FC40)/3</f>
        <v>64.55651022</v>
      </c>
      <c r="AU40" s="56">
        <f>SUMIF('Mês'!$B$4:$FC$4,Trimestre!AU$5,'Mês'!$B40:$FC40)/3</f>
        <v>64.64294715</v>
      </c>
      <c r="AV40" s="56">
        <f>SUMIF('Mês'!$B$4:$FC$4,Trimestre!AV$5,'Mês'!$B40:$FC40)/3</f>
        <v>70.6421916</v>
      </c>
      <c r="AW40" s="56">
        <f>SUMIF('Mês'!$B$4:$FC$4,Trimestre!AW$5,'Mês'!$B40:$FC40)/3</f>
        <v>70.4488773</v>
      </c>
      <c r="AX40" s="56">
        <f>SUMIF('Mês'!$B$4:$FC$4,Trimestre!AX$5,'Mês'!$B40:$FC40)/3</f>
        <v>71.72027692</v>
      </c>
      <c r="AY40" s="56">
        <f>SUMIF('Mês'!$B$4:$FC$4,Trimestre!AY$5,'Mês'!$B40:$FC40)/3</f>
        <v>71.77359568</v>
      </c>
      <c r="AZ40" s="56">
        <f>SUMIF('Mês'!$B$4:$FC$4,Trimestre!AZ$5,'Mês'!$B40:$FC40)/3</f>
        <v>70.42031096</v>
      </c>
      <c r="BA40" s="56">
        <f>SUMIF('Mês'!$B$4:$FC$4,Trimestre!BA$5,'Mês'!$B40:$FC40)/3</f>
        <v>76.20712285</v>
      </c>
      <c r="BB40" s="56">
        <f>SUMIF('Mês'!$B$4:$FC$4,Trimestre!BB$5,'Mês'!$B40:$FC40)/3</f>
        <v>77.50557928</v>
      </c>
      <c r="BC40" s="56">
        <f>SUMIF('Mês'!$B$4:$FC$4,Trimestre!BC$5,'Mês'!$B40:$FC40)/3</f>
        <v>75.69807225</v>
      </c>
      <c r="BD40" s="56">
        <f>SUMIF('Mês'!$B$4:$FO$4,Trimestre!BD$5,'Mês'!$B40:$FO40)/3</f>
        <v>74.55130154</v>
      </c>
      <c r="BE40" s="56">
        <f>SUMIF('Mês'!$B$4:$FO$4,Trimestre!BE$5,'Mês'!$B40:$FO40)/3</f>
        <v>75.62440308</v>
      </c>
      <c r="BF40" s="56">
        <f>SUMIF('Mês'!$B$4:$FO$4,Trimestre!BF$5,'Mês'!$B40:$FO40)/3</f>
        <v>77.61831112</v>
      </c>
      <c r="BG40" s="56">
        <f>SUMIF('Mês'!$B$4:$FO$4,Trimestre!BG$5,'Mês'!$B40:$FO40)/3</f>
        <v>78.62426705</v>
      </c>
      <c r="BH40" s="56">
        <f>SUMIF('Mês'!$B$4:$IE$4,Trimestre!BH$5,'Mês'!$B40:$IE40)/3</f>
        <v>75.46243206</v>
      </c>
      <c r="BI40" s="56">
        <f>SUMIF('Mês'!$B$4:$IE$4,Trimestre!BI$5,'Mês'!$B40:$IE40)/3</f>
        <v>83.61735599</v>
      </c>
      <c r="BJ40" s="56">
        <f>SUMIF('Mês'!$B$4:$IE$4,Trimestre!BJ$5,'Mês'!$B40:$IE40)/3</f>
        <v>88.68011208</v>
      </c>
      <c r="BK40" s="56">
        <f>SUMIF('Mês'!$B$4:$IE$4,Trimestre!BK$5,'Mês'!$B40:$IE40)/3</f>
        <v>90.95336442</v>
      </c>
      <c r="BL40" s="56">
        <f>SUMIF('Mês'!$B$4:$IE$4,Trimestre!BL$5,'Mês'!$B40:$IE40)/3</f>
        <v>88.30950161</v>
      </c>
      <c r="BM40" s="56">
        <f>SUMIF('Mês'!$B$4:$IE$4,Trimestre!BM$5,'Mês'!$B40:$IE40)/3</f>
        <v>84.78114583</v>
      </c>
      <c r="BN40" s="56">
        <f>SUMIF('Mês'!$B$4:$IE$4,Trimestre!BN$5,'Mês'!$B40:$IE40)/3</f>
        <v>89.84549969</v>
      </c>
      <c r="BO40" s="56">
        <f>SUMIF('Mês'!$B$4:$IE$4,Trimestre!BO$5,'Mês'!$B40:$IE40)/3</f>
        <v>89.62415857</v>
      </c>
      <c r="BP40" s="56">
        <f>SUMIF('Mês'!$B$4:$IE$4,Trimestre!BP$5,'Mês'!$B40:$IE40)/3</f>
        <v>85.59710839</v>
      </c>
      <c r="BQ40" s="56">
        <f>SUMIF('Mês'!$B$4:$IE$4,Trimestre!BQ$5,'Mês'!$B40:$IE40)/3</f>
        <v>87.79731834</v>
      </c>
      <c r="BR40" s="56">
        <f>SUMIF('Mês'!$B$4:$IE$4,Trimestre!BR$5,'Mês'!$B40:$IE40)/3</f>
        <v>93.08503266</v>
      </c>
      <c r="BS40" s="56">
        <f>SUMIF('Mês'!$B$4:$IE$4,Trimestre!BS$5,'Mês'!$B40:$IE40)/3</f>
        <v>91.24617571</v>
      </c>
      <c r="BT40" s="56">
        <f>SUMIF('Mês'!$B$4:$IE$4,Trimestre!BT$5,'Mês'!$B40:$IE40)/3</f>
        <v>86.91888983</v>
      </c>
      <c r="BU40" s="56">
        <f>SUMIF('Mês'!$B$4:$IE$4,Trimestre!BU$5,'Mês'!$B40:$IE40)/3</f>
        <v>91.12042118</v>
      </c>
      <c r="BV40" s="56">
        <f>SUMIF('Mês'!$B$4:$IE$4,Trimestre!BV$5,'Mês'!$B40:$IE40)/3</f>
        <v>92.82071415</v>
      </c>
      <c r="BW40" s="56">
        <f>SUMIF('Mês'!$B$4:$IE$4,Trimestre!BW$5,'Mês'!$B40:$IE40)/3</f>
        <v>91.75144386</v>
      </c>
      <c r="BX40" s="56">
        <f>SUMIF('Mês'!$B$4:$IE$4,Trimestre!BX$5,'Mês'!$B40:$IE40)/3</f>
        <v>90.29487942</v>
      </c>
      <c r="BY40" s="56">
        <f>SUMIF('Mês'!$B$4:$IE$4,Trimestre!BY$5,'Mês'!$B40:$IE40)/3</f>
        <v>91.31233333</v>
      </c>
      <c r="BZ40" s="162"/>
    </row>
    <row r="41" ht="12.75" customHeight="1">
      <c r="A41" s="39">
        <f t="shared" si="1"/>
        <v>37</v>
      </c>
      <c r="B41" s="119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2"/>
    </row>
    <row r="42" ht="13.5" customHeight="1">
      <c r="A42" s="39">
        <f t="shared" si="1"/>
        <v>38</v>
      </c>
      <c r="B42" s="104" t="s">
        <v>260</v>
      </c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62"/>
    </row>
    <row r="43" ht="12.75" customHeight="1">
      <c r="A43" s="39">
        <f t="shared" si="1"/>
        <v>39</v>
      </c>
      <c r="B43" s="80" t="s">
        <v>261</v>
      </c>
      <c r="C43" s="52"/>
      <c r="D43" s="52">
        <f>SUMIF('Mês'!$B$4:$FC$4,Trimestre!D$5,'Mês'!$B43:$FC43)</f>
        <v>0</v>
      </c>
      <c r="E43" s="52">
        <f>SUMIF('Mês'!$B$4:$FC$4,Trimestre!E$5,'Mês'!$B43:$FC43)</f>
        <v>0</v>
      </c>
      <c r="F43" s="52">
        <f>SUMIF('Mês'!$B$4:$FC$4,Trimestre!F$5,'Mês'!$B43:$FC43)</f>
        <v>0</v>
      </c>
      <c r="G43" s="52">
        <f>SUMIF('Mês'!$B$4:$FC$4,Trimestre!G$5,'Mês'!$B43:$FC43)</f>
        <v>0</v>
      </c>
      <c r="H43" s="52">
        <f>SUMIF('Mês'!$B$4:$FC$4,Trimestre!H$5,'Mês'!$B43:$FC43)</f>
        <v>0</v>
      </c>
      <c r="I43" s="52">
        <f>SUMIF('Mês'!$B$4:$FC$4,Trimestre!I$5,'Mês'!$B43:$FC43)</f>
        <v>0</v>
      </c>
      <c r="J43" s="52">
        <f>SUMIF('Mês'!$B$4:$FC$4,Trimestre!J$5,'Mês'!$B43:$FC43)</f>
        <v>0</v>
      </c>
      <c r="K43" s="52">
        <f>SUMIF('Mês'!$B$4:$FC$4,Trimestre!K$5,'Mês'!$B43:$FC43)</f>
        <v>0</v>
      </c>
      <c r="L43" s="52">
        <f>SUMIF('Mês'!$B$4:$FC$4,Trimestre!L$5,'Mês'!$B43:$FC43)</f>
        <v>0</v>
      </c>
      <c r="M43" s="52">
        <f>SUMIF('Mês'!$B$4:$FC$4,Trimestre!M$5,'Mês'!$B43:$FC43)</f>
        <v>0</v>
      </c>
      <c r="N43" s="52">
        <f>SUMIF('Mês'!$B$4:$FC$4,Trimestre!N$5,'Mês'!$B43:$FC43)</f>
        <v>0</v>
      </c>
      <c r="O43" s="52">
        <f>SUMIF('Mês'!$B$4:$FC$4,Trimestre!O$5,'Mês'!$B43:$FC43)</f>
        <v>0</v>
      </c>
      <c r="P43" s="52">
        <f>SUMIF('Mês'!$B$4:$FC$4,Trimestre!P$5,'Mês'!$B43:$FC43)</f>
        <v>0</v>
      </c>
      <c r="Q43" s="52">
        <f>SUMIF('Mês'!$B$4:$FC$4,Trimestre!Q$5,'Mês'!$B43:$FC43)</f>
        <v>0</v>
      </c>
      <c r="R43" s="52">
        <f>SUMIF('Mês'!$B$4:$FC$4,Trimestre!R$5,'Mês'!$B43:$FC43)</f>
        <v>0</v>
      </c>
      <c r="S43" s="52">
        <f>SUMIF('Mês'!$B$4:$FC$4,Trimestre!S$5,'Mês'!$B43:$FC43)</f>
        <v>0</v>
      </c>
      <c r="T43" s="52">
        <f>SUMIF('Mês'!$B$4:$FC$4,Trimestre!T$5,'Mês'!$B43:$FC43)</f>
        <v>0</v>
      </c>
      <c r="U43" s="52">
        <f>SUMIF('Mês'!$B$4:$FC$4,Trimestre!U$5,'Mês'!$B43:$FC43)</f>
        <v>0</v>
      </c>
      <c r="V43" s="52">
        <f>SUMIF('Mês'!$B$4:$FC$4,Trimestre!V$5,'Mês'!$B43:$FC43)</f>
        <v>0</v>
      </c>
      <c r="W43" s="52">
        <f>SUMIF('Mês'!$B$4:$FC$4,Trimestre!W$5,'Mês'!$B43:$FC43)</f>
        <v>0</v>
      </c>
      <c r="X43" s="52">
        <f>SUMIF('Mês'!$B$4:$FC$4,Trimestre!X$5,'Mês'!$B43:$FC43)</f>
        <v>563</v>
      </c>
      <c r="Y43" s="52">
        <f>SUMIF('Mês'!$B$4:$FC$4,Trimestre!Y$5,'Mês'!$B43:$FC43)</f>
        <v>607</v>
      </c>
      <c r="Z43" s="52">
        <f>SUMIF('Mês'!$B$4:$FC$4,Trimestre!Z$5,'Mês'!$B43:$FC43)</f>
        <v>672</v>
      </c>
      <c r="AA43" s="52">
        <f>SUMIF('Mês'!$B$4:$FC$4,Trimestre!AA$5,'Mês'!$B43:$FC43)</f>
        <v>387</v>
      </c>
      <c r="AB43" s="52">
        <f>SUMIF('Mês'!$B$4:$FC$4,Trimestre!AB$5,'Mês'!$B43:$FC43)</f>
        <v>275</v>
      </c>
      <c r="AC43" s="52">
        <f>SUMIF('Mês'!$B$4:$FC$4,Trimestre!AC$5,'Mês'!$B43:$FC43)</f>
        <v>248</v>
      </c>
      <c r="AD43" s="52">
        <f>SUMIF('Mês'!$B$4:$FC$4,Trimestre!AD$5,'Mês'!$B43:$FC43)</f>
        <v>230</v>
      </c>
      <c r="AE43" s="52">
        <f>SUMIF('Mês'!$B$4:$FC$4,Trimestre!AE$5,'Mês'!$B43:$FC43)</f>
        <v>208</v>
      </c>
      <c r="AF43" s="52">
        <f>SUMIF('Mês'!$B$4:$FC$4,Trimestre!AF$5,'Mês'!$B43:$FC43)</f>
        <v>293</v>
      </c>
      <c r="AG43" s="52">
        <f>SUMIF('Mês'!$B$4:$FC$4,Trimestre!AG$5,'Mês'!$B43:$FC43)</f>
        <v>359</v>
      </c>
      <c r="AH43" s="52">
        <f>SUMIF('Mês'!$B$4:$FC$4,Trimestre!AH$5,'Mês'!$B43:$FC43)</f>
        <v>410</v>
      </c>
      <c r="AI43" s="52">
        <f>SUMIF('Mês'!$B$4:$FC$4,Trimestre!AI$5,'Mês'!$B43:$FC43)</f>
        <v>365</v>
      </c>
      <c r="AJ43" s="52">
        <f>SUMIF('Mês'!$B$4:$FC$4,Trimestre!AJ$5,'Mês'!$B43:$FC43)</f>
        <v>389</v>
      </c>
      <c r="AK43" s="52">
        <f>SUMIF('Mês'!$B$4:$FC$4,Trimestre!AK$5,'Mês'!$B43:$FC43)</f>
        <v>363</v>
      </c>
      <c r="AL43" s="52">
        <f>SUMIF('Mês'!$B$4:$FC$4,Trimestre!AL$5,'Mês'!$B43:$FC43)</f>
        <v>308</v>
      </c>
      <c r="AM43" s="52">
        <f>SUMIF('Mês'!$B$4:$FC$4,Trimestre!AM$5,'Mês'!$B43:$FC43)</f>
        <v>197</v>
      </c>
      <c r="AN43" s="52">
        <f>SUMIF('Mês'!$B$4:$FC$4,Trimestre!AN$5,'Mês'!$B43:$FC43)</f>
        <v>201</v>
      </c>
      <c r="AO43" s="52">
        <f>SUMIF('Mês'!$B$4:$FC$4,Trimestre!AO$5,'Mês'!$B43:$FC43)</f>
        <v>210</v>
      </c>
      <c r="AP43" s="52">
        <f>SUMIF('Mês'!$B$4:$FC$4,Trimestre!AP$5,'Mês'!$B43:$FC43)</f>
        <v>207</v>
      </c>
      <c r="AQ43" s="52">
        <f>SUMIF('Mês'!$B$4:$FC$4,Trimestre!AQ$5,'Mês'!$B43:$FC43)</f>
        <v>220</v>
      </c>
      <c r="AR43" s="52">
        <f>SUMIF('Mês'!$B$4:$FC$4,Trimestre!AR$5,'Mês'!$B43:$FC43)</f>
        <v>235</v>
      </c>
      <c r="AS43" s="52">
        <f>SUMIF('Mês'!$B$4:$FC$4,Trimestre!AS$5,'Mês'!$B43:$FC43)</f>
        <v>189</v>
      </c>
      <c r="AT43" s="52">
        <f>SUMIF('Mês'!$B$4:$FC$4,Trimestre!AT$5,'Mês'!$B43:$FC43)</f>
        <v>125</v>
      </c>
      <c r="AU43" s="52">
        <f>SUMIF('Mês'!$B$4:$FC$4,Trimestre!AU$5,'Mês'!$B43:$FC43)</f>
        <v>102</v>
      </c>
      <c r="AV43" s="52">
        <f>SUMIF('Mês'!$B$4:$FC$4,Trimestre!AV$5,'Mês'!$B43:$FC43)</f>
        <v>89</v>
      </c>
      <c r="AW43" s="52">
        <f>SUMIF('Mês'!$B$4:$FC$4,Trimestre!AW$5,'Mês'!$B43:$FC43)</f>
        <v>89</v>
      </c>
      <c r="AX43" s="52">
        <f>SUMIF('Mês'!$B$4:$FC$4,Trimestre!AX$5,'Mês'!$B43:$FC43)</f>
        <v>93</v>
      </c>
      <c r="AY43" s="52">
        <f>SUMIF('Mês'!$B$4:$FC$4,Trimestre!AY$5,'Mês'!$B43:$FC43)</f>
        <v>123</v>
      </c>
      <c r="AZ43" s="52">
        <f>SUMIF('Mês'!$B$4:$FC$4,Trimestre!AZ$5,'Mês'!$B43:$FC43)</f>
        <v>175</v>
      </c>
      <c r="BA43" s="52">
        <f>SUMIF('Mês'!$B$4:$FC$4,Trimestre!BA$5,'Mês'!$B43:$FC43)</f>
        <v>183</v>
      </c>
      <c r="BB43" s="52">
        <f>SUMIF('Mês'!$B$4:$FC$4,Trimestre!BB$5,'Mês'!$B43:$FC43)</f>
        <v>155</v>
      </c>
      <c r="BC43" s="52">
        <f>SUMIF('Mês'!$B$4:$FC$4,Trimestre!BC$5,'Mês'!$B43:$FC43)</f>
        <v>157</v>
      </c>
      <c r="BD43" s="52">
        <f>SUMIF('Mês'!$B$4:$FO$4,Trimestre!BD$5,'Mês'!$B43:$FO43)</f>
        <v>193</v>
      </c>
      <c r="BE43" s="52">
        <f>SUMIF('Mês'!$B$4:$FO$4,Trimestre!BE$5,'Mês'!$B43:$FO43)</f>
        <v>265</v>
      </c>
      <c r="BF43" s="52">
        <f>SUMIF('Mês'!$B$4:$FO$4,Trimestre!BF$5,'Mês'!$B43:$FO43)</f>
        <v>179</v>
      </c>
      <c r="BG43" s="52">
        <f>SUMIF('Mês'!$B$4:$FO$4,Trimestre!BG$5,'Mês'!$B43:$FO43)</f>
        <v>125</v>
      </c>
      <c r="BH43" s="52">
        <f>SUMIF('Mês'!$B$4:$IE$4,Trimestre!BH$5,'Mês'!$B43:$IE43)</f>
        <v>173</v>
      </c>
      <c r="BI43" s="52">
        <f>SUMIF('Mês'!$B$4:$IE$4,Trimestre!BI$5,'Mês'!$B43:$IE43)</f>
        <v>150</v>
      </c>
      <c r="BJ43" s="52">
        <f>SUMIF('Mês'!$B$4:$IE$4,Trimestre!BJ$5,'Mês'!$B43:$IE43)</f>
        <v>138</v>
      </c>
      <c r="BK43" s="52">
        <f>SUMIF('Mês'!$B$4:$IE$4,Trimestre!BK$5,'Mês'!$B43:$IE43)</f>
        <v>122</v>
      </c>
      <c r="BL43" s="52">
        <f>SUMIF('Mês'!$B$4:$IE$4,Trimestre!BL$5,'Mês'!$B43:$IE43)</f>
        <v>122</v>
      </c>
      <c r="BM43" s="52">
        <f>SUMIF('Mês'!$B$4:$IE$4,Trimestre!BM$5,'Mês'!$B43:$IE43)</f>
        <v>133</v>
      </c>
      <c r="BN43" s="52">
        <f>SUMIF('Mês'!$B$4:$IE$4,Trimestre!BN$5,'Mês'!$B43:$IE43)</f>
        <v>156</v>
      </c>
      <c r="BO43" s="52">
        <f>SUMIF('Mês'!$B$4:$IE$4,Trimestre!BO$5,'Mês'!$B43:$IE43)</f>
        <v>190</v>
      </c>
      <c r="BP43" s="52">
        <f>SUMIF('Mês'!$B$4:$IE$4,Trimestre!BP$5,'Mês'!$B43:$IE43)</f>
        <v>150</v>
      </c>
      <c r="BQ43" s="52">
        <f>SUMIF('Mês'!$B$4:$IE$4,Trimestre!BQ$5,'Mês'!$B43:$IE43)</f>
        <v>179</v>
      </c>
      <c r="BR43" s="52">
        <f>SUMIF('Mês'!$B$4:$IE$4,Trimestre!BR$5,'Mês'!$B43:$IE43)</f>
        <v>209</v>
      </c>
      <c r="BS43" s="52">
        <f>SUMIF('Mês'!$B$4:$IE$4,Trimestre!BS$5,'Mês'!$B43:$IE43)</f>
        <v>247</v>
      </c>
      <c r="BT43" s="52">
        <f>SUMIF('Mês'!$B$4:$IE$4,Trimestre!BT$5,'Mês'!$B43:$IE43)</f>
        <v>264</v>
      </c>
      <c r="BU43" s="52">
        <f>SUMIF('Mês'!$B$4:$IE$4,Trimestre!BU$5,'Mês'!$B43:$IE43)</f>
        <v>290</v>
      </c>
      <c r="BV43" s="52">
        <f>SUMIF('Mês'!$B$4:$IE$4,Trimestre!BV$5,'Mês'!$B43:$IE43)</f>
        <v>262</v>
      </c>
      <c r="BW43" s="52">
        <f>SUMIF('Mês'!$B$4:$IE$4,Trimestre!BW$5,'Mês'!$B43:$IE43)</f>
        <v>264</v>
      </c>
      <c r="BX43" s="52">
        <f>SUMIF('Mês'!$B$4:$IE$4,Trimestre!BX$5,'Mês'!$B43:$IE43)</f>
        <v>269</v>
      </c>
      <c r="BY43" s="52">
        <f>SUMIF('Mês'!$B$4:$IE$4,Trimestre!BY$5,'Mês'!$B43:$IE43)</f>
        <v>301</v>
      </c>
      <c r="BZ43" s="162"/>
    </row>
    <row r="44" ht="12.75" customHeight="1">
      <c r="A44" s="39">
        <f t="shared" si="1"/>
        <v>40</v>
      </c>
      <c r="B44" s="119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62"/>
    </row>
    <row r="45" ht="13.5" customHeight="1">
      <c r="A45" s="39">
        <f t="shared" si="1"/>
        <v>41</v>
      </c>
      <c r="B45" s="104" t="s">
        <v>263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62"/>
    </row>
    <row r="46" ht="12.75" customHeight="1">
      <c r="A46" s="39">
        <f t="shared" si="1"/>
        <v>42</v>
      </c>
      <c r="B46" s="139" t="s">
        <v>264</v>
      </c>
      <c r="C46" s="126"/>
      <c r="D46" s="126">
        <f>SUMIF('Mês'!$B$4:$FC$4,Trimestre!D$5,'Mês'!$B46:$FC46)/3</f>
        <v>2</v>
      </c>
      <c r="E46" s="126">
        <f>SUMIF('Mês'!$B$4:$FC$4,Trimestre!E$5,'Mês'!$B46:$FC46)/3</f>
        <v>2</v>
      </c>
      <c r="F46" s="126">
        <f>SUMIF('Mês'!$B$4:$FC$4,Trimestre!F$5,'Mês'!$B46:$FC46)/3</f>
        <v>2</v>
      </c>
      <c r="G46" s="126">
        <f>SUMIF('Mês'!$B$4:$FC$4,Trimestre!G$5,'Mês'!$B46:$FC46)/3</f>
        <v>2</v>
      </c>
      <c r="H46" s="126">
        <f>SUMIF('Mês'!$B$4:$FC$4,Trimestre!H$5,'Mês'!$B46:$FC46)/3</f>
        <v>2</v>
      </c>
      <c r="I46" s="126">
        <f>SUMIF('Mês'!$B$4:$FC$4,Trimestre!I$5,'Mês'!$B46:$FC46)/3</f>
        <v>3</v>
      </c>
      <c r="J46" s="126">
        <f>SUMIF('Mês'!$B$4:$FC$4,Trimestre!J$5,'Mês'!$B46:$FC46)/3</f>
        <v>3</v>
      </c>
      <c r="K46" s="126">
        <f>SUMIF('Mês'!$B$4:$FC$4,Trimestre!K$5,'Mês'!$B46:$FC46)/3</f>
        <v>3</v>
      </c>
      <c r="L46" s="126">
        <f>SUMIF('Mês'!$B$4:$FC$4,Trimestre!L$5,'Mês'!$B46:$FC46)/3</f>
        <v>3</v>
      </c>
      <c r="M46" s="126">
        <f>SUMIF('Mês'!$B$4:$FC$4,Trimestre!M$5,'Mês'!$B46:$FC46)/3</f>
        <v>3.666666667</v>
      </c>
      <c r="N46" s="126">
        <f>SUMIF('Mês'!$B$4:$FC$4,Trimestre!N$5,'Mês'!$B46:$FC46)/3</f>
        <v>4.333333333</v>
      </c>
      <c r="O46" s="126">
        <f>SUMIF('Mês'!$B$4:$FC$4,Trimestre!O$5,'Mês'!$B46:$FC46)/3</f>
        <v>5</v>
      </c>
      <c r="P46" s="126">
        <f>SUMIF('Mês'!$B$4:$FC$4,Trimestre!P$5,'Mês'!$B46:$FC46)/3</f>
        <v>5</v>
      </c>
      <c r="Q46" s="126">
        <f>SUMIF('Mês'!$B$4:$FC$4,Trimestre!Q$5,'Mês'!$B46:$FC46)/3</f>
        <v>6</v>
      </c>
      <c r="R46" s="126">
        <f>SUMIF('Mês'!$B$4:$FC$4,Trimestre!R$5,'Mês'!$B46:$FC46)/3</f>
        <v>6.666666667</v>
      </c>
      <c r="S46" s="126">
        <f>SUMIF('Mês'!$B$4:$FC$4,Trimestre!S$5,'Mês'!$B46:$FC46)/3</f>
        <v>7</v>
      </c>
      <c r="T46" s="126">
        <f>SUMIF('Mês'!$B$4:$FC$4,Trimestre!T$5,'Mês'!$B46:$FC46)/3</f>
        <v>7.666666667</v>
      </c>
      <c r="U46" s="126">
        <f>SUMIF('Mês'!$B$4:$FC$4,Trimestre!U$5,'Mês'!$B46:$FC46)/3</f>
        <v>8.333333333</v>
      </c>
      <c r="V46" s="126">
        <f>SUMIF('Mês'!$B$4:$FC$4,Trimestre!V$5,'Mês'!$B46:$FC46)/3</f>
        <v>9</v>
      </c>
      <c r="W46" s="126">
        <f>SUMIF('Mês'!$B$4:$FC$4,Trimestre!W$5,'Mês'!$B46:$FC46)/3</f>
        <v>10</v>
      </c>
      <c r="X46" s="126">
        <f>SUMIF('Mês'!$B$4:$FC$4,Trimestre!X$5,'Mês'!$B46:$FC46)/3</f>
        <v>10.33333333</v>
      </c>
      <c r="Y46" s="126">
        <f>SUMIF('Mês'!$B$4:$FC$4,Trimestre!Y$5,'Mês'!$B46:$FC46)/3</f>
        <v>11</v>
      </c>
      <c r="Z46" s="126">
        <f>SUMIF('Mês'!$B$4:$FC$4,Trimestre!Z$5,'Mês'!$B46:$FC46)/3</f>
        <v>12</v>
      </c>
      <c r="AA46" s="126">
        <f>SUMIF('Mês'!$B$4:$FC$4,Trimestre!AA$5,'Mês'!$B46:$FC46)/3</f>
        <v>12</v>
      </c>
      <c r="AB46" s="126">
        <f>SUMIF('Mês'!$B$4:$FC$4,Trimestre!AB$5,'Mês'!$B46:$FC46)/3</f>
        <v>12.33333333</v>
      </c>
      <c r="AC46" s="126">
        <f>SUMIF('Mês'!$B$4:$FC$4,Trimestre!AC$5,'Mês'!$B46:$FC46)/3</f>
        <v>13</v>
      </c>
      <c r="AD46" s="126">
        <f>SUMIF('Mês'!$B$4:$FC$4,Trimestre!AD$5,'Mês'!$B46:$FC46)/3</f>
        <v>13.66666667</v>
      </c>
      <c r="AE46" s="126">
        <f>SUMIF('Mês'!$B$4:$FC$4,Trimestre!AE$5,'Mês'!$B46:$FC46)/3</f>
        <v>14</v>
      </c>
      <c r="AF46" s="126">
        <f>SUMIF('Mês'!$B$4:$FC$4,Trimestre!AF$5,'Mês'!$B46:$FC46)/3</f>
        <v>14.33333333</v>
      </c>
      <c r="AG46" s="126">
        <f>SUMIF('Mês'!$B$4:$FC$4,Trimestre!AG$5,'Mês'!$B46:$FC46)/3</f>
        <v>15</v>
      </c>
      <c r="AH46" s="126">
        <f>SUMIF('Mês'!$B$4:$FC$4,Trimestre!AH$5,'Mês'!$B46:$FC46)/3</f>
        <v>15</v>
      </c>
      <c r="AI46" s="126">
        <f>SUMIF('Mês'!$B$4:$FC$4,Trimestre!AI$5,'Mês'!$B46:$FC46)/3</f>
        <v>17.66666667</v>
      </c>
      <c r="AJ46" s="126">
        <f>SUMIF('Mês'!$B$4:$FC$4,Trimestre!AJ$5,'Mês'!$B46:$FC46)/3</f>
        <v>18</v>
      </c>
      <c r="AK46" s="126">
        <f>SUMIF('Mês'!$B$4:$FC$4,Trimestre!AK$5,'Mês'!$B46:$FC46)/3</f>
        <v>19</v>
      </c>
      <c r="AL46" s="126">
        <f>SUMIF('Mês'!$B$4:$FC$4,Trimestre!AL$5,'Mês'!$B46:$FC46)/3</f>
        <v>19</v>
      </c>
      <c r="AM46" s="126">
        <f>SUMIF('Mês'!$B$4:$FC$4,Trimestre!AM$5,'Mês'!$B46:$FC46)/3</f>
        <v>19</v>
      </c>
      <c r="AN46" s="126">
        <f>SUMIF('Mês'!$B$4:$FC$4,Trimestre!AN$5,'Mês'!$B46:$FC46)/3</f>
        <v>19</v>
      </c>
      <c r="AO46" s="126">
        <f>SUMIF('Mês'!$B$4:$FC$4,Trimestre!AO$5,'Mês'!$B46:$FC46)/3</f>
        <v>19</v>
      </c>
      <c r="AP46" s="126">
        <f>SUMIF('Mês'!$B$4:$FC$4,Trimestre!AP$5,'Mês'!$B46:$FC46)/3</f>
        <v>19</v>
      </c>
      <c r="AQ46" s="126">
        <f>SUMIF('Mês'!$B$4:$FC$4,Trimestre!AQ$5,'Mês'!$B46:$FC46)/3</f>
        <v>19</v>
      </c>
      <c r="AR46" s="126">
        <f>SUMIF('Mês'!$B$4:$FC$4,Trimestre!AR$5,'Mês'!$B46:$FC46)/3</f>
        <v>19</v>
      </c>
      <c r="AS46" s="126">
        <f>SUMIF('Mês'!$B$4:$FC$4,Trimestre!AS$5,'Mês'!$B46:$FC46)/3</f>
        <v>20</v>
      </c>
      <c r="AT46" s="126">
        <f>SUMIF('Mês'!$B$4:$FC$4,Trimestre!AT$5,'Mês'!$B46:$FC46)/3</f>
        <v>21</v>
      </c>
      <c r="AU46" s="126">
        <f>SUMIF('Mês'!$B$4:$FC$4,Trimestre!AU$5,'Mês'!$B46:$FC46)/3</f>
        <v>21.66666667</v>
      </c>
      <c r="AV46" s="126">
        <f>SUMIF('Mês'!$B$4:$FC$4,Trimestre!AV$5,'Mês'!$B46:$FC46)/3</f>
        <v>23</v>
      </c>
      <c r="AW46" s="126">
        <f>SUMIF('Mês'!$B$4:$FC$4,Trimestre!AW$5,'Mês'!$B46:$FC46)/3</f>
        <v>23</v>
      </c>
      <c r="AX46" s="126">
        <f>SUMIF('Mês'!$B$4:$FC$4,Trimestre!AX$5,'Mês'!$B46:$FC46)/3</f>
        <v>23</v>
      </c>
      <c r="AY46" s="126">
        <f>SUMIF('Mês'!$B$4:$FC$4,Trimestre!AY$5,'Mês'!$B46:$FC46)/3</f>
        <v>23</v>
      </c>
      <c r="AZ46" s="126">
        <f>SUMIF('Mês'!$B$4:$FC$4,Trimestre!AZ$5,'Mês'!$B46:$FC46)/3</f>
        <v>23</v>
      </c>
      <c r="BA46" s="126">
        <f>SUMIF('Mês'!$B$4:$FC$4,Trimestre!BA$5,'Mês'!$B46:$FC46)/3</f>
        <v>23</v>
      </c>
      <c r="BB46" s="126">
        <f>SUMIF('Mês'!$B$4:$FC$4,Trimestre!BB$5,'Mês'!$B46:$FC46)/3</f>
        <v>23</v>
      </c>
      <c r="BC46" s="126">
        <f>SUMIF('Mês'!$B$4:$FC$4,Trimestre!BC$5,'Mês'!$B46:$FC46)/3</f>
        <v>23</v>
      </c>
      <c r="BD46" s="126">
        <f>SUMIF('Mês'!$B$4:$FO$4,Trimestre!BD$5,'Mês'!$B46:$FO46)/3</f>
        <v>23</v>
      </c>
      <c r="BE46" s="126">
        <f>SUMIF('Mês'!$B$4:$FO$4,Trimestre!BE$5,'Mês'!$B46:$FO46)/3</f>
        <v>23</v>
      </c>
      <c r="BF46" s="126">
        <f>SUMIF('Mês'!$B$4:$FO$4,Trimestre!BF$5,'Mês'!$B46:$FO46)/3</f>
        <v>23</v>
      </c>
      <c r="BG46" s="126">
        <f>SUMIF('Mês'!$B$4:$FO$4,Trimestre!BG$5,'Mês'!$B46:$FO46)/3</f>
        <v>23</v>
      </c>
      <c r="BH46" s="126">
        <f>SUMIF('Mês'!$B$4:$IE$4,Trimestre!BH$5,'Mês'!$B46:$IE46)/3</f>
        <v>23</v>
      </c>
      <c r="BI46" s="126">
        <f>SUMIF('Mês'!$B$4:$IE$4,Trimestre!BI$5,'Mês'!$B46:$IE46)/3</f>
        <v>23</v>
      </c>
      <c r="BJ46" s="126">
        <f>SUMIF('Mês'!$B$4:$IE$4,Trimestre!BJ$5,'Mês'!$B46:$IE46)/3</f>
        <v>23</v>
      </c>
      <c r="BK46" s="126">
        <f>SUMIF('Mês'!$B$4:$IE$4,Trimestre!BK$5,'Mês'!$B46:$IE46)/3</f>
        <v>23</v>
      </c>
      <c r="BL46" s="126">
        <f>SUMIF('Mês'!$B$4:$IE$4,Trimestre!BL$5,'Mês'!$B46:$IE46)/3</f>
        <v>23</v>
      </c>
      <c r="BM46" s="126">
        <f>SUMIF('Mês'!$B$4:$IE$4,Trimestre!BM$5,'Mês'!$B46:$IE46)/3</f>
        <v>23</v>
      </c>
      <c r="BN46" s="126">
        <f>SUMIF('Mês'!$B$4:$IE$4,Trimestre!BN$5,'Mês'!$B46:$IE46)/3</f>
        <v>23</v>
      </c>
      <c r="BO46" s="126">
        <f>SUMIF('Mês'!$B$4:$IE$4,Trimestre!BO$5,'Mês'!$B46:$IE46)/3</f>
        <v>23</v>
      </c>
      <c r="BP46" s="126">
        <f>SUMIF('Mês'!$B$4:$IE$4,Trimestre!BP$5,'Mês'!$B46:$IE46)/3</f>
        <v>23</v>
      </c>
      <c r="BQ46" s="126">
        <f>SUMIF('Mês'!$B$4:$IE$4,Trimestre!BQ$5,'Mês'!$B46:$IE46)/3</f>
        <v>23</v>
      </c>
      <c r="BR46" s="126">
        <f>SUMIF('Mês'!$B$4:$IE$4,Trimestre!BR$5,'Mês'!$B46:$IE46)/3</f>
        <v>25</v>
      </c>
      <c r="BS46" s="126">
        <f>SUMIF('Mês'!$B$4:$IE$4,Trimestre!BS$5,'Mês'!$B46:$IE46)/3</f>
        <v>25</v>
      </c>
      <c r="BT46" s="126">
        <f>SUMIF('Mês'!$B$4:$IE$4,Trimestre!BT$5,'Mês'!$B46:$IE46)/3</f>
        <v>25</v>
      </c>
      <c r="BU46" s="126">
        <f>SUMIF('Mês'!$B$4:$IE$4,Trimestre!BU$5,'Mês'!$B46:$IE46)/3</f>
        <v>25</v>
      </c>
      <c r="BV46" s="126">
        <f>SUMIF('Mês'!$B$4:$IE$4,Trimestre!BV$5,'Mês'!$B46:$IE46)/3</f>
        <v>25</v>
      </c>
      <c r="BW46" s="126">
        <f>SUMIF('Mês'!$B$4:$IE$4,Trimestre!BW$5,'Mês'!$B46:$IE46)/3</f>
        <v>25</v>
      </c>
      <c r="BX46" s="126">
        <f>SUMIF('Mês'!$B$4:$IE$4,Trimestre!BX$5,'Mês'!$B46:$IE46)/3</f>
        <v>25</v>
      </c>
      <c r="BY46" s="127">
        <v>25.0</v>
      </c>
      <c r="BZ46" s="162"/>
    </row>
    <row r="47" ht="12.75" customHeight="1">
      <c r="A47" s="39">
        <f t="shared" si="1"/>
        <v>43</v>
      </c>
      <c r="B47" s="140" t="s">
        <v>265</v>
      </c>
      <c r="C47" s="141"/>
      <c r="D47" s="154">
        <f>SUMIF('Mês'!$B$4:$FC$4,Trimestre!D$5,'Mês'!$B47:$FC47)</f>
        <v>180</v>
      </c>
      <c r="E47" s="154">
        <f>SUMIF('Mês'!$B$4:$FC$4,Trimestre!E$5,'Mês'!$B47:$FC47)</f>
        <v>183.208</v>
      </c>
      <c r="F47" s="154">
        <f>SUMIF('Mês'!$B$4:$FC$4,Trimestre!F$5,'Mês'!$B47:$FC47)</f>
        <v>184</v>
      </c>
      <c r="G47" s="154">
        <f>SUMIF('Mês'!$B$4:$FC$4,Trimestre!G$5,'Mês'!$B47:$FC47)</f>
        <v>182</v>
      </c>
      <c r="H47" s="154">
        <f>SUMIF('Mês'!$B$4:$FC$4,Trimestre!H$5,'Mês'!$B47:$FC47)</f>
        <v>180</v>
      </c>
      <c r="I47" s="154">
        <f>SUMIF('Mês'!$B$4:$FC$4,Trimestre!I$5,'Mês'!$B47:$FC47)</f>
        <v>214</v>
      </c>
      <c r="J47" s="154">
        <f>SUMIF('Mês'!$B$4:$FC$4,Trimestre!J$5,'Mês'!$B47:$FC47)</f>
        <v>276</v>
      </c>
      <c r="K47" s="154">
        <f>SUMIF('Mês'!$B$4:$FC$4,Trimestre!K$5,'Mês'!$B47:$FC47)</f>
        <v>273</v>
      </c>
      <c r="L47" s="154">
        <f>SUMIF('Mês'!$B$4:$FC$4,Trimestre!L$5,'Mês'!$B47:$FC47)</f>
        <v>273</v>
      </c>
      <c r="M47" s="154">
        <f>SUMIF('Mês'!$B$4:$FC$4,Trimestre!M$5,'Mês'!$B47:$FC47)</f>
        <v>300.681</v>
      </c>
      <c r="N47" s="154">
        <f>SUMIF('Mês'!$B$4:$FC$4,Trimestre!N$5,'Mês'!$B47:$FC47)</f>
        <v>352.422</v>
      </c>
      <c r="O47" s="154">
        <f>SUMIF('Mês'!$B$4:$FC$4,Trimestre!O$5,'Mês'!$B47:$FC47)</f>
        <v>433.1085</v>
      </c>
      <c r="P47" s="154">
        <f>SUMIF('Mês'!$B$4:$FC$4,Trimestre!P$5,'Mês'!$B47:$FC47)</f>
        <v>433.827</v>
      </c>
      <c r="Q47" s="154">
        <f>SUMIF('Mês'!$B$4:$FC$4,Trimestre!Q$5,'Mês'!$B47:$FC47)</f>
        <v>501.38</v>
      </c>
      <c r="R47" s="154">
        <f>SUMIF('Mês'!$B$4:$FC$4,Trimestre!R$5,'Mês'!$B47:$FC47)</f>
        <v>512.171</v>
      </c>
      <c r="S47" s="154">
        <f>SUMIF('Mês'!$B$4:$FC$4,Trimestre!S$5,'Mês'!$B47:$FC47)</f>
        <v>597.9273</v>
      </c>
      <c r="T47" s="154">
        <f>SUMIF('Mês'!$B$4:$FC$4,Trimestre!T$5,'Mês'!$B47:$FC47)</f>
        <v>630.5115</v>
      </c>
      <c r="U47" s="154">
        <f>SUMIF('Mês'!$B$4:$FC$4,Trimestre!U$5,'Mês'!$B47:$FC47)</f>
        <v>717.7632</v>
      </c>
      <c r="V47" s="154">
        <f>SUMIF('Mês'!$B$4:$FC$4,Trimestre!V$5,'Mês'!$B47:$FC47)</f>
        <v>819.1008</v>
      </c>
      <c r="W47" s="154">
        <f>SUMIF('Mês'!$B$4:$FC$4,Trimestre!W$5,'Mês'!$B47:$FC47)</f>
        <v>899.8840944</v>
      </c>
      <c r="X47" s="154">
        <f>SUMIF('Mês'!$B$4:$FC$4,Trimestre!X$5,'Mês'!$B47:$FC47)</f>
        <v>829.8029769</v>
      </c>
      <c r="Y47" s="154">
        <f>SUMIF('Mês'!$B$4:$FC$4,Trimestre!Y$5,'Mês'!$B47:$FC47)</f>
        <v>979.179</v>
      </c>
      <c r="Z47" s="154">
        <f>SUMIF('Mês'!$B$4:$FC$4,Trimestre!Z$5,'Mês'!$B47:$FC47)</f>
        <v>1037.601888</v>
      </c>
      <c r="AA47" s="154">
        <f>SUMIF('Mês'!$B$4:$FC$4,Trimestre!AA$5,'Mês'!$B47:$FC47)</f>
        <v>1122.396</v>
      </c>
      <c r="AB47" s="154">
        <f>SUMIF('Mês'!$B$4:$FC$4,Trimestre!AB$5,'Mês'!$B47:$FC47)</f>
        <v>1003.697</v>
      </c>
      <c r="AC47" s="154">
        <f>SUMIF('Mês'!$B$4:$FC$4,Trimestre!AC$5,'Mês'!$B47:$FC47)</f>
        <v>1172.112</v>
      </c>
      <c r="AD47" s="154">
        <f>SUMIF('Mês'!$B$4:$FC$4,Trimestre!AD$5,'Mês'!$B47:$FC47)</f>
        <v>1208.450702</v>
      </c>
      <c r="AE47" s="154">
        <f>SUMIF('Mês'!$B$4:$FC$4,Trimestre!AE$5,'Mês'!$B47:$FC47)</f>
        <v>1318.144171</v>
      </c>
      <c r="AF47" s="154">
        <f>SUMIF('Mês'!$B$4:$FC$4,Trimestre!AF$5,'Mês'!$B47:$FC47)</f>
        <v>1135.229</v>
      </c>
      <c r="AG47" s="154">
        <f>SUMIF('Mês'!$B$4:$FC$4,Trimestre!AG$5,'Mês'!$B47:$FC47)</f>
        <v>1272.635</v>
      </c>
      <c r="AH47" s="154">
        <f>SUMIF('Mês'!$B$4:$FC$4,Trimestre!AH$5,'Mês'!$B47:$FC47)</f>
        <v>1333.324</v>
      </c>
      <c r="AI47" s="154">
        <f>SUMIF('Mês'!$B$4:$FC$4,Trimestre!AI$5,'Mês'!$B47:$FC47)</f>
        <v>1627.402</v>
      </c>
      <c r="AJ47" s="154">
        <f>SUMIF('Mês'!$B$4:$FC$4,Trimestre!AJ$5,'Mês'!$B47:$FC47)</f>
        <v>1491.0043</v>
      </c>
      <c r="AK47" s="154">
        <f>SUMIF('Mês'!$B$4:$FC$4,Trimestre!AK$5,'Mês'!$B47:$FC47)</f>
        <v>1699.765739</v>
      </c>
      <c r="AL47" s="154">
        <f>SUMIF('Mês'!$B$4:$FC$4,Trimestre!AL$5,'Mês'!$B47:$FC47)</f>
        <v>1696.68</v>
      </c>
      <c r="AM47" s="154">
        <f>SUMIF('Mês'!$B$4:$FC$4,Trimestre!AM$5,'Mês'!$B47:$FC47)</f>
        <v>1795.767651</v>
      </c>
      <c r="AN47" s="154">
        <f>SUMIF('Mês'!$B$4:$FC$4,Trimestre!AN$5,'Mês'!$B47:$FC47)</f>
        <v>1556.4507</v>
      </c>
      <c r="AO47" s="154">
        <f>SUMIF('Mês'!$B$4:$FC$4,Trimestre!AO$5,'Mês'!$B47:$FC47)</f>
        <v>1710</v>
      </c>
      <c r="AP47" s="154">
        <f>SUMIF('Mês'!$B$4:$FC$4,Trimestre!AP$5,'Mês'!$B47:$FC47)</f>
        <v>1716.198</v>
      </c>
      <c r="AQ47" s="154">
        <f>SUMIF('Mês'!$B$4:$FC$4,Trimestre!AQ$5,'Mês'!$B47:$FC47)</f>
        <v>1603.056</v>
      </c>
      <c r="AR47" s="154">
        <f>SUMIF('Mês'!$B$4:$FC$4,Trimestre!AR$5,'Mês'!$B47:$FC47)</f>
        <v>1421.617</v>
      </c>
      <c r="AS47" s="154">
        <f>SUMIF('Mês'!$B$4:$FC$4,Trimestre!AS$5,'Mês'!$B47:$FC47)</f>
        <v>1569</v>
      </c>
      <c r="AT47" s="154">
        <f>SUMIF('Mês'!$B$4:$FC$4,Trimestre!AT$5,'Mês'!$B47:$FC47)</f>
        <v>1675</v>
      </c>
      <c r="AU47" s="154">
        <f>SUMIF('Mês'!$B$4:$FC$4,Trimestre!AU$5,'Mês'!$B47:$FC47)</f>
        <v>1763.400118</v>
      </c>
      <c r="AV47" s="154">
        <f>SUMIF('Mês'!$B$4:$FC$4,Trimestre!AV$5,'Mês'!$B47:$FC47)</f>
        <v>1466.274056</v>
      </c>
      <c r="AW47" s="154">
        <f>SUMIF('Mês'!$B$4:$FC$4,Trimestre!AW$5,'Mês'!$B47:$FC47)</f>
        <v>1677.628042</v>
      </c>
      <c r="AX47" s="154">
        <f>SUMIF('Mês'!$B$4:$FC$4,Trimestre!AX$5,'Mês'!$B47:$FC47)</f>
        <v>1653.331979</v>
      </c>
      <c r="AY47" s="154">
        <f>SUMIF('Mês'!$B$4:$FC$4,Trimestre!AY$5,'Mês'!$B47:$FC47)</f>
        <v>1237.8648</v>
      </c>
      <c r="AZ47" s="154">
        <f>SUMIF('Mês'!$B$4:$FC$4,Trimestre!AZ$5,'Mês'!$B47:$FC47)</f>
        <v>1174.2268</v>
      </c>
      <c r="BA47" s="154">
        <f>SUMIF('Mês'!$B$4:$FC$4,Trimestre!BA$5,'Mês'!$B47:$FC47)</f>
        <v>1358.5874</v>
      </c>
      <c r="BB47" s="154">
        <f>SUMIF('Mês'!$B$4:$FC$4,Trimestre!BB$5,'Mês'!$B47:$FC47)</f>
        <v>1442.031511</v>
      </c>
      <c r="BC47" s="154">
        <f>SUMIF('Mês'!$B$4:$FC$4,Trimestre!BC$5,'Mês'!$B47:$FC47)</f>
        <v>1151.359416</v>
      </c>
      <c r="BD47" s="154">
        <f>SUMIF('Mês'!$B$4:$FO$4,Trimestre!BD$5,'Mês'!$B47:$FO47)</f>
        <v>1043.787</v>
      </c>
      <c r="BE47" s="154">
        <f>SUMIF('Mês'!$B$4:$FO$4,Trimestre!BE$5,'Mês'!$B47:$FO47)</f>
        <v>1220.834293</v>
      </c>
      <c r="BF47" s="154">
        <f>SUMIF('Mês'!$B$4:$FO$4,Trimestre!BF$5,'Mês'!$B47:$FO47)</f>
        <v>1372.210545</v>
      </c>
      <c r="BG47" s="154">
        <f>SUMIF('Mês'!$B$4:$FO$4,Trimestre!BG$5,'Mês'!$B47:$FO47)</f>
        <v>1491.5946</v>
      </c>
      <c r="BH47" s="154">
        <f>SUMIF('Mês'!$B$4:$IC$4,Trimestre!BH$5,'Mês'!$B47:$IC47)</f>
        <v>1326.939686</v>
      </c>
      <c r="BI47" s="154">
        <f>SUMIF('Mês'!$B$4:$IC$4,Trimestre!BI$5,'Mês'!$B47:$IC47)</f>
        <v>1225.908245</v>
      </c>
      <c r="BJ47" s="154">
        <f>SUMIF('Mês'!$B$4:$IC$4,Trimestre!BJ$5,'Mês'!$B47:$IC47)</f>
        <v>1377.34892</v>
      </c>
      <c r="BK47" s="154">
        <f>SUMIF('Mês'!$B$4:$IC$4,Trimestre!BK$5,'Mês'!$B47:$IC47)</f>
        <v>1425.88245</v>
      </c>
      <c r="BL47" s="154">
        <f>SUMIF('Mês'!$B$4:$IC$4,Trimestre!BL$5,'Mês'!$B47:$IC47)</f>
        <v>1247.071577</v>
      </c>
      <c r="BM47" s="154">
        <f>SUMIF('Mês'!$B$4:$IC$4,Trimestre!BM$5,'Mês'!$B47:$IC47)</f>
        <v>1326.047185</v>
      </c>
      <c r="BN47" s="154">
        <f>SUMIF('Mês'!$B$4:$IC$4,Trimestre!BN$5,'Mês'!$B47:$IC47)</f>
        <v>1351.7851</v>
      </c>
      <c r="BO47" s="154">
        <f>SUMIF('Mês'!$B$4:$IC$4,Trimestre!BO$5,'Mês'!$B47:$IC47)</f>
        <v>1474.850382</v>
      </c>
      <c r="BP47" s="154">
        <f>SUMIF('Mês'!$B$4:$IC$4,Trimestre!BP$5,'Mês'!$B47:$IC47)</f>
        <v>1399.6334</v>
      </c>
      <c r="BQ47" s="154">
        <f>SUMIF('Mês'!$B$4:$IC$4,Trimestre!BQ$5,'Mês'!$B47:$IC47)</f>
        <v>1704.1924</v>
      </c>
      <c r="BR47" s="154">
        <f>SUMIF('Mês'!$B$4:$IC$4,Trimestre!BR$5,'Mês'!$B47:$IC47)</f>
        <v>1599.229078</v>
      </c>
      <c r="BS47" s="154">
        <f>SUMIF('Mês'!$B$4:$IC$4,Trimestre!BS$5,'Mês'!$B47:$IC47)</f>
        <v>1785.471856</v>
      </c>
      <c r="BT47" s="154">
        <f>SUMIF('Mês'!$B$4:$IC$4,Trimestre!BT$5,'Mês'!$B47:$IC47)</f>
        <v>1743.972255</v>
      </c>
      <c r="BU47" s="154">
        <f>SUMIF('Mês'!$B$4:$IC$4,Trimestre!BU$5,'Mês'!$B47:$IC47)</f>
        <v>1913.399278</v>
      </c>
      <c r="BV47" s="154">
        <f>SUMIF('Mês'!$B$4:$IC$4,Trimestre!BV$5,'Mês'!$B47:$IC47)</f>
        <v>1851.8459</v>
      </c>
      <c r="BW47" s="154">
        <f>SUMIF('Mês'!$B$4:$IC$4,Trimestre!BW$5,'Mês'!$B47:$IC47)</f>
        <v>1862.0713</v>
      </c>
      <c r="BX47" s="154">
        <f>SUMIF('Mês'!$B$4:$IC$4,Trimestre!BX$5,'Mês'!$B47:$IC47)</f>
        <v>1896.43</v>
      </c>
      <c r="BY47" s="154">
        <f>SUMIF('Mês'!$B$4:$IC$4,Trimestre!BY$5,'Mês'!$B47:$IC47)</f>
        <v>1996.45</v>
      </c>
      <c r="BZ47" s="162"/>
    </row>
    <row r="48" ht="12.75" customHeight="1">
      <c r="A48" s="39">
        <f t="shared" si="1"/>
        <v>44</v>
      </c>
      <c r="B48" s="80" t="s">
        <v>266</v>
      </c>
      <c r="C48" s="146"/>
      <c r="D48" s="146">
        <f>D47/(D46*D$4)</f>
        <v>1</v>
      </c>
      <c r="E48" s="146">
        <f t="shared" ref="E48:BY48" si="3">E47/(E46*E4)</f>
        <v>1.006637363</v>
      </c>
      <c r="F48" s="146">
        <f t="shared" si="3"/>
        <v>1</v>
      </c>
      <c r="G48" s="146">
        <f t="shared" si="3"/>
        <v>0.9891304348</v>
      </c>
      <c r="H48" s="146">
        <f t="shared" si="3"/>
        <v>1</v>
      </c>
      <c r="I48" s="146">
        <f t="shared" si="3"/>
        <v>0.7838827839</v>
      </c>
      <c r="J48" s="146">
        <f t="shared" si="3"/>
        <v>1</v>
      </c>
      <c r="K48" s="146">
        <f t="shared" si="3"/>
        <v>0.9891304348</v>
      </c>
      <c r="L48" s="146">
        <f t="shared" si="3"/>
        <v>1</v>
      </c>
      <c r="M48" s="146">
        <f t="shared" si="3"/>
        <v>0.9011418581</v>
      </c>
      <c r="N48" s="146">
        <f t="shared" si="3"/>
        <v>0.8840016722</v>
      </c>
      <c r="O48" s="146">
        <f t="shared" si="3"/>
        <v>0.9415402174</v>
      </c>
      <c r="P48" s="146">
        <f t="shared" si="3"/>
        <v>0.96406</v>
      </c>
      <c r="Q48" s="146">
        <f t="shared" si="3"/>
        <v>0.9182783883</v>
      </c>
      <c r="R48" s="146">
        <f t="shared" si="3"/>
        <v>0.835061413</v>
      </c>
      <c r="S48" s="146">
        <f t="shared" si="3"/>
        <v>0.9284585404</v>
      </c>
      <c r="T48" s="146">
        <f t="shared" si="3"/>
        <v>0.9137847826</v>
      </c>
      <c r="U48" s="146">
        <f t="shared" si="3"/>
        <v>0.9465009231</v>
      </c>
      <c r="V48" s="146">
        <f t="shared" si="3"/>
        <v>0.9892521739</v>
      </c>
      <c r="W48" s="146">
        <f t="shared" si="3"/>
        <v>0.9781348852</v>
      </c>
      <c r="X48" s="146">
        <f t="shared" si="3"/>
        <v>0.8922612654</v>
      </c>
      <c r="Y48" s="146">
        <f t="shared" si="3"/>
        <v>0.9782007992</v>
      </c>
      <c r="Z48" s="146">
        <f t="shared" si="3"/>
        <v>0.939856783</v>
      </c>
      <c r="AA48" s="146">
        <f t="shared" si="3"/>
        <v>1.016663043</v>
      </c>
      <c r="AB48" s="146">
        <f t="shared" si="3"/>
        <v>0.8942949213</v>
      </c>
      <c r="AC48" s="146">
        <f t="shared" si="3"/>
        <v>0.9907962806</v>
      </c>
      <c r="AD48" s="146">
        <f t="shared" si="3"/>
        <v>0.9611219793</v>
      </c>
      <c r="AE48" s="146">
        <f t="shared" si="3"/>
        <v>1.02340386</v>
      </c>
      <c r="AF48" s="146">
        <f t="shared" si="3"/>
        <v>0.8800224806</v>
      </c>
      <c r="AG48" s="146">
        <f t="shared" si="3"/>
        <v>0.9323333333</v>
      </c>
      <c r="AH48" s="146">
        <f t="shared" si="3"/>
        <v>0.9661768116</v>
      </c>
      <c r="AI48" s="146">
        <f t="shared" si="3"/>
        <v>1.001272765</v>
      </c>
      <c r="AJ48" s="146">
        <f t="shared" si="3"/>
        <v>0.9203730247</v>
      </c>
      <c r="AK48" s="146">
        <f t="shared" si="3"/>
        <v>0.9830918097</v>
      </c>
      <c r="AL48" s="146">
        <f t="shared" si="3"/>
        <v>0.9706407323</v>
      </c>
      <c r="AM48" s="146">
        <f t="shared" si="3"/>
        <v>1.027327032</v>
      </c>
      <c r="AN48" s="146">
        <f t="shared" si="3"/>
        <v>0.9102050877</v>
      </c>
      <c r="AO48" s="146">
        <f t="shared" si="3"/>
        <v>0.989010989</v>
      </c>
      <c r="AP48" s="146">
        <f t="shared" si="3"/>
        <v>0.9818066362</v>
      </c>
      <c r="AQ48" s="146">
        <f t="shared" si="3"/>
        <v>0.9170800915</v>
      </c>
      <c r="AR48" s="146">
        <f t="shared" si="3"/>
        <v>0.8222192019</v>
      </c>
      <c r="AS48" s="146">
        <f t="shared" si="3"/>
        <v>0.8620879121</v>
      </c>
      <c r="AT48" s="146">
        <f t="shared" si="3"/>
        <v>0.8669772257</v>
      </c>
      <c r="AU48" s="146">
        <f t="shared" si="3"/>
        <v>0.8846488886</v>
      </c>
      <c r="AV48" s="146">
        <f t="shared" si="3"/>
        <v>0.7083449544</v>
      </c>
      <c r="AW48" s="146">
        <f t="shared" si="3"/>
        <v>0.8015423037</v>
      </c>
      <c r="AX48" s="146">
        <f t="shared" si="3"/>
        <v>0.7813478162</v>
      </c>
      <c r="AY48" s="146">
        <f t="shared" si="3"/>
        <v>0.5850022684</v>
      </c>
      <c r="AZ48" s="146">
        <f t="shared" si="3"/>
        <v>0.5672593237</v>
      </c>
      <c r="BA48" s="146">
        <f t="shared" si="3"/>
        <v>0.6491100812</v>
      </c>
      <c r="BB48" s="146">
        <f t="shared" si="3"/>
        <v>0.6814893718</v>
      </c>
      <c r="BC48" s="146">
        <f t="shared" si="3"/>
        <v>0.5441207071</v>
      </c>
      <c r="BD48" s="146">
        <f t="shared" si="3"/>
        <v>0.5042449275</v>
      </c>
      <c r="BE48" s="146">
        <f t="shared" si="3"/>
        <v>0.5832939767</v>
      </c>
      <c r="BF48" s="146">
        <f t="shared" si="3"/>
        <v>0.648492696</v>
      </c>
      <c r="BG48" s="146">
        <f t="shared" si="3"/>
        <v>0.7049123819</v>
      </c>
      <c r="BH48" s="146">
        <f t="shared" si="3"/>
        <v>0.6339893389</v>
      </c>
      <c r="BI48" s="146">
        <f t="shared" si="3"/>
        <v>0.5857182251</v>
      </c>
      <c r="BJ48" s="146">
        <f t="shared" si="3"/>
        <v>0.6509210398</v>
      </c>
      <c r="BK48" s="146">
        <f t="shared" si="3"/>
        <v>0.6738574905</v>
      </c>
      <c r="BL48" s="146">
        <f t="shared" si="3"/>
        <v>0.6024500373</v>
      </c>
      <c r="BM48" s="146">
        <f t="shared" si="3"/>
        <v>0.6335629166</v>
      </c>
      <c r="BN48" s="146">
        <f t="shared" si="3"/>
        <v>0.6388398393</v>
      </c>
      <c r="BO48" s="146">
        <f t="shared" si="3"/>
        <v>0.6969992352</v>
      </c>
      <c r="BP48" s="146">
        <f t="shared" si="3"/>
        <v>0.676151401</v>
      </c>
      <c r="BQ48" s="146">
        <f t="shared" si="3"/>
        <v>0.8142343048</v>
      </c>
      <c r="BR48" s="146">
        <f t="shared" si="3"/>
        <v>0.6953169903</v>
      </c>
      <c r="BS48" s="146">
        <f t="shared" si="3"/>
        <v>0.7762921111</v>
      </c>
      <c r="BT48" s="146">
        <f t="shared" si="3"/>
        <v>0.7750987801</v>
      </c>
      <c r="BU48" s="146">
        <f t="shared" si="3"/>
        <v>0.8410546276</v>
      </c>
      <c r="BV48" s="146">
        <f t="shared" si="3"/>
        <v>0.8051503913</v>
      </c>
      <c r="BW48" s="146">
        <f t="shared" si="3"/>
        <v>0.8095962174</v>
      </c>
      <c r="BX48" s="146">
        <f t="shared" si="3"/>
        <v>0.8335956044</v>
      </c>
      <c r="BY48" s="146">
        <f t="shared" si="3"/>
        <v>0.8775604396</v>
      </c>
      <c r="BZ48" s="162"/>
    </row>
    <row r="49" ht="12.75" customHeight="1">
      <c r="A49" s="39">
        <f t="shared" si="1"/>
        <v>45</v>
      </c>
      <c r="B49" s="134" t="s">
        <v>267</v>
      </c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  <c r="BR49" s="119"/>
      <c r="BS49" s="119"/>
      <c r="BT49" s="119"/>
      <c r="BU49" s="119"/>
      <c r="BV49" s="119"/>
      <c r="BW49" s="119"/>
      <c r="BX49" s="119"/>
      <c r="BY49" s="119"/>
      <c r="BZ49" s="162"/>
    </row>
    <row r="50" ht="12.75" customHeight="1">
      <c r="A50" s="39">
        <f t="shared" si="1"/>
        <v>46</v>
      </c>
      <c r="B50" s="151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62"/>
    </row>
    <row r="51" ht="13.5" customHeight="1">
      <c r="A51" s="39">
        <f t="shared" si="1"/>
        <v>47</v>
      </c>
      <c r="B51" s="104" t="s">
        <v>268</v>
      </c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62"/>
    </row>
    <row r="52" ht="13.5" customHeight="1">
      <c r="A52" s="39">
        <f t="shared" si="1"/>
        <v>48</v>
      </c>
      <c r="B52" s="80" t="s">
        <v>269</v>
      </c>
      <c r="C52" s="126"/>
      <c r="D52" s="126">
        <f>SUMIF('Mês'!$B$4:$FC$4,Trimestre!D$5,'Mês'!$B52:$FC52)</f>
        <v>0</v>
      </c>
      <c r="E52" s="126">
        <f>SUMIF('Mês'!$B$4:$FC$4,Trimestre!E$5,'Mês'!$B52:$FC52)</f>
        <v>0</v>
      </c>
      <c r="F52" s="126">
        <f>SUMIF('Mês'!$B$4:$FC$4,Trimestre!F$5,'Mês'!$B52:$FC52)</f>
        <v>0</v>
      </c>
      <c r="G52" s="126">
        <f>SUMIF('Mês'!$B$4:$FC$4,Trimestre!G$5,'Mês'!$B52:$FC52)</f>
        <v>0</v>
      </c>
      <c r="H52" s="126">
        <f>SUMIF('Mês'!$B$4:$FC$4,Trimestre!H$5,'Mês'!$B52:$FC52)</f>
        <v>1</v>
      </c>
      <c r="I52" s="126">
        <f>SUMIF('Mês'!$B$4:$FC$4,Trimestre!I$5,'Mês'!$B52:$FC52)</f>
        <v>0</v>
      </c>
      <c r="J52" s="126">
        <f>SUMIF('Mês'!$B$4:$FC$4,Trimestre!J$5,'Mês'!$B52:$FC52)</f>
        <v>0</v>
      </c>
      <c r="K52" s="126">
        <f>SUMIF('Mês'!$B$4:$FC$4,Trimestre!K$5,'Mês'!$B52:$FC52)</f>
        <v>0</v>
      </c>
      <c r="L52" s="126">
        <f>SUMIF('Mês'!$B$4:$FC$4,Trimestre!L$5,'Mês'!$B52:$FC52)</f>
        <v>0</v>
      </c>
      <c r="M52" s="126">
        <f>SUMIF('Mês'!$B$4:$FC$4,Trimestre!M$5,'Mês'!$B52:$FC52)</f>
        <v>1</v>
      </c>
      <c r="N52" s="126">
        <f>SUMIF('Mês'!$B$4:$FC$4,Trimestre!N$5,'Mês'!$B52:$FC52)</f>
        <v>1</v>
      </c>
      <c r="O52" s="126">
        <f>SUMIF('Mês'!$B$4:$FC$4,Trimestre!O$5,'Mês'!$B52:$FC52)</f>
        <v>0</v>
      </c>
      <c r="P52" s="126">
        <f>SUMIF('Mês'!$B$4:$FC$4,Trimestre!P$5,'Mês'!$B52:$FC52)</f>
        <v>1</v>
      </c>
      <c r="Q52" s="126">
        <f>SUMIF('Mês'!$B$4:$FC$4,Trimestre!Q$5,'Mês'!$B52:$FC52)</f>
        <v>0</v>
      </c>
      <c r="R52" s="126">
        <f>SUMIF('Mês'!$B$4:$FC$4,Trimestre!R$5,'Mês'!$B52:$FC52)</f>
        <v>1</v>
      </c>
      <c r="S52" s="126">
        <f>SUMIF('Mês'!$B$4:$FC$4,Trimestre!S$5,'Mês'!$B52:$FC52)</f>
        <v>0</v>
      </c>
      <c r="T52" s="126">
        <f>SUMIF('Mês'!$B$4:$FC$4,Trimestre!T$5,'Mês'!$B52:$FC52)</f>
        <v>1</v>
      </c>
      <c r="U52" s="126">
        <f>SUMIF('Mês'!$B$4:$FC$4,Trimestre!U$5,'Mês'!$B52:$FC52)</f>
        <v>1</v>
      </c>
      <c r="V52" s="126">
        <f>SUMIF('Mês'!$B$4:$FC$4,Trimestre!V$5,'Mês'!$B52:$FC52)</f>
        <v>1</v>
      </c>
      <c r="W52" s="126">
        <f>SUMIF('Mês'!$B$4:$FC$4,Trimestre!W$5,'Mês'!$B52:$FC52)</f>
        <v>0</v>
      </c>
      <c r="X52" s="126">
        <f>SUMIF('Mês'!$B$4:$FC$4,Trimestre!X$5,'Mês'!$B52:$FC52)</f>
        <v>1</v>
      </c>
      <c r="Y52" s="126">
        <f>SUMIF('Mês'!$B$4:$FC$4,Trimestre!Y$5,'Mês'!$B52:$FC52)</f>
        <v>0</v>
      </c>
      <c r="Z52" s="126">
        <f>SUMIF('Mês'!$B$4:$FC$4,Trimestre!Z$5,'Mês'!$B52:$FC52)</f>
        <v>1</v>
      </c>
      <c r="AA52" s="126">
        <f>SUMIF('Mês'!$B$4:$FC$4,Trimestre!AA$5,'Mês'!$B52:$FC52)</f>
        <v>0</v>
      </c>
      <c r="AB52" s="126">
        <f>SUMIF('Mês'!$B$4:$FC$4,Trimestre!AB$5,'Mês'!$B52:$FC52)</f>
        <v>1</v>
      </c>
      <c r="AC52" s="126">
        <f>SUMIF('Mês'!$B$4:$FC$4,Trimestre!AC$5,'Mês'!$B52:$FC52)</f>
        <v>0</v>
      </c>
      <c r="AD52" s="126">
        <f>SUMIF('Mês'!$B$4:$FC$4,Trimestre!AD$5,'Mês'!$B52:$FC52)</f>
        <v>1</v>
      </c>
      <c r="AE52" s="126">
        <f>SUMIF('Mês'!$B$4:$FC$4,Trimestre!AE$5,'Mês'!$B52:$FC52)</f>
        <v>0</v>
      </c>
      <c r="AF52" s="126">
        <f>SUMIF('Mês'!$B$4:$FC$4,Trimestre!AF$5,'Mês'!$B52:$FC52)</f>
        <v>1</v>
      </c>
      <c r="AG52" s="126">
        <f>SUMIF('Mês'!$B$4:$FC$4,Trimestre!AG$5,'Mês'!$B52:$FC52)</f>
        <v>0</v>
      </c>
      <c r="AH52" s="126">
        <f>SUMIF('Mês'!$B$4:$FC$4,Trimestre!AH$5,'Mês'!$B52:$FC52)</f>
        <v>1</v>
      </c>
      <c r="AI52" s="126">
        <f>SUMIF('Mês'!$B$4:$FC$4,Trimestre!AI$5,'Mês'!$B52:$FC52)</f>
        <v>1</v>
      </c>
      <c r="AJ52" s="126">
        <f>SUMIF('Mês'!$B$4:$FC$4,Trimestre!AJ$5,'Mês'!$B52:$FC52)</f>
        <v>1</v>
      </c>
      <c r="AK52" s="126">
        <f>SUMIF('Mês'!$B$4:$FC$4,Trimestre!AK$5,'Mês'!$B52:$FC52)</f>
        <v>0</v>
      </c>
      <c r="AL52" s="126">
        <f>SUMIF('Mês'!$B$4:$FC$4,Trimestre!AL$5,'Mês'!$B52:$FC52)</f>
        <v>0</v>
      </c>
      <c r="AM52" s="126">
        <f>SUMIF('Mês'!$B$4:$FC$4,Trimestre!AM$5,'Mês'!$B52:$FC52)</f>
        <v>0</v>
      </c>
      <c r="AN52" s="126">
        <f>SUMIF('Mês'!$B$4:$FC$4,Trimestre!AN$5,'Mês'!$B52:$FC52)</f>
        <v>0</v>
      </c>
      <c r="AO52" s="126">
        <f>SUMIF('Mês'!$B$4:$FC$4,Trimestre!AO$5,'Mês'!$B52:$FC52)</f>
        <v>0</v>
      </c>
      <c r="AP52" s="126">
        <f>SUMIF('Mês'!$B$4:$FC$4,Trimestre!AP$5,'Mês'!$B52:$FC52)</f>
        <v>0</v>
      </c>
      <c r="AQ52" s="126">
        <f>SUMIF('Mês'!$B$4:$FC$4,Trimestre!AQ$5,'Mês'!$B52:$FC52)</f>
        <v>2</v>
      </c>
      <c r="AR52" s="126">
        <f>SUMIF('Mês'!$B$4:$FC$4,Trimestre!AR$5,'Mês'!$B52:$FC52)</f>
        <v>0</v>
      </c>
      <c r="AS52" s="126">
        <f>SUMIF('Mês'!$B$4:$FC$4,Trimestre!AS$5,'Mês'!$B52:$FC52)</f>
        <v>2</v>
      </c>
      <c r="AT52" s="126">
        <f>SUMIF('Mês'!$B$4:$FC$4,Trimestre!AT$5,'Mês'!$B52:$FC52)</f>
        <v>0</v>
      </c>
      <c r="AU52" s="126">
        <f>SUMIF('Mês'!$B$4:$FC$4,Trimestre!AU$5,'Mês'!$B52:$FC52)</f>
        <v>1</v>
      </c>
      <c r="AV52" s="126">
        <f>SUMIF('Mês'!$B$4:$FC$4,Trimestre!AV$5,'Mês'!$B52:$FC52)</f>
        <v>0</v>
      </c>
      <c r="AW52" s="126">
        <f>SUMIF('Mês'!$B$4:$FC$4,Trimestre!AW$5,'Mês'!$B52:$FC52)</f>
        <v>0</v>
      </c>
      <c r="AX52" s="126">
        <f>SUMIF('Mês'!$B$4:$FC$4,Trimestre!AX$5,'Mês'!$B52:$FC52)</f>
        <v>0</v>
      </c>
      <c r="AY52" s="126">
        <f>SUMIF('Mês'!$B$4:$FC$4,Trimestre!AY$5,'Mês'!$B52:$FC52)</f>
        <v>0</v>
      </c>
      <c r="AZ52" s="126">
        <f>SUMIF('Mês'!$B$4:$FC$4,Trimestre!AZ$5,'Mês'!$B52:$FC52)</f>
        <v>0</v>
      </c>
      <c r="BA52" s="126">
        <f>SUMIF('Mês'!$B$4:$FC$4,Trimestre!BA$5,'Mês'!$B52:$FC52)</f>
        <v>0</v>
      </c>
      <c r="BB52" s="126">
        <f>SUMIF('Mês'!$B$4:$FC$4,Trimestre!BB$5,'Mês'!$B52:$FC52)</f>
        <v>0</v>
      </c>
      <c r="BC52" s="126">
        <f>SUMIF('Mês'!$B$4:$FC$4,Trimestre!BC$5,'Mês'!$B52:$FC52)</f>
        <v>0</v>
      </c>
      <c r="BD52" s="126">
        <f>SUMIF('Mês'!$B$4:$FO$4,Trimestre!BD$5,'Mês'!$B52:$FO52)</f>
        <v>0</v>
      </c>
      <c r="BE52" s="126">
        <f>SUMIF('Mês'!$B$4:$FO$4,Trimestre!BE$5,'Mês'!$B52:$FO52)</f>
        <v>0</v>
      </c>
      <c r="BF52" s="126">
        <f>SUMIF('Mês'!$B$4:$FO$4,Trimestre!BF$5,'Mês'!$B52:$FO52)</f>
        <v>0</v>
      </c>
      <c r="BG52" s="126">
        <f>SUMIF('Mês'!$B$4:$FO$4,Trimestre!BG$5,'Mês'!$B52:$FO52)</f>
        <v>0</v>
      </c>
      <c r="BH52" s="126">
        <f>SUMIF('Mês'!$B$4:$IE$4,Trimestre!BH$5,'Mês'!$B52:$IE52)</f>
        <v>0</v>
      </c>
      <c r="BI52" s="126">
        <f>SUMIF('Mês'!$B$4:$IE$4,Trimestre!BI$5,'Mês'!$B52:$IE52)</f>
        <v>0</v>
      </c>
      <c r="BJ52" s="126">
        <f>SUMIF('Mês'!$B$4:$IE$4,Trimestre!BJ$5,'Mês'!$B52:$IE52)</f>
        <v>0</v>
      </c>
      <c r="BK52" s="126">
        <f>SUMIF('Mês'!$B$4:$IE$4,Trimestre!BK$5,'Mês'!$B52:$IE52)</f>
        <v>0</v>
      </c>
      <c r="BL52" s="126">
        <f>SUMIF('Mês'!$B$4:$IE$4,Trimestre!BL$5,'Mês'!$B52:$IE52)</f>
        <v>0</v>
      </c>
      <c r="BM52" s="126">
        <f>SUMIF('Mês'!$B$4:$IE$4,Trimestre!BM$5,'Mês'!$B52:$IE52)</f>
        <v>0</v>
      </c>
      <c r="BN52" s="126">
        <f>SUMIF('Mês'!$B$4:$IE$4,Trimestre!BN$5,'Mês'!$B52:$IE52)</f>
        <v>0</v>
      </c>
      <c r="BO52" s="126">
        <f>SUMIF('Mês'!$B$4:$IE$4,Trimestre!BO$5,'Mês'!$B52:$IE52)</f>
        <v>0</v>
      </c>
      <c r="BP52" s="126">
        <f>SUMIF('Mês'!$B$4:$IE$4,Trimestre!BP$5,'Mês'!$B52:$IE52)</f>
        <v>0</v>
      </c>
      <c r="BQ52" s="126">
        <f>SUMIF('Mês'!$B$4:$IE$4,Trimestre!BQ$5,'Mês'!$B52:$IE52)</f>
        <v>0</v>
      </c>
      <c r="BR52" s="126">
        <f>SUMIF('Mês'!$B$4:$IE$4,Trimestre!BR$5,'Mês'!$B52:$IE52)</f>
        <v>0</v>
      </c>
      <c r="BS52" s="126">
        <f>SUMIF('Mês'!$B$4:$IE$4,Trimestre!BS$5,'Mês'!$B52:$IE52)</f>
        <v>0</v>
      </c>
      <c r="BT52" s="126">
        <f>SUMIF('Mês'!$B$4:$IE$4,Trimestre!BT$5,'Mês'!$B52:$IE52)</f>
        <v>0</v>
      </c>
      <c r="BU52" s="126">
        <f>SUMIF('Mês'!$B$4:$IE$4,Trimestre!BU$5,'Mês'!$B52:$IE52)</f>
        <v>0</v>
      </c>
      <c r="BV52" s="126">
        <f>SUMIF('Mês'!$B$4:$IE$4,Trimestre!BV$5,'Mês'!$B52:$IE52)</f>
        <v>0</v>
      </c>
      <c r="BW52" s="126">
        <f>SUMIF('Mês'!$B$4:$IE$4,Trimestre!BW$5,'Mês'!$B52:$IE52)</f>
        <v>0</v>
      </c>
      <c r="BX52" s="126">
        <f>SUMIF('Mês'!$B$4:$IE$4,Trimestre!BX$5,'Mês'!$B52:$IE52)</f>
        <v>0</v>
      </c>
      <c r="BY52" s="126">
        <f>SUMIF('Mês'!$B$4:$IE$4,Trimestre!BY$5,'Mês'!$B52:$IE52)</f>
        <v>0</v>
      </c>
      <c r="BZ52" s="162"/>
    </row>
    <row r="53" ht="12.75" customHeight="1">
      <c r="A53" s="39">
        <f t="shared" si="1"/>
        <v>49</v>
      </c>
      <c r="B53" s="132" t="s">
        <v>270</v>
      </c>
      <c r="C53" s="152"/>
      <c r="D53" s="152">
        <f>SUMIF('Mês'!$B$4:$FC$4,Trimestre!D$5,'Mês'!$B53:$FC53)</f>
        <v>1</v>
      </c>
      <c r="E53" s="152">
        <f>SUMIF('Mês'!$B$4:$FC$4,Trimestre!E$5,'Mês'!$B53:$FC53)</f>
        <v>1</v>
      </c>
      <c r="F53" s="152">
        <f>SUMIF('Mês'!$B$4:$FC$4,Trimestre!F$5,'Mês'!$B53:$FC53)</f>
        <v>0</v>
      </c>
      <c r="G53" s="152">
        <f>SUMIF('Mês'!$B$4:$FC$4,Trimestre!G$5,'Mês'!$B53:$FC53)</f>
        <v>0</v>
      </c>
      <c r="H53" s="152">
        <f>SUMIF('Mês'!$B$4:$FC$4,Trimestre!H$5,'Mês'!$B53:$FC53)</f>
        <v>0</v>
      </c>
      <c r="I53" s="152">
        <f>SUMIF('Mês'!$B$4:$FC$4,Trimestre!I$5,'Mês'!$B53:$FC53)</f>
        <v>0</v>
      </c>
      <c r="J53" s="152">
        <f>SUMIF('Mês'!$B$4:$FC$4,Trimestre!J$5,'Mês'!$B53:$FC53)</f>
        <v>1</v>
      </c>
      <c r="K53" s="152">
        <f>SUMIF('Mês'!$B$4:$FC$4,Trimestre!K$5,'Mês'!$B53:$FC53)</f>
        <v>1</v>
      </c>
      <c r="L53" s="152">
        <f>SUMIF('Mês'!$B$4:$FC$4,Trimestre!L$5,'Mês'!$B53:$FC53)</f>
        <v>0</v>
      </c>
      <c r="M53" s="152">
        <f>SUMIF('Mês'!$B$4:$FC$4,Trimestre!M$5,'Mês'!$B53:$FC53)</f>
        <v>1</v>
      </c>
      <c r="N53" s="152">
        <f>SUMIF('Mês'!$B$4:$FC$4,Trimestre!N$5,'Mês'!$B53:$FC53)</f>
        <v>0</v>
      </c>
      <c r="O53" s="152">
        <f>SUMIF('Mês'!$B$4:$FC$4,Trimestre!O$5,'Mês'!$B53:$FC53)</f>
        <v>1</v>
      </c>
      <c r="P53" s="152">
        <f>SUMIF('Mês'!$B$4:$FC$4,Trimestre!P$5,'Mês'!$B53:$FC53)</f>
        <v>1</v>
      </c>
      <c r="Q53" s="152">
        <f>SUMIF('Mês'!$B$4:$FC$4,Trimestre!Q$5,'Mês'!$B53:$FC53)</f>
        <v>2</v>
      </c>
      <c r="R53" s="152">
        <f>SUMIF('Mês'!$B$4:$FC$4,Trimestre!R$5,'Mês'!$B53:$FC53)</f>
        <v>0</v>
      </c>
      <c r="S53" s="152">
        <f>SUMIF('Mês'!$B$4:$FC$4,Trimestre!S$5,'Mês'!$B53:$FC53)</f>
        <v>4</v>
      </c>
      <c r="T53" s="152">
        <f>SUMIF('Mês'!$B$4:$FC$4,Trimestre!T$5,'Mês'!$B53:$FC53)</f>
        <v>0</v>
      </c>
      <c r="U53" s="152">
        <f>SUMIF('Mês'!$B$4:$FC$4,Trimestre!U$5,'Mês'!$B53:$FC53)</f>
        <v>1</v>
      </c>
      <c r="V53" s="152">
        <f>SUMIF('Mês'!$B$4:$FC$4,Trimestre!V$5,'Mês'!$B53:$FC53)</f>
        <v>1</v>
      </c>
      <c r="W53" s="152">
        <f>SUMIF('Mês'!$B$4:$FC$4,Trimestre!W$5,'Mês'!$B53:$FC53)</f>
        <v>3</v>
      </c>
      <c r="X53" s="152">
        <f>SUMIF('Mês'!$B$4:$FC$4,Trimestre!X$5,'Mês'!$B53:$FC53)</f>
        <v>0</v>
      </c>
      <c r="Y53" s="152">
        <f>SUMIF('Mês'!$B$4:$FC$4,Trimestre!Y$5,'Mês'!$B53:$FC53)</f>
        <v>1</v>
      </c>
      <c r="Z53" s="152">
        <f>SUMIF('Mês'!$B$4:$FC$4,Trimestre!Z$5,'Mês'!$B53:$FC53)</f>
        <v>2</v>
      </c>
      <c r="AA53" s="152">
        <f>SUMIF('Mês'!$B$4:$FC$4,Trimestre!AA$5,'Mês'!$B53:$FC53)</f>
        <v>1</v>
      </c>
      <c r="AB53" s="152">
        <f>SUMIF('Mês'!$B$4:$FC$4,Trimestre!AB$5,'Mês'!$B53:$FC53)</f>
        <v>0</v>
      </c>
      <c r="AC53" s="152">
        <f>SUMIF('Mês'!$B$4:$FC$4,Trimestre!AC$5,'Mês'!$B53:$FC53)</f>
        <v>1</v>
      </c>
      <c r="AD53" s="152">
        <f>SUMIF('Mês'!$B$4:$FC$4,Trimestre!AD$5,'Mês'!$B53:$FC53)</f>
        <v>0</v>
      </c>
      <c r="AE53" s="152">
        <f>SUMIF('Mês'!$B$4:$FC$4,Trimestre!AE$5,'Mês'!$B53:$FC53)</f>
        <v>1</v>
      </c>
      <c r="AF53" s="152">
        <f>SUMIF('Mês'!$B$4:$FC$4,Trimestre!AF$5,'Mês'!$B53:$FC53)</f>
        <v>0</v>
      </c>
      <c r="AG53" s="152">
        <f>SUMIF('Mês'!$B$4:$FC$4,Trimestre!AG$5,'Mês'!$B53:$FC53)</f>
        <v>1</v>
      </c>
      <c r="AH53" s="152">
        <f>SUMIF('Mês'!$B$4:$FC$4,Trimestre!AH$5,'Mês'!$B53:$FC53)</f>
        <v>0</v>
      </c>
      <c r="AI53" s="152">
        <f>SUMIF('Mês'!$B$4:$FC$4,Trimestre!AI$5,'Mês'!$B53:$FC53)</f>
        <v>0</v>
      </c>
      <c r="AJ53" s="152">
        <f>SUMIF('Mês'!$B$4:$FC$4,Trimestre!AJ$5,'Mês'!$B53:$FC53)</f>
        <v>1</v>
      </c>
      <c r="AK53" s="152">
        <f>SUMIF('Mês'!$B$4:$FC$4,Trimestre!AK$5,'Mês'!$B53:$FC53)</f>
        <v>1</v>
      </c>
      <c r="AL53" s="152">
        <f>SUMIF('Mês'!$B$4:$FC$4,Trimestre!AL$5,'Mês'!$B53:$FC53)</f>
        <v>2</v>
      </c>
      <c r="AM53" s="152">
        <f>SUMIF('Mês'!$B$4:$FC$4,Trimestre!AM$5,'Mês'!$B53:$FC53)</f>
        <v>1</v>
      </c>
      <c r="AN53" s="152">
        <f>SUMIF('Mês'!$B$4:$FC$4,Trimestre!AN$5,'Mês'!$B53:$FC53)</f>
        <v>0</v>
      </c>
      <c r="AO53" s="152">
        <f>SUMIF('Mês'!$B$4:$FC$4,Trimestre!AO$5,'Mês'!$B53:$FC53)</f>
        <v>0</v>
      </c>
      <c r="AP53" s="152">
        <f>SUMIF('Mês'!$B$4:$FC$4,Trimestre!AP$5,'Mês'!$B53:$FC53)</f>
        <v>0</v>
      </c>
      <c r="AQ53" s="152">
        <f>SUMIF('Mês'!$B$4:$FC$4,Trimestre!AQ$5,'Mês'!$B53:$FC53)</f>
        <v>1</v>
      </c>
      <c r="AR53" s="152">
        <f>SUMIF('Mês'!$B$4:$FC$4,Trimestre!AR$5,'Mês'!$B53:$FC53)</f>
        <v>1</v>
      </c>
      <c r="AS53" s="152">
        <f>SUMIF('Mês'!$B$4:$FC$4,Trimestre!AS$5,'Mês'!$B53:$FC53)</f>
        <v>2</v>
      </c>
      <c r="AT53" s="152">
        <f>SUMIF('Mês'!$B$4:$FC$4,Trimestre!AT$5,'Mês'!$B53:$FC53)</f>
        <v>1</v>
      </c>
      <c r="AU53" s="152">
        <f>SUMIF('Mês'!$B$4:$FC$4,Trimestre!AU$5,'Mês'!$B53:$FC53)</f>
        <v>2</v>
      </c>
      <c r="AV53" s="152">
        <f>SUMIF('Mês'!$B$4:$FC$4,Trimestre!AV$5,'Mês'!$B53:$FC53)</f>
        <v>0</v>
      </c>
      <c r="AW53" s="152">
        <f>SUMIF('Mês'!$B$4:$FC$4,Trimestre!AW$5,'Mês'!$B53:$FC53)</f>
        <v>0</v>
      </c>
      <c r="AX53" s="152">
        <f>SUMIF('Mês'!$B$4:$FC$4,Trimestre!AX$5,'Mês'!$B53:$FC53)</f>
        <v>1</v>
      </c>
      <c r="AY53" s="152">
        <f>SUMIF('Mês'!$B$4:$FC$4,Trimestre!AY$5,'Mês'!$B53:$FC53)</f>
        <v>1</v>
      </c>
      <c r="AZ53" s="152">
        <f>SUMIF('Mês'!$B$4:$FC$4,Trimestre!AZ$5,'Mês'!$B53:$FC53)</f>
        <v>0</v>
      </c>
      <c r="BA53" s="152">
        <f>SUMIF('Mês'!$B$4:$FC$4,Trimestre!BA$5,'Mês'!$B53:$FC53)</f>
        <v>0</v>
      </c>
      <c r="BB53" s="152">
        <f>SUMIF('Mês'!$B$4:$FC$4,Trimestre!BB$5,'Mês'!$B53:$FC53)</f>
        <v>1</v>
      </c>
      <c r="BC53" s="152">
        <f>SUMIF('Mês'!$B$4:$FC$4,Trimestre!BC$5,'Mês'!$B53:$FC53)</f>
        <v>2</v>
      </c>
      <c r="BD53" s="152">
        <f>SUMIF('Mês'!$B$4:$FO$4,Trimestre!BD$5,'Mês'!$B53:$FO53)</f>
        <v>0</v>
      </c>
      <c r="BE53" s="152">
        <f>SUMIF('Mês'!$B$4:$FO$4,Trimestre!BE$5,'Mês'!$B53:$FO53)</f>
        <v>1</v>
      </c>
      <c r="BF53" s="152">
        <f>SUMIF('Mês'!$B$4:$FO$4,Trimestre!BF$5,'Mês'!$B53:$FO53)</f>
        <v>0</v>
      </c>
      <c r="BG53" s="152">
        <f>SUMIF('Mês'!$B$4:$FO$4,Trimestre!BG$5,'Mês'!$B53:$FO53)</f>
        <v>0</v>
      </c>
      <c r="BH53" s="152">
        <f>SUMIF('Mês'!$B$4:$IE$4,Trimestre!BH$5,'Mês'!$B53:$IE53)</f>
        <v>0</v>
      </c>
      <c r="BI53" s="152">
        <f>SUMIF('Mês'!$B$4:$IE$4,Trimestre!BI$5,'Mês'!$B53:$IE53)</f>
        <v>0</v>
      </c>
      <c r="BJ53" s="152">
        <f>SUMIF('Mês'!$B$4:$IE$4,Trimestre!BJ$5,'Mês'!$B53:$IE53)</f>
        <v>0</v>
      </c>
      <c r="BK53" s="152">
        <f>SUMIF('Mês'!$B$4:$IE$4,Trimestre!BK$5,'Mês'!$B53:$IE53)</f>
        <v>0</v>
      </c>
      <c r="BL53" s="152">
        <f>SUMIF('Mês'!$B$4:$IE$4,Trimestre!BL$5,'Mês'!$B53:$IE53)</f>
        <v>0</v>
      </c>
      <c r="BM53" s="152">
        <f>SUMIF('Mês'!$B$4:$IE$4,Trimestre!BM$5,'Mês'!$B53:$IE53)</f>
        <v>0</v>
      </c>
      <c r="BN53" s="152">
        <f>SUMIF('Mês'!$B$4:$IE$4,Trimestre!BN$5,'Mês'!$B53:$IE53)</f>
        <v>0</v>
      </c>
      <c r="BO53" s="152">
        <f>SUMIF('Mês'!$B$4:$IE$4,Trimestre!BO$5,'Mês'!$B53:$IE53)</f>
        <v>0</v>
      </c>
      <c r="BP53" s="152">
        <f>SUMIF('Mês'!$B$4:$IE$4,Trimestre!BP$5,'Mês'!$B53:$IE53)</f>
        <v>0</v>
      </c>
      <c r="BQ53" s="152">
        <f>SUMIF('Mês'!$B$4:$IE$4,Trimestre!BQ$5,'Mês'!$B53:$IE53)</f>
        <v>0</v>
      </c>
      <c r="BR53" s="152">
        <f>SUMIF('Mês'!$B$4:$IE$4,Trimestre!BR$5,'Mês'!$B53:$IE53)</f>
        <v>0</v>
      </c>
      <c r="BS53" s="152">
        <f>SUMIF('Mês'!$B$4:$IE$4,Trimestre!BS$5,'Mês'!$B53:$IE53)</f>
        <v>0</v>
      </c>
      <c r="BT53" s="152">
        <f>SUMIF('Mês'!$B$4:$IE$4,Trimestre!BT$5,'Mês'!$B53:$IE53)</f>
        <v>0</v>
      </c>
      <c r="BU53" s="152">
        <f>SUMIF('Mês'!$B$4:$IE$4,Trimestre!BU$5,'Mês'!$B53:$IE53)</f>
        <v>0</v>
      </c>
      <c r="BV53" s="152">
        <f>SUMIF('Mês'!$B$4:$IE$4,Trimestre!BV$5,'Mês'!$B53:$IE53)</f>
        <v>0</v>
      </c>
      <c r="BW53" s="152">
        <f>SUMIF('Mês'!$B$4:$IE$4,Trimestre!BW$5,'Mês'!$B53:$IE53)</f>
        <v>0</v>
      </c>
      <c r="BX53" s="152">
        <f>SUMIF('Mês'!$B$4:$IE$4,Trimestre!BX$5,'Mês'!$B53:$IE53)</f>
        <v>0</v>
      </c>
      <c r="BY53" s="152">
        <f>SUMIF('Mês'!$B$4:$IE$4,Trimestre!BY$5,'Mês'!$B53:$IE53)</f>
        <v>0</v>
      </c>
      <c r="BZ53" s="162"/>
    </row>
    <row r="54" ht="15.75" customHeight="1">
      <c r="A54" s="39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62"/>
    </row>
    <row r="55" ht="15.75" customHeight="1">
      <c r="A55" s="39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62"/>
    </row>
    <row r="56" ht="15.75" customHeight="1">
      <c r="A56" s="39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62"/>
    </row>
    <row r="57" ht="15.75" customHeight="1">
      <c r="A57" s="39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62"/>
    </row>
    <row r="58" ht="15.75" customHeight="1">
      <c r="A58" s="39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62"/>
    </row>
    <row r="59" ht="15.75" customHeight="1">
      <c r="A59" s="39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62"/>
    </row>
    <row r="60" ht="15.75" customHeight="1">
      <c r="A60" s="39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62"/>
    </row>
    <row r="61" ht="15.75" customHeight="1">
      <c r="A61" s="39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62"/>
    </row>
    <row r="62" ht="15.75" customHeight="1">
      <c r="A62" s="39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62"/>
    </row>
    <row r="63" ht="15.75" customHeight="1">
      <c r="A63" s="39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62"/>
    </row>
    <row r="64" ht="15.75" customHeight="1">
      <c r="A64" s="39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62"/>
    </row>
    <row r="65" ht="15.75" customHeight="1">
      <c r="A65" s="39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62"/>
    </row>
    <row r="66" ht="15.75" customHeight="1">
      <c r="A66" s="39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62"/>
    </row>
    <row r="67" ht="15.75" customHeight="1">
      <c r="A67" s="39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62"/>
    </row>
    <row r="68" ht="15.75" customHeight="1">
      <c r="A68" s="39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62"/>
    </row>
    <row r="69" ht="15.75" customHeight="1">
      <c r="A69" s="39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62"/>
    </row>
    <row r="70" ht="15.75" customHeight="1">
      <c r="A70" s="39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62"/>
    </row>
    <row r="71" ht="15.75" customHeight="1">
      <c r="A71" s="39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62"/>
    </row>
    <row r="72" ht="15.75" customHeight="1">
      <c r="A72" s="39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62"/>
    </row>
    <row r="73" ht="15.75" customHeight="1">
      <c r="A73" s="39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62"/>
    </row>
    <row r="74" ht="15.75" customHeight="1">
      <c r="A74" s="39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62"/>
    </row>
    <row r="75" ht="15.75" customHeight="1">
      <c r="A75" s="39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62"/>
    </row>
    <row r="76" ht="15.75" customHeight="1">
      <c r="A76" s="39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62"/>
    </row>
    <row r="77" ht="15.75" customHeight="1">
      <c r="A77" s="39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62"/>
    </row>
    <row r="78" ht="15.75" customHeight="1">
      <c r="A78" s="39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62"/>
    </row>
    <row r="79" ht="15.75" customHeight="1">
      <c r="A79" s="39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62"/>
    </row>
    <row r="80" ht="15.75" customHeight="1">
      <c r="A80" s="39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62"/>
    </row>
    <row r="81" ht="15.75" customHeight="1">
      <c r="A81" s="39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62"/>
    </row>
    <row r="82" ht="15.75" customHeight="1">
      <c r="A82" s="39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62"/>
    </row>
    <row r="83" ht="15.75" customHeight="1">
      <c r="A83" s="39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62"/>
    </row>
    <row r="84" ht="15.75" customHeight="1">
      <c r="A84" s="39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62"/>
    </row>
    <row r="85" ht="15.75" customHeight="1">
      <c r="A85" s="39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62"/>
    </row>
    <row r="86" ht="15.75" customHeight="1">
      <c r="A86" s="39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62"/>
    </row>
    <row r="87" ht="15.75" customHeight="1">
      <c r="A87" s="39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62"/>
    </row>
    <row r="88" ht="15.75" customHeight="1">
      <c r="A88" s="39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62"/>
    </row>
    <row r="89" ht="15.75" customHeight="1">
      <c r="A89" s="39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62"/>
    </row>
    <row r="90" ht="15.75" customHeight="1">
      <c r="A90" s="39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62"/>
    </row>
    <row r="91" ht="15.75" customHeight="1">
      <c r="A91" s="39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62"/>
    </row>
    <row r="92" ht="15.75" customHeight="1">
      <c r="A92" s="39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62"/>
    </row>
    <row r="93" ht="15.75" customHeight="1">
      <c r="A93" s="39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62"/>
    </row>
    <row r="94" ht="15.75" customHeight="1">
      <c r="A94" s="39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62"/>
    </row>
    <row r="95" ht="15.75" customHeight="1">
      <c r="A95" s="39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62"/>
    </row>
    <row r="96" ht="15.75" customHeight="1">
      <c r="A96" s="39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62"/>
    </row>
    <row r="97" ht="15.75" customHeight="1">
      <c r="A97" s="39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62"/>
    </row>
    <row r="98" ht="15.75" customHeight="1">
      <c r="A98" s="39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62"/>
    </row>
    <row r="99" ht="15.75" customHeight="1">
      <c r="A99" s="39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62"/>
    </row>
    <row r="100" ht="15.75" customHeight="1">
      <c r="A100" s="39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62"/>
    </row>
    <row r="101" ht="15.75" customHeight="1">
      <c r="A101" s="39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62"/>
    </row>
    <row r="102" ht="15.75" customHeight="1">
      <c r="A102" s="39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62"/>
    </row>
    <row r="103" ht="15.75" customHeight="1">
      <c r="A103" s="39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62"/>
    </row>
    <row r="104" ht="15.75" customHeight="1">
      <c r="A104" s="39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62"/>
    </row>
    <row r="105" ht="15.75" customHeight="1">
      <c r="A105" s="39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62"/>
    </row>
    <row r="106" ht="15.75" customHeight="1">
      <c r="A106" s="39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62"/>
    </row>
    <row r="107" ht="15.75" customHeight="1">
      <c r="A107" s="39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62"/>
    </row>
    <row r="108" ht="15.75" customHeight="1">
      <c r="A108" s="39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62"/>
    </row>
    <row r="109" ht="15.75" customHeight="1">
      <c r="A109" s="39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62"/>
    </row>
    <row r="110" ht="15.75" customHeight="1">
      <c r="A110" s="39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62"/>
    </row>
    <row r="111" ht="15.75" customHeight="1">
      <c r="A111" s="39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62"/>
    </row>
    <row r="112" ht="15.75" customHeight="1">
      <c r="A112" s="39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62"/>
    </row>
    <row r="113" ht="15.75" customHeight="1">
      <c r="A113" s="39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62"/>
    </row>
    <row r="114" ht="15.75" customHeight="1">
      <c r="A114" s="39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62"/>
    </row>
    <row r="115" ht="15.75" customHeight="1">
      <c r="A115" s="39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62"/>
    </row>
    <row r="116" ht="15.75" customHeight="1">
      <c r="A116" s="39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62"/>
    </row>
    <row r="117" ht="15.75" customHeight="1">
      <c r="A117" s="39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62"/>
    </row>
    <row r="118" ht="15.75" customHeight="1">
      <c r="A118" s="39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62"/>
    </row>
    <row r="119" ht="15.75" customHeight="1">
      <c r="A119" s="39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62"/>
    </row>
    <row r="120" ht="15.75" customHeight="1">
      <c r="A120" s="39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62"/>
    </row>
    <row r="121" ht="15.75" customHeight="1">
      <c r="A121" s="39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62"/>
    </row>
    <row r="122" ht="15.75" customHeight="1">
      <c r="A122" s="39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62"/>
    </row>
    <row r="123" ht="15.75" customHeight="1">
      <c r="A123" s="39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62"/>
    </row>
    <row r="124" ht="15.75" customHeight="1">
      <c r="A124" s="39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62"/>
    </row>
    <row r="125" ht="15.75" customHeight="1">
      <c r="A125" s="39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62"/>
    </row>
    <row r="126" ht="15.75" customHeight="1">
      <c r="A126" s="39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62"/>
    </row>
    <row r="127" ht="15.75" customHeight="1">
      <c r="A127" s="39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62"/>
    </row>
    <row r="128" ht="15.75" customHeight="1">
      <c r="A128" s="39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62"/>
    </row>
    <row r="129" ht="15.75" customHeight="1">
      <c r="A129" s="39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62"/>
    </row>
    <row r="130" ht="15.75" customHeight="1">
      <c r="A130" s="39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62"/>
    </row>
    <row r="131" ht="15.75" customHeight="1">
      <c r="A131" s="39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62"/>
    </row>
    <row r="132" ht="15.75" customHeight="1">
      <c r="A132" s="39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62"/>
    </row>
    <row r="133" ht="15.75" customHeight="1">
      <c r="A133" s="39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62"/>
    </row>
    <row r="134" ht="15.75" customHeight="1">
      <c r="A134" s="39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62"/>
    </row>
    <row r="135" ht="15.75" customHeight="1">
      <c r="A135" s="39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62"/>
    </row>
    <row r="136" ht="15.75" customHeight="1">
      <c r="A136" s="39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62"/>
    </row>
    <row r="137" ht="15.75" customHeight="1">
      <c r="A137" s="39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62"/>
    </row>
    <row r="138" ht="15.75" customHeight="1">
      <c r="A138" s="39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62"/>
    </row>
    <row r="139" ht="15.75" customHeight="1">
      <c r="A139" s="39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62"/>
    </row>
    <row r="140" ht="15.75" customHeight="1">
      <c r="A140" s="39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62"/>
    </row>
    <row r="141" ht="15.75" customHeight="1">
      <c r="A141" s="39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62"/>
    </row>
    <row r="142" ht="15.75" customHeight="1">
      <c r="A142" s="39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62"/>
    </row>
    <row r="143" ht="15.75" customHeight="1">
      <c r="A143" s="39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62"/>
    </row>
    <row r="144" ht="15.75" customHeight="1">
      <c r="A144" s="39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62"/>
    </row>
    <row r="145" ht="15.75" customHeight="1">
      <c r="A145" s="39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62"/>
    </row>
    <row r="146" ht="15.75" customHeight="1">
      <c r="A146" s="39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62"/>
    </row>
    <row r="147" ht="15.75" customHeight="1">
      <c r="A147" s="39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62"/>
    </row>
    <row r="148" ht="15.75" customHeight="1">
      <c r="A148" s="39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62"/>
    </row>
    <row r="149" ht="15.75" customHeight="1">
      <c r="A149" s="39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62"/>
    </row>
    <row r="150" ht="15.75" customHeight="1">
      <c r="A150" s="39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62"/>
    </row>
    <row r="151" ht="15.75" customHeight="1">
      <c r="A151" s="39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62"/>
    </row>
    <row r="152" ht="15.75" customHeight="1">
      <c r="A152" s="39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62"/>
    </row>
    <row r="153" ht="15.75" customHeight="1">
      <c r="A153" s="39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62"/>
    </row>
    <row r="154" ht="15.75" customHeight="1">
      <c r="A154" s="39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62"/>
    </row>
    <row r="155" ht="15.75" customHeight="1">
      <c r="A155" s="39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62"/>
    </row>
    <row r="156" ht="15.75" customHeight="1">
      <c r="A156" s="39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62"/>
    </row>
    <row r="157" ht="15.75" customHeight="1">
      <c r="A157" s="39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62"/>
    </row>
    <row r="158" ht="15.75" customHeight="1">
      <c r="A158" s="39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62"/>
    </row>
    <row r="159" ht="15.75" customHeight="1">
      <c r="A159" s="39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62"/>
    </row>
    <row r="160" ht="15.75" customHeight="1">
      <c r="A160" s="39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62"/>
    </row>
    <row r="161" ht="15.75" customHeight="1">
      <c r="A161" s="39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62"/>
    </row>
    <row r="162" ht="15.75" customHeight="1">
      <c r="A162" s="39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62"/>
    </row>
    <row r="163" ht="15.75" customHeight="1">
      <c r="A163" s="39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62"/>
    </row>
    <row r="164" ht="15.75" customHeight="1">
      <c r="A164" s="39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62"/>
    </row>
    <row r="165" ht="15.75" customHeight="1">
      <c r="A165" s="39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62"/>
    </row>
    <row r="166" ht="15.75" customHeight="1">
      <c r="A166" s="39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62"/>
    </row>
    <row r="167" ht="15.75" customHeight="1">
      <c r="A167" s="39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62"/>
    </row>
    <row r="168" ht="15.75" customHeight="1">
      <c r="A168" s="39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62"/>
    </row>
    <row r="169" ht="15.75" customHeight="1">
      <c r="A169" s="39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62"/>
    </row>
    <row r="170" ht="15.75" customHeight="1">
      <c r="A170" s="39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62"/>
    </row>
    <row r="171" ht="15.75" customHeight="1">
      <c r="A171" s="39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62"/>
    </row>
    <row r="172" ht="15.75" customHeight="1">
      <c r="A172" s="39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62"/>
    </row>
    <row r="173" ht="15.75" customHeight="1">
      <c r="A173" s="39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62"/>
    </row>
    <row r="174" ht="15.75" customHeight="1">
      <c r="A174" s="39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62"/>
    </row>
    <row r="175" ht="15.75" customHeight="1">
      <c r="A175" s="39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62"/>
    </row>
    <row r="176" ht="15.75" customHeight="1">
      <c r="A176" s="39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62"/>
    </row>
    <row r="177" ht="15.75" customHeight="1">
      <c r="A177" s="39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62"/>
    </row>
    <row r="178" ht="15.75" customHeight="1">
      <c r="A178" s="39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62"/>
    </row>
    <row r="179" ht="15.75" customHeight="1">
      <c r="A179" s="39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62"/>
    </row>
    <row r="180" ht="15.75" customHeight="1">
      <c r="A180" s="39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62"/>
    </row>
    <row r="181" ht="15.75" customHeight="1">
      <c r="A181" s="39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62"/>
    </row>
    <row r="182" ht="15.75" customHeight="1">
      <c r="A182" s="39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62"/>
    </row>
    <row r="183" ht="15.75" customHeight="1">
      <c r="A183" s="39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62"/>
    </row>
    <row r="184" ht="15.75" customHeight="1">
      <c r="A184" s="39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62"/>
    </row>
    <row r="185" ht="15.75" customHeight="1">
      <c r="A185" s="39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62"/>
    </row>
    <row r="186" ht="15.75" customHeight="1">
      <c r="A186" s="39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62"/>
    </row>
    <row r="187" ht="15.75" customHeight="1">
      <c r="A187" s="39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62"/>
    </row>
    <row r="188" ht="15.75" customHeight="1">
      <c r="A188" s="39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62"/>
    </row>
    <row r="189" ht="15.75" customHeight="1">
      <c r="A189" s="39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62"/>
    </row>
    <row r="190" ht="15.75" customHeight="1">
      <c r="A190" s="39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62"/>
    </row>
    <row r="191" ht="15.75" customHeight="1">
      <c r="A191" s="39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62"/>
    </row>
    <row r="192" ht="15.75" customHeight="1">
      <c r="A192" s="39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62"/>
    </row>
    <row r="193" ht="15.75" customHeight="1">
      <c r="A193" s="39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62"/>
    </row>
    <row r="194" ht="15.75" customHeight="1">
      <c r="A194" s="39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62"/>
    </row>
    <row r="195" ht="15.75" customHeight="1">
      <c r="A195" s="39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62"/>
    </row>
    <row r="196" ht="15.75" customHeight="1">
      <c r="A196" s="39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62"/>
    </row>
    <row r="197" ht="15.75" customHeight="1">
      <c r="A197" s="39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62"/>
    </row>
    <row r="198" ht="15.75" customHeight="1">
      <c r="A198" s="39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62"/>
    </row>
    <row r="199" ht="15.75" customHeight="1">
      <c r="A199" s="39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62"/>
    </row>
    <row r="200" ht="15.75" customHeight="1">
      <c r="A200" s="39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62"/>
    </row>
    <row r="201" ht="15.75" customHeight="1">
      <c r="A201" s="39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62"/>
    </row>
    <row r="202" ht="15.75" customHeight="1">
      <c r="A202" s="39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62"/>
    </row>
    <row r="203" ht="15.75" customHeight="1">
      <c r="A203" s="39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62"/>
    </row>
    <row r="204" ht="15.75" customHeight="1">
      <c r="A204" s="39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62"/>
    </row>
    <row r="205" ht="15.75" customHeight="1">
      <c r="A205" s="39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62"/>
    </row>
    <row r="206" ht="15.75" customHeight="1">
      <c r="A206" s="39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62"/>
    </row>
    <row r="207" ht="15.75" customHeight="1">
      <c r="A207" s="39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62"/>
    </row>
    <row r="208" ht="15.75" customHeight="1">
      <c r="A208" s="39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62"/>
    </row>
    <row r="209" ht="15.75" customHeight="1">
      <c r="A209" s="39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62"/>
    </row>
    <row r="210" ht="15.75" customHeight="1">
      <c r="A210" s="39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62"/>
    </row>
    <row r="211" ht="15.75" customHeight="1">
      <c r="A211" s="39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62"/>
    </row>
    <row r="212" ht="15.75" customHeight="1">
      <c r="A212" s="39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62"/>
    </row>
    <row r="213" ht="15.75" customHeight="1">
      <c r="A213" s="39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62"/>
    </row>
    <row r="214" ht="15.75" customHeight="1">
      <c r="A214" s="39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62"/>
    </row>
    <row r="215" ht="15.75" customHeight="1">
      <c r="A215" s="39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62"/>
    </row>
    <row r="216" ht="15.75" customHeight="1">
      <c r="A216" s="39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62"/>
    </row>
    <row r="217" ht="15.75" customHeight="1">
      <c r="A217" s="39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62"/>
    </row>
    <row r="218" ht="15.75" customHeight="1">
      <c r="A218" s="39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62"/>
    </row>
    <row r="219" ht="15.75" customHeight="1">
      <c r="A219" s="39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62"/>
    </row>
    <row r="220" ht="15.75" customHeight="1">
      <c r="A220" s="39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62"/>
    </row>
    <row r="221" ht="15.75" customHeight="1">
      <c r="A221" s="39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62"/>
    </row>
    <row r="222" ht="15.75" customHeight="1">
      <c r="A222" s="39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62"/>
    </row>
    <row r="223" ht="15.75" customHeight="1">
      <c r="A223" s="39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62"/>
    </row>
    <row r="224" ht="15.75" customHeight="1">
      <c r="A224" s="39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62"/>
    </row>
    <row r="225" ht="15.75" customHeight="1">
      <c r="A225" s="39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62"/>
    </row>
    <row r="226" ht="15.75" customHeight="1">
      <c r="A226" s="39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62"/>
    </row>
    <row r="227" ht="15.75" customHeight="1">
      <c r="A227" s="39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62"/>
    </row>
    <row r="228" ht="15.75" customHeight="1">
      <c r="A228" s="39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62"/>
    </row>
    <row r="229" ht="15.75" customHeight="1">
      <c r="A229" s="39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62"/>
    </row>
    <row r="230" ht="15.75" customHeight="1">
      <c r="A230" s="39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62"/>
    </row>
    <row r="231" ht="15.75" customHeight="1">
      <c r="A231" s="39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62"/>
    </row>
    <row r="232" ht="15.75" customHeight="1">
      <c r="A232" s="39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62"/>
    </row>
    <row r="233" ht="15.75" customHeight="1">
      <c r="A233" s="39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62"/>
    </row>
    <row r="234" ht="15.75" customHeight="1">
      <c r="A234" s="39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62"/>
    </row>
    <row r="235" ht="15.75" customHeight="1">
      <c r="A235" s="39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62"/>
    </row>
    <row r="236" ht="15.75" customHeight="1">
      <c r="A236" s="39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62"/>
    </row>
    <row r="237" ht="15.75" customHeight="1">
      <c r="A237" s="39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62"/>
    </row>
    <row r="238" ht="15.75" customHeight="1">
      <c r="A238" s="39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62"/>
    </row>
    <row r="239" ht="15.75" customHeight="1">
      <c r="A239" s="39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62"/>
    </row>
    <row r="240" ht="15.75" customHeight="1">
      <c r="A240" s="39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62"/>
    </row>
    <row r="241" ht="15.75" customHeight="1">
      <c r="A241" s="39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62"/>
    </row>
    <row r="242" ht="15.75" customHeight="1">
      <c r="A242" s="39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62"/>
    </row>
    <row r="243" ht="15.75" customHeight="1">
      <c r="A243" s="39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62"/>
    </row>
    <row r="244" ht="15.75" customHeight="1">
      <c r="A244" s="39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62"/>
    </row>
    <row r="245" ht="15.75" customHeight="1">
      <c r="A245" s="39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62"/>
    </row>
    <row r="246" ht="15.75" customHeight="1">
      <c r="A246" s="39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62"/>
    </row>
    <row r="247" ht="15.75" customHeight="1">
      <c r="A247" s="39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62"/>
    </row>
    <row r="248" ht="15.75" customHeight="1">
      <c r="A248" s="39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62"/>
    </row>
    <row r="249" ht="15.75" customHeight="1">
      <c r="A249" s="39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62"/>
    </row>
    <row r="250" ht="15.75" customHeight="1">
      <c r="A250" s="39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62"/>
    </row>
    <row r="251" ht="15.75" customHeight="1">
      <c r="A251" s="39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62"/>
    </row>
    <row r="252" ht="15.75" customHeight="1">
      <c r="A252" s="39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62"/>
    </row>
    <row r="253" ht="15.75" customHeight="1">
      <c r="A253" s="39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62"/>
    </row>
    <row r="254" ht="12.75" customHeight="1">
      <c r="A254" s="3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62"/>
    </row>
    <row r="255" ht="12.75" customHeight="1">
      <c r="A255" s="3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62"/>
    </row>
    <row r="256" ht="12.75" customHeight="1">
      <c r="A256" s="3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62"/>
    </row>
    <row r="257" ht="12.75" customHeight="1">
      <c r="A257" s="3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62"/>
    </row>
    <row r="258" ht="12.75" customHeight="1">
      <c r="A258" s="3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62"/>
    </row>
    <row r="259" ht="12.75" customHeight="1">
      <c r="A259" s="3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62"/>
    </row>
    <row r="260" ht="12.75" customHeight="1">
      <c r="A260" s="3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62"/>
    </row>
    <row r="261" ht="12.75" customHeight="1">
      <c r="A261" s="3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62"/>
    </row>
    <row r="262" ht="12.75" customHeight="1">
      <c r="A262" s="3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62"/>
    </row>
    <row r="263" ht="12.75" customHeight="1">
      <c r="A263" s="3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62"/>
    </row>
    <row r="264" ht="12.75" customHeight="1">
      <c r="A264" s="3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62"/>
    </row>
    <row r="265" ht="12.75" customHeight="1">
      <c r="A265" s="3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62"/>
    </row>
    <row r="266" ht="12.75" customHeight="1">
      <c r="A266" s="3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62"/>
    </row>
    <row r="267" ht="12.75" customHeight="1">
      <c r="A267" s="3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62"/>
    </row>
    <row r="268" ht="12.75" customHeight="1">
      <c r="A268" s="3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62"/>
    </row>
    <row r="269" ht="12.75" customHeight="1">
      <c r="A269" s="3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62"/>
    </row>
    <row r="270" ht="12.75" customHeight="1">
      <c r="A270" s="3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62"/>
    </row>
    <row r="271" ht="12.75" customHeight="1">
      <c r="A271" s="3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62"/>
    </row>
    <row r="272" ht="12.75" customHeight="1">
      <c r="A272" s="3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62"/>
    </row>
    <row r="273" ht="12.75" customHeight="1">
      <c r="A273" s="3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62"/>
    </row>
    <row r="274" ht="12.75" customHeight="1">
      <c r="A274" s="3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62"/>
    </row>
    <row r="275" ht="12.75" customHeight="1">
      <c r="A275" s="3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62"/>
    </row>
    <row r="276" ht="12.75" customHeight="1">
      <c r="A276" s="3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62"/>
    </row>
    <row r="277" ht="12.75" customHeight="1">
      <c r="A277" s="3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62"/>
    </row>
    <row r="278" ht="12.75" customHeight="1">
      <c r="A278" s="3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62"/>
    </row>
    <row r="279" ht="12.75" customHeight="1">
      <c r="A279" s="3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62"/>
    </row>
    <row r="280" ht="12.75" customHeight="1">
      <c r="A280" s="3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62"/>
    </row>
    <row r="281" ht="12.75" customHeight="1">
      <c r="A281" s="3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62"/>
    </row>
    <row r="282" ht="12.75" customHeight="1">
      <c r="A282" s="3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62"/>
    </row>
    <row r="283" ht="12.75" customHeight="1">
      <c r="A283" s="3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62"/>
    </row>
    <row r="284" ht="12.75" customHeight="1">
      <c r="A284" s="3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62"/>
    </row>
    <row r="285" ht="12.75" customHeight="1">
      <c r="A285" s="3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62"/>
    </row>
    <row r="286" ht="12.75" customHeight="1">
      <c r="A286" s="3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62"/>
    </row>
    <row r="287" ht="12.75" customHeight="1">
      <c r="A287" s="3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62"/>
    </row>
    <row r="288" ht="12.75" customHeight="1">
      <c r="A288" s="3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62"/>
    </row>
    <row r="289" ht="12.75" customHeight="1">
      <c r="A289" s="3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62"/>
    </row>
    <row r="290" ht="12.75" customHeight="1">
      <c r="A290" s="3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62"/>
    </row>
    <row r="291" ht="12.75" customHeight="1">
      <c r="A291" s="3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62"/>
    </row>
    <row r="292" ht="12.75" customHeight="1">
      <c r="A292" s="3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62"/>
    </row>
    <row r="293" ht="12.75" customHeight="1">
      <c r="A293" s="3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62"/>
    </row>
    <row r="294" ht="12.75" customHeight="1">
      <c r="A294" s="3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62"/>
    </row>
    <row r="295" ht="12.75" customHeight="1">
      <c r="A295" s="3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62"/>
    </row>
    <row r="296" ht="12.75" customHeight="1">
      <c r="A296" s="3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62"/>
    </row>
    <row r="297" ht="12.75" customHeight="1">
      <c r="A297" s="3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62"/>
    </row>
    <row r="298" ht="12.75" customHeight="1">
      <c r="A298" s="3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62"/>
    </row>
    <row r="299" ht="12.75" customHeight="1">
      <c r="A299" s="3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62"/>
    </row>
    <row r="300" ht="12.75" customHeight="1">
      <c r="A300" s="3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62"/>
    </row>
    <row r="301" ht="12.75" customHeight="1">
      <c r="A301" s="3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62"/>
    </row>
    <row r="302" ht="12.75" customHeight="1">
      <c r="A302" s="3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62"/>
    </row>
    <row r="303" ht="12.75" customHeight="1">
      <c r="A303" s="3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62"/>
    </row>
    <row r="304" ht="12.75" customHeight="1">
      <c r="A304" s="3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62"/>
    </row>
    <row r="305" ht="12.75" customHeight="1">
      <c r="A305" s="3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62"/>
    </row>
    <row r="306" ht="12.75" customHeight="1">
      <c r="A306" s="3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62"/>
    </row>
    <row r="307" ht="12.75" customHeight="1">
      <c r="A307" s="3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62"/>
    </row>
    <row r="308" ht="12.75" customHeight="1">
      <c r="A308" s="3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62"/>
    </row>
    <row r="309" ht="12.75" customHeight="1">
      <c r="A309" s="3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62"/>
    </row>
    <row r="310" ht="12.75" customHeight="1">
      <c r="A310" s="3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62"/>
    </row>
    <row r="311" ht="12.75" customHeight="1">
      <c r="A311" s="3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62"/>
    </row>
    <row r="312" ht="12.75" customHeight="1">
      <c r="A312" s="3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62"/>
    </row>
    <row r="313" ht="12.75" customHeight="1">
      <c r="A313" s="3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62"/>
    </row>
    <row r="314" ht="12.75" customHeight="1">
      <c r="A314" s="3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62"/>
    </row>
    <row r="315" ht="12.75" customHeight="1">
      <c r="A315" s="3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62"/>
    </row>
    <row r="316" ht="12.75" customHeight="1">
      <c r="A316" s="3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62"/>
    </row>
    <row r="317" ht="12.75" customHeight="1">
      <c r="A317" s="3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62"/>
    </row>
    <row r="318" ht="12.75" customHeight="1">
      <c r="A318" s="3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62"/>
    </row>
    <row r="319" ht="12.75" customHeight="1">
      <c r="A319" s="3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62"/>
    </row>
    <row r="320" ht="12.75" customHeight="1">
      <c r="A320" s="3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62"/>
    </row>
    <row r="321" ht="12.75" customHeight="1">
      <c r="A321" s="3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62"/>
    </row>
    <row r="322" ht="12.75" customHeight="1">
      <c r="A322" s="3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62"/>
    </row>
    <row r="323" ht="12.75" customHeight="1">
      <c r="A323" s="3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62"/>
    </row>
    <row r="324" ht="12.75" customHeight="1">
      <c r="A324" s="3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62"/>
    </row>
    <row r="325" ht="12.75" customHeight="1">
      <c r="A325" s="3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62"/>
    </row>
    <row r="326" ht="12.75" customHeight="1">
      <c r="A326" s="3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62"/>
    </row>
    <row r="327" ht="12.75" customHeight="1">
      <c r="A327" s="3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62"/>
    </row>
    <row r="328" ht="12.75" customHeight="1">
      <c r="A328" s="3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62"/>
    </row>
    <row r="329" ht="12.75" customHeight="1">
      <c r="A329" s="3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62"/>
    </row>
    <row r="330" ht="12.75" customHeight="1">
      <c r="A330" s="3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62"/>
    </row>
    <row r="331" ht="12.75" customHeight="1">
      <c r="A331" s="3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62"/>
    </row>
    <row r="332" ht="12.75" customHeight="1">
      <c r="A332" s="3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62"/>
    </row>
    <row r="333" ht="12.75" customHeight="1">
      <c r="A333" s="3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62"/>
    </row>
    <row r="334" ht="12.75" customHeight="1">
      <c r="A334" s="3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62"/>
    </row>
    <row r="335" ht="12.75" customHeight="1">
      <c r="A335" s="3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62"/>
    </row>
    <row r="336" ht="12.75" customHeight="1">
      <c r="A336" s="3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62"/>
    </row>
    <row r="337" ht="12.75" customHeight="1">
      <c r="A337" s="3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62"/>
    </row>
    <row r="338" ht="12.75" customHeight="1">
      <c r="A338" s="3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62"/>
    </row>
    <row r="339" ht="12.75" customHeight="1">
      <c r="A339" s="3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62"/>
    </row>
    <row r="340" ht="12.75" customHeight="1">
      <c r="A340" s="3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62"/>
    </row>
    <row r="341" ht="12.75" customHeight="1">
      <c r="A341" s="3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62"/>
    </row>
    <row r="342" ht="12.75" customHeight="1">
      <c r="A342" s="3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62"/>
    </row>
    <row r="343" ht="12.75" customHeight="1">
      <c r="A343" s="3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62"/>
    </row>
    <row r="344" ht="12.75" customHeight="1">
      <c r="A344" s="3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62"/>
    </row>
    <row r="345" ht="12.75" customHeight="1">
      <c r="A345" s="3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62"/>
    </row>
    <row r="346" ht="12.75" customHeight="1">
      <c r="A346" s="3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62"/>
    </row>
    <row r="347" ht="12.75" customHeight="1">
      <c r="A347" s="3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62"/>
    </row>
    <row r="348" ht="12.75" customHeight="1">
      <c r="A348" s="3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62"/>
    </row>
    <row r="349" ht="12.75" customHeight="1">
      <c r="A349" s="3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62"/>
    </row>
    <row r="350" ht="12.75" customHeight="1">
      <c r="A350" s="3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62"/>
    </row>
    <row r="351" ht="12.75" customHeight="1">
      <c r="A351" s="3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62"/>
    </row>
    <row r="352" ht="12.75" customHeight="1">
      <c r="A352" s="3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62"/>
    </row>
    <row r="353" ht="12.75" customHeight="1">
      <c r="A353" s="3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62"/>
    </row>
    <row r="354" ht="12.75" customHeight="1">
      <c r="A354" s="3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62"/>
    </row>
    <row r="355" ht="12.75" customHeight="1">
      <c r="A355" s="3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62"/>
    </row>
    <row r="356" ht="12.75" customHeight="1">
      <c r="A356" s="3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62"/>
    </row>
    <row r="357" ht="12.75" customHeight="1">
      <c r="A357" s="3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62"/>
    </row>
    <row r="358" ht="12.75" customHeight="1">
      <c r="A358" s="3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62"/>
    </row>
    <row r="359" ht="12.75" customHeight="1">
      <c r="A359" s="3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62"/>
    </row>
    <row r="360" ht="12.75" customHeight="1">
      <c r="A360" s="3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62"/>
    </row>
    <row r="361" ht="12.75" customHeight="1">
      <c r="A361" s="3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62"/>
    </row>
    <row r="362" ht="12.75" customHeight="1">
      <c r="A362" s="3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62"/>
    </row>
    <row r="363" ht="12.75" customHeight="1">
      <c r="A363" s="3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62"/>
    </row>
    <row r="364" ht="12.75" customHeight="1">
      <c r="A364" s="3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62"/>
    </row>
    <row r="365" ht="12.75" customHeight="1">
      <c r="A365" s="3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62"/>
    </row>
    <row r="366" ht="12.75" customHeight="1">
      <c r="A366" s="3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62"/>
    </row>
    <row r="367" ht="12.75" customHeight="1">
      <c r="A367" s="3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62"/>
    </row>
    <row r="368" ht="12.75" customHeight="1">
      <c r="A368" s="3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62"/>
    </row>
    <row r="369" ht="12.75" customHeight="1">
      <c r="A369" s="3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62"/>
    </row>
    <row r="370" ht="12.75" customHeight="1">
      <c r="A370" s="3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62"/>
    </row>
    <row r="371" ht="12.75" customHeight="1">
      <c r="A371" s="3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62"/>
    </row>
    <row r="372" ht="12.75" customHeight="1">
      <c r="A372" s="3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62"/>
    </row>
    <row r="373" ht="12.75" customHeight="1">
      <c r="A373" s="3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62"/>
    </row>
    <row r="374" ht="12.75" customHeight="1">
      <c r="A374" s="3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62"/>
    </row>
    <row r="375" ht="12.75" customHeight="1">
      <c r="A375" s="3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62"/>
    </row>
    <row r="376" ht="12.75" customHeight="1">
      <c r="A376" s="3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62"/>
    </row>
    <row r="377" ht="12.75" customHeight="1">
      <c r="A377" s="3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62"/>
    </row>
    <row r="378" ht="12.75" customHeight="1">
      <c r="A378" s="3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62"/>
    </row>
    <row r="379" ht="12.75" customHeight="1">
      <c r="A379" s="3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62"/>
    </row>
    <row r="380" ht="12.75" customHeight="1">
      <c r="A380" s="3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62"/>
    </row>
    <row r="381" ht="12.75" customHeight="1">
      <c r="A381" s="3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62"/>
    </row>
    <row r="382" ht="12.75" customHeight="1">
      <c r="A382" s="3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62"/>
    </row>
    <row r="383" ht="12.75" customHeight="1">
      <c r="A383" s="3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62"/>
    </row>
    <row r="384" ht="12.75" customHeight="1">
      <c r="A384" s="3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62"/>
    </row>
    <row r="385" ht="12.75" customHeight="1">
      <c r="A385" s="3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62"/>
    </row>
    <row r="386" ht="12.75" customHeight="1">
      <c r="A386" s="3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62"/>
    </row>
    <row r="387" ht="12.75" customHeight="1">
      <c r="A387" s="3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62"/>
    </row>
    <row r="388" ht="12.75" customHeight="1">
      <c r="A388" s="3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62"/>
    </row>
    <row r="389" ht="12.75" customHeight="1">
      <c r="A389" s="3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62"/>
    </row>
    <row r="390" ht="12.75" customHeight="1">
      <c r="A390" s="3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62"/>
    </row>
    <row r="391" ht="12.75" customHeight="1">
      <c r="A391" s="3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62"/>
    </row>
    <row r="392" ht="12.75" customHeight="1">
      <c r="A392" s="3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62"/>
    </row>
    <row r="393" ht="12.75" customHeight="1">
      <c r="A393" s="3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62"/>
    </row>
    <row r="394" ht="12.75" customHeight="1">
      <c r="A394" s="3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62"/>
    </row>
    <row r="395" ht="12.75" customHeight="1">
      <c r="A395" s="3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62"/>
    </row>
    <row r="396" ht="12.75" customHeight="1">
      <c r="A396" s="3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62"/>
    </row>
    <row r="397" ht="12.75" customHeight="1">
      <c r="A397" s="3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62"/>
    </row>
    <row r="398" ht="12.75" customHeight="1">
      <c r="A398" s="3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62"/>
    </row>
    <row r="399" ht="12.75" customHeight="1">
      <c r="A399" s="3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62"/>
    </row>
    <row r="400" ht="12.75" customHeight="1">
      <c r="A400" s="3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62"/>
    </row>
    <row r="401" ht="12.75" customHeight="1">
      <c r="A401" s="3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62"/>
    </row>
    <row r="402" ht="12.75" customHeight="1">
      <c r="A402" s="3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62"/>
    </row>
    <row r="403" ht="12.75" customHeight="1">
      <c r="A403" s="3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62"/>
    </row>
    <row r="404" ht="12.75" customHeight="1">
      <c r="A404" s="3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62"/>
    </row>
    <row r="405" ht="12.75" customHeight="1">
      <c r="A405" s="3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62"/>
    </row>
    <row r="406" ht="12.75" customHeight="1">
      <c r="A406" s="3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62"/>
    </row>
    <row r="407" ht="12.75" customHeight="1">
      <c r="A407" s="3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62"/>
    </row>
    <row r="408" ht="12.75" customHeight="1">
      <c r="A408" s="3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62"/>
    </row>
    <row r="409" ht="12.75" customHeight="1">
      <c r="A409" s="3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62"/>
    </row>
    <row r="410" ht="12.75" customHeight="1">
      <c r="A410" s="3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62"/>
    </row>
    <row r="411" ht="12.75" customHeight="1">
      <c r="A411" s="3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62"/>
    </row>
    <row r="412" ht="12.75" customHeight="1">
      <c r="A412" s="3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62"/>
    </row>
    <row r="413" ht="12.75" customHeight="1">
      <c r="A413" s="3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62"/>
    </row>
    <row r="414" ht="12.75" customHeight="1">
      <c r="A414" s="3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62"/>
    </row>
    <row r="415" ht="12.75" customHeight="1">
      <c r="A415" s="3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62"/>
    </row>
    <row r="416" ht="12.75" customHeight="1">
      <c r="A416" s="3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62"/>
    </row>
    <row r="417" ht="12.75" customHeight="1">
      <c r="A417" s="3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62"/>
    </row>
    <row r="418" ht="12.75" customHeight="1">
      <c r="A418" s="3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62"/>
    </row>
    <row r="419" ht="12.75" customHeight="1">
      <c r="A419" s="3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62"/>
    </row>
    <row r="420" ht="12.75" customHeight="1">
      <c r="A420" s="3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62"/>
    </row>
    <row r="421" ht="12.75" customHeight="1">
      <c r="A421" s="3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62"/>
    </row>
    <row r="422" ht="12.75" customHeight="1">
      <c r="A422" s="3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62"/>
    </row>
    <row r="423" ht="12.75" customHeight="1">
      <c r="A423" s="3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62"/>
    </row>
    <row r="424" ht="12.75" customHeight="1">
      <c r="A424" s="3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62"/>
    </row>
    <row r="425" ht="12.75" customHeight="1">
      <c r="A425" s="3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62"/>
    </row>
    <row r="426" ht="12.75" customHeight="1">
      <c r="A426" s="3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62"/>
    </row>
    <row r="427" ht="12.75" customHeight="1">
      <c r="A427" s="3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62"/>
    </row>
    <row r="428" ht="12.75" customHeight="1">
      <c r="A428" s="3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62"/>
    </row>
    <row r="429" ht="12.75" customHeight="1">
      <c r="A429" s="3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62"/>
    </row>
    <row r="430" ht="12.75" customHeight="1">
      <c r="A430" s="3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62"/>
    </row>
    <row r="431" ht="12.75" customHeight="1">
      <c r="A431" s="3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62"/>
    </row>
    <row r="432" ht="12.75" customHeight="1">
      <c r="A432" s="3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62"/>
    </row>
    <row r="433" ht="12.75" customHeight="1">
      <c r="A433" s="3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62"/>
    </row>
    <row r="434" ht="12.75" customHeight="1">
      <c r="A434" s="3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62"/>
    </row>
    <row r="435" ht="12.75" customHeight="1">
      <c r="A435" s="3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62"/>
    </row>
    <row r="436" ht="12.75" customHeight="1">
      <c r="A436" s="3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62"/>
    </row>
    <row r="437" ht="12.75" customHeight="1">
      <c r="A437" s="3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62"/>
    </row>
    <row r="438" ht="12.75" customHeight="1">
      <c r="A438" s="3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62"/>
    </row>
    <row r="439" ht="12.75" customHeight="1">
      <c r="A439" s="3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62"/>
    </row>
    <row r="440" ht="12.75" customHeight="1">
      <c r="A440" s="3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62"/>
    </row>
    <row r="441" ht="12.75" customHeight="1">
      <c r="A441" s="3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62"/>
    </row>
    <row r="442" ht="12.75" customHeight="1">
      <c r="A442" s="3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62"/>
    </row>
    <row r="443" ht="12.75" customHeight="1">
      <c r="A443" s="3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62"/>
    </row>
    <row r="444" ht="12.75" customHeight="1">
      <c r="A444" s="3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62"/>
    </row>
    <row r="445" ht="12.75" customHeight="1">
      <c r="A445" s="3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62"/>
    </row>
    <row r="446" ht="12.75" customHeight="1">
      <c r="A446" s="3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62"/>
    </row>
    <row r="447" ht="12.75" customHeight="1">
      <c r="A447" s="3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62"/>
    </row>
    <row r="448" ht="12.75" customHeight="1">
      <c r="A448" s="3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62"/>
    </row>
    <row r="449" ht="12.75" customHeight="1">
      <c r="A449" s="3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62"/>
    </row>
    <row r="450" ht="12.75" customHeight="1">
      <c r="A450" s="3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62"/>
    </row>
    <row r="451" ht="12.75" customHeight="1">
      <c r="A451" s="3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62"/>
    </row>
    <row r="452" ht="12.75" customHeight="1">
      <c r="A452" s="3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62"/>
    </row>
    <row r="453" ht="12.75" customHeight="1">
      <c r="A453" s="3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62"/>
    </row>
    <row r="454" ht="12.75" customHeight="1">
      <c r="A454" s="3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62"/>
    </row>
    <row r="455" ht="12.75" customHeight="1">
      <c r="A455" s="3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62"/>
    </row>
    <row r="456" ht="12.75" customHeight="1">
      <c r="A456" s="3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62"/>
    </row>
    <row r="457" ht="12.75" customHeight="1">
      <c r="A457" s="3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62"/>
    </row>
    <row r="458" ht="12.75" customHeight="1">
      <c r="A458" s="3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62"/>
    </row>
    <row r="459" ht="12.75" customHeight="1">
      <c r="A459" s="3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62"/>
    </row>
    <row r="460" ht="12.75" customHeight="1">
      <c r="A460" s="3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62"/>
    </row>
    <row r="461" ht="12.75" customHeight="1">
      <c r="A461" s="3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62"/>
    </row>
    <row r="462" ht="12.75" customHeight="1">
      <c r="A462" s="3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62"/>
    </row>
    <row r="463" ht="12.75" customHeight="1">
      <c r="A463" s="3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62"/>
    </row>
    <row r="464" ht="12.75" customHeight="1">
      <c r="A464" s="3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62"/>
    </row>
    <row r="465" ht="12.75" customHeight="1">
      <c r="A465" s="3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62"/>
    </row>
    <row r="466" ht="12.75" customHeight="1">
      <c r="A466" s="3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62"/>
    </row>
    <row r="467" ht="12.75" customHeight="1">
      <c r="A467" s="3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62"/>
    </row>
    <row r="468" ht="12.75" customHeight="1">
      <c r="A468" s="3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62"/>
    </row>
    <row r="469" ht="12.75" customHeight="1">
      <c r="A469" s="3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62"/>
    </row>
    <row r="470" ht="12.75" customHeight="1">
      <c r="A470" s="3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62"/>
    </row>
    <row r="471" ht="12.75" customHeight="1">
      <c r="A471" s="3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62"/>
    </row>
    <row r="472" ht="12.75" customHeight="1">
      <c r="A472" s="3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62"/>
    </row>
    <row r="473" ht="12.75" customHeight="1">
      <c r="A473" s="3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62"/>
    </row>
    <row r="474" ht="12.75" customHeight="1">
      <c r="A474" s="3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62"/>
    </row>
    <row r="475" ht="12.75" customHeight="1">
      <c r="A475" s="3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62"/>
    </row>
    <row r="476" ht="12.75" customHeight="1">
      <c r="A476" s="3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62"/>
    </row>
    <row r="477" ht="12.75" customHeight="1">
      <c r="A477" s="3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62"/>
    </row>
    <row r="478" ht="12.75" customHeight="1">
      <c r="A478" s="3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62"/>
    </row>
    <row r="479" ht="12.75" customHeight="1">
      <c r="A479" s="3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62"/>
    </row>
    <row r="480" ht="12.75" customHeight="1">
      <c r="A480" s="3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62"/>
    </row>
    <row r="481" ht="12.75" customHeight="1">
      <c r="A481" s="3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62"/>
    </row>
    <row r="482" ht="12.75" customHeight="1">
      <c r="A482" s="3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62"/>
    </row>
    <row r="483" ht="12.75" customHeight="1">
      <c r="A483" s="3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62"/>
    </row>
    <row r="484" ht="12.75" customHeight="1">
      <c r="A484" s="3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62"/>
    </row>
    <row r="485" ht="12.75" customHeight="1">
      <c r="A485" s="3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62"/>
    </row>
    <row r="486" ht="12.75" customHeight="1">
      <c r="A486" s="3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62"/>
    </row>
    <row r="487" ht="12.75" customHeight="1">
      <c r="A487" s="3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62"/>
    </row>
    <row r="488" ht="12.75" customHeight="1">
      <c r="A488" s="3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62"/>
    </row>
    <row r="489" ht="12.75" customHeight="1">
      <c r="A489" s="3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62"/>
    </row>
    <row r="490" ht="12.75" customHeight="1">
      <c r="A490" s="3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62"/>
    </row>
    <row r="491" ht="12.75" customHeight="1">
      <c r="A491" s="3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62"/>
    </row>
    <row r="492" ht="12.75" customHeight="1">
      <c r="A492" s="3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62"/>
    </row>
    <row r="493" ht="12.75" customHeight="1">
      <c r="A493" s="3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62"/>
    </row>
    <row r="494" ht="12.75" customHeight="1">
      <c r="A494" s="3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62"/>
    </row>
    <row r="495" ht="12.75" customHeight="1">
      <c r="A495" s="3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62"/>
    </row>
    <row r="496" ht="12.75" customHeight="1">
      <c r="A496" s="3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62"/>
    </row>
    <row r="497" ht="12.75" customHeight="1">
      <c r="A497" s="3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62"/>
    </row>
    <row r="498" ht="12.75" customHeight="1">
      <c r="A498" s="3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62"/>
    </row>
    <row r="499" ht="12.75" customHeight="1">
      <c r="A499" s="3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62"/>
    </row>
    <row r="500" ht="12.75" customHeight="1">
      <c r="A500" s="3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62"/>
    </row>
    <row r="501" ht="12.75" customHeight="1">
      <c r="A501" s="3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62"/>
    </row>
    <row r="502" ht="12.75" customHeight="1">
      <c r="A502" s="3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62"/>
    </row>
    <row r="503" ht="12.75" customHeight="1">
      <c r="A503" s="3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62"/>
    </row>
    <row r="504" ht="12.75" customHeight="1">
      <c r="A504" s="3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62"/>
    </row>
    <row r="505" ht="12.75" customHeight="1">
      <c r="A505" s="3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62"/>
    </row>
    <row r="506" ht="12.75" customHeight="1">
      <c r="A506" s="3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62"/>
    </row>
    <row r="507" ht="12.75" customHeight="1">
      <c r="A507" s="3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62"/>
    </row>
    <row r="508" ht="12.75" customHeight="1">
      <c r="A508" s="3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62"/>
    </row>
    <row r="509" ht="12.75" customHeight="1">
      <c r="A509" s="3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62"/>
    </row>
    <row r="510" ht="12.75" customHeight="1">
      <c r="A510" s="3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62"/>
    </row>
    <row r="511" ht="12.75" customHeight="1">
      <c r="A511" s="3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62"/>
    </row>
    <row r="512" ht="12.75" customHeight="1">
      <c r="A512" s="3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62"/>
    </row>
    <row r="513" ht="12.75" customHeight="1">
      <c r="A513" s="3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62"/>
    </row>
    <row r="514" ht="12.75" customHeight="1">
      <c r="A514" s="3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62"/>
    </row>
    <row r="515" ht="12.75" customHeight="1">
      <c r="A515" s="3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62"/>
    </row>
    <row r="516" ht="12.75" customHeight="1">
      <c r="A516" s="3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62"/>
    </row>
    <row r="517" ht="12.75" customHeight="1">
      <c r="A517" s="3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62"/>
    </row>
    <row r="518" ht="12.75" customHeight="1">
      <c r="A518" s="3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62"/>
    </row>
    <row r="519" ht="12.75" customHeight="1">
      <c r="A519" s="3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62"/>
    </row>
    <row r="520" ht="12.75" customHeight="1">
      <c r="A520" s="3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62"/>
    </row>
    <row r="521" ht="12.75" customHeight="1">
      <c r="A521" s="3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62"/>
    </row>
    <row r="522" ht="12.75" customHeight="1">
      <c r="A522" s="3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62"/>
    </row>
    <row r="523" ht="12.75" customHeight="1">
      <c r="A523" s="3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62"/>
    </row>
    <row r="524" ht="12.75" customHeight="1">
      <c r="A524" s="3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62"/>
    </row>
    <row r="525" ht="12.75" customHeight="1">
      <c r="A525" s="3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62"/>
    </row>
    <row r="526" ht="12.75" customHeight="1">
      <c r="A526" s="3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62"/>
    </row>
    <row r="527" ht="12.75" customHeight="1">
      <c r="A527" s="3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62"/>
    </row>
    <row r="528" ht="12.75" customHeight="1">
      <c r="A528" s="3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62"/>
    </row>
    <row r="529" ht="12.75" customHeight="1">
      <c r="A529" s="3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62"/>
    </row>
    <row r="530" ht="12.75" customHeight="1">
      <c r="A530" s="3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62"/>
    </row>
    <row r="531" ht="12.75" customHeight="1">
      <c r="A531" s="3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62"/>
    </row>
    <row r="532" ht="12.75" customHeight="1">
      <c r="A532" s="3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62"/>
    </row>
    <row r="533" ht="12.75" customHeight="1">
      <c r="A533" s="3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62"/>
    </row>
    <row r="534" ht="12.75" customHeight="1">
      <c r="A534" s="3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62"/>
    </row>
    <row r="535" ht="12.75" customHeight="1">
      <c r="A535" s="3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62"/>
    </row>
    <row r="536" ht="12.75" customHeight="1">
      <c r="A536" s="3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62"/>
    </row>
    <row r="537" ht="12.75" customHeight="1">
      <c r="A537" s="3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62"/>
    </row>
    <row r="538" ht="12.75" customHeight="1">
      <c r="A538" s="3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62"/>
    </row>
    <row r="539" ht="12.75" customHeight="1">
      <c r="A539" s="3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62"/>
    </row>
    <row r="540" ht="12.75" customHeight="1">
      <c r="A540" s="3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62"/>
    </row>
    <row r="541" ht="12.75" customHeight="1">
      <c r="A541" s="3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62"/>
    </row>
    <row r="542" ht="12.75" customHeight="1">
      <c r="A542" s="3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62"/>
    </row>
    <row r="543" ht="12.75" customHeight="1">
      <c r="A543" s="3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62"/>
    </row>
    <row r="544" ht="12.75" customHeight="1">
      <c r="A544" s="3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62"/>
    </row>
    <row r="545" ht="12.75" customHeight="1">
      <c r="A545" s="3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62"/>
    </row>
    <row r="546" ht="12.75" customHeight="1">
      <c r="A546" s="3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62"/>
    </row>
    <row r="547" ht="12.75" customHeight="1">
      <c r="A547" s="3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62"/>
    </row>
    <row r="548" ht="12.75" customHeight="1">
      <c r="A548" s="3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62"/>
    </row>
    <row r="549" ht="12.75" customHeight="1">
      <c r="A549" s="3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62"/>
    </row>
    <row r="550" ht="12.75" customHeight="1">
      <c r="A550" s="3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62"/>
    </row>
    <row r="551" ht="12.75" customHeight="1">
      <c r="A551" s="3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62"/>
    </row>
    <row r="552" ht="12.75" customHeight="1">
      <c r="A552" s="3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62"/>
    </row>
    <row r="553" ht="12.75" customHeight="1">
      <c r="A553" s="3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62"/>
    </row>
    <row r="554" ht="12.75" customHeight="1">
      <c r="A554" s="3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62"/>
    </row>
    <row r="555" ht="12.75" customHeight="1">
      <c r="A555" s="3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62"/>
    </row>
    <row r="556" ht="12.75" customHeight="1">
      <c r="A556" s="3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62"/>
    </row>
    <row r="557" ht="12.75" customHeight="1">
      <c r="A557" s="3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62"/>
    </row>
    <row r="558" ht="12.75" customHeight="1">
      <c r="A558" s="3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62"/>
    </row>
    <row r="559" ht="12.75" customHeight="1">
      <c r="A559" s="3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62"/>
    </row>
    <row r="560" ht="12.75" customHeight="1">
      <c r="A560" s="3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62"/>
    </row>
    <row r="561" ht="12.75" customHeight="1">
      <c r="A561" s="3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62"/>
    </row>
    <row r="562" ht="12.75" customHeight="1">
      <c r="A562" s="3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62"/>
    </row>
    <row r="563" ht="12.75" customHeight="1">
      <c r="A563" s="3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62"/>
    </row>
    <row r="564" ht="12.75" customHeight="1">
      <c r="A564" s="3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62"/>
    </row>
    <row r="565" ht="12.75" customHeight="1">
      <c r="A565" s="3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62"/>
    </row>
    <row r="566" ht="12.75" customHeight="1">
      <c r="A566" s="3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62"/>
    </row>
    <row r="567" ht="12.75" customHeight="1">
      <c r="A567" s="3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62"/>
    </row>
    <row r="568" ht="12.75" customHeight="1">
      <c r="A568" s="3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62"/>
    </row>
    <row r="569" ht="12.75" customHeight="1">
      <c r="A569" s="3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62"/>
    </row>
    <row r="570" ht="12.75" customHeight="1">
      <c r="A570" s="3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62"/>
    </row>
    <row r="571" ht="12.75" customHeight="1">
      <c r="A571" s="3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62"/>
    </row>
    <row r="572" ht="12.75" customHeight="1">
      <c r="A572" s="3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62"/>
    </row>
    <row r="573" ht="12.75" customHeight="1">
      <c r="A573" s="3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62"/>
    </row>
    <row r="574" ht="12.75" customHeight="1">
      <c r="A574" s="3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62"/>
    </row>
    <row r="575" ht="12.75" customHeight="1">
      <c r="A575" s="3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62"/>
    </row>
    <row r="576" ht="12.75" customHeight="1">
      <c r="A576" s="3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62"/>
    </row>
    <row r="577" ht="12.75" customHeight="1">
      <c r="A577" s="3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62"/>
    </row>
    <row r="578" ht="12.75" customHeight="1">
      <c r="A578" s="3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62"/>
    </row>
    <row r="579" ht="12.75" customHeight="1">
      <c r="A579" s="3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62"/>
    </row>
    <row r="580" ht="12.75" customHeight="1">
      <c r="A580" s="3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62"/>
    </row>
    <row r="581" ht="12.75" customHeight="1">
      <c r="A581" s="3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62"/>
    </row>
    <row r="582" ht="12.75" customHeight="1">
      <c r="A582" s="3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62"/>
    </row>
    <row r="583" ht="12.75" customHeight="1">
      <c r="A583" s="3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62"/>
    </row>
    <row r="584" ht="12.75" customHeight="1">
      <c r="A584" s="3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62"/>
    </row>
    <row r="585" ht="12.75" customHeight="1">
      <c r="A585" s="3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62"/>
    </row>
    <row r="586" ht="12.75" customHeight="1">
      <c r="A586" s="3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62"/>
    </row>
    <row r="587" ht="12.75" customHeight="1">
      <c r="A587" s="3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62"/>
    </row>
    <row r="588" ht="12.75" customHeight="1">
      <c r="A588" s="3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62"/>
    </row>
    <row r="589" ht="12.75" customHeight="1">
      <c r="A589" s="3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62"/>
    </row>
    <row r="590" ht="12.75" customHeight="1">
      <c r="A590" s="3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62"/>
    </row>
    <row r="591" ht="12.75" customHeight="1">
      <c r="A591" s="3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62"/>
    </row>
    <row r="592" ht="12.75" customHeight="1">
      <c r="A592" s="3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62"/>
    </row>
    <row r="593" ht="12.75" customHeight="1">
      <c r="A593" s="3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62"/>
    </row>
    <row r="594" ht="12.75" customHeight="1">
      <c r="A594" s="3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62"/>
    </row>
    <row r="595" ht="12.75" customHeight="1">
      <c r="A595" s="3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62"/>
    </row>
    <row r="596" ht="12.75" customHeight="1">
      <c r="A596" s="3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62"/>
    </row>
    <row r="597" ht="12.75" customHeight="1">
      <c r="A597" s="3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62"/>
    </row>
    <row r="598" ht="12.75" customHeight="1">
      <c r="A598" s="3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62"/>
    </row>
    <row r="599" ht="12.75" customHeight="1">
      <c r="A599" s="3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62"/>
    </row>
    <row r="600" ht="12.75" customHeight="1">
      <c r="A600" s="3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62"/>
    </row>
    <row r="601" ht="12.75" customHeight="1">
      <c r="A601" s="3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62"/>
    </row>
    <row r="602" ht="12.75" customHeight="1">
      <c r="A602" s="3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62"/>
    </row>
    <row r="603" ht="12.75" customHeight="1">
      <c r="A603" s="3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62"/>
    </row>
    <row r="604" ht="12.75" customHeight="1">
      <c r="A604" s="3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62"/>
    </row>
    <row r="605" ht="12.75" customHeight="1">
      <c r="A605" s="3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62"/>
    </row>
    <row r="606" ht="12.75" customHeight="1">
      <c r="A606" s="3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62"/>
    </row>
    <row r="607" ht="12.75" customHeight="1">
      <c r="A607" s="3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62"/>
    </row>
    <row r="608" ht="12.75" customHeight="1">
      <c r="A608" s="3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62"/>
    </row>
    <row r="609" ht="12.75" customHeight="1">
      <c r="A609" s="3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62"/>
    </row>
    <row r="610" ht="12.75" customHeight="1">
      <c r="A610" s="3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62"/>
    </row>
    <row r="611" ht="12.75" customHeight="1">
      <c r="A611" s="3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62"/>
    </row>
    <row r="612" ht="12.75" customHeight="1">
      <c r="A612" s="3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62"/>
    </row>
    <row r="613" ht="12.75" customHeight="1">
      <c r="A613" s="3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62"/>
    </row>
    <row r="614" ht="12.75" customHeight="1">
      <c r="A614" s="3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62"/>
    </row>
    <row r="615" ht="12.75" customHeight="1">
      <c r="A615" s="3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62"/>
    </row>
    <row r="616" ht="12.75" customHeight="1">
      <c r="A616" s="3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62"/>
    </row>
    <row r="617" ht="12.75" customHeight="1">
      <c r="A617" s="3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62"/>
    </row>
    <row r="618" ht="12.75" customHeight="1">
      <c r="A618" s="3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62"/>
    </row>
    <row r="619" ht="12.75" customHeight="1">
      <c r="A619" s="3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62"/>
    </row>
    <row r="620" ht="12.75" customHeight="1">
      <c r="A620" s="3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62"/>
    </row>
    <row r="621" ht="12.75" customHeight="1">
      <c r="A621" s="3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62"/>
    </row>
    <row r="622" ht="12.75" customHeight="1">
      <c r="A622" s="3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62"/>
    </row>
    <row r="623" ht="12.75" customHeight="1">
      <c r="A623" s="3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62"/>
    </row>
    <row r="624" ht="12.75" customHeight="1">
      <c r="A624" s="3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62"/>
    </row>
    <row r="625" ht="12.75" customHeight="1">
      <c r="A625" s="3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62"/>
    </row>
    <row r="626" ht="12.75" customHeight="1">
      <c r="A626" s="3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62"/>
    </row>
    <row r="627" ht="12.75" customHeight="1">
      <c r="A627" s="3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62"/>
    </row>
    <row r="628" ht="12.75" customHeight="1">
      <c r="A628" s="3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62"/>
    </row>
    <row r="629" ht="12.75" customHeight="1">
      <c r="A629" s="3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62"/>
    </row>
    <row r="630" ht="12.75" customHeight="1">
      <c r="A630" s="3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62"/>
    </row>
    <row r="631" ht="12.75" customHeight="1">
      <c r="A631" s="3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62"/>
    </row>
    <row r="632" ht="12.75" customHeight="1">
      <c r="A632" s="3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62"/>
    </row>
    <row r="633" ht="12.75" customHeight="1">
      <c r="A633" s="3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62"/>
    </row>
    <row r="634" ht="12.75" customHeight="1">
      <c r="A634" s="3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62"/>
    </row>
    <row r="635" ht="12.75" customHeight="1">
      <c r="A635" s="3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62"/>
    </row>
    <row r="636" ht="12.75" customHeight="1">
      <c r="A636" s="3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62"/>
    </row>
    <row r="637" ht="12.75" customHeight="1">
      <c r="A637" s="3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62"/>
    </row>
    <row r="638" ht="12.75" customHeight="1">
      <c r="A638" s="3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62"/>
    </row>
    <row r="639" ht="12.75" customHeight="1">
      <c r="A639" s="3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62"/>
    </row>
    <row r="640" ht="12.75" customHeight="1">
      <c r="A640" s="3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62"/>
    </row>
    <row r="641" ht="12.75" customHeight="1">
      <c r="A641" s="3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62"/>
    </row>
    <row r="642" ht="12.75" customHeight="1">
      <c r="A642" s="3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62"/>
    </row>
    <row r="643" ht="12.75" customHeight="1">
      <c r="A643" s="3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62"/>
    </row>
    <row r="644" ht="12.75" customHeight="1">
      <c r="A644" s="3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62"/>
    </row>
    <row r="645" ht="12.75" customHeight="1">
      <c r="A645" s="3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62"/>
    </row>
    <row r="646" ht="12.75" customHeight="1">
      <c r="A646" s="3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62"/>
    </row>
    <row r="647" ht="12.75" customHeight="1">
      <c r="A647" s="3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62"/>
    </row>
    <row r="648" ht="12.75" customHeight="1">
      <c r="A648" s="3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62"/>
    </row>
    <row r="649" ht="12.75" customHeight="1">
      <c r="A649" s="3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62"/>
    </row>
    <row r="650" ht="12.75" customHeight="1">
      <c r="A650" s="3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62"/>
    </row>
    <row r="651" ht="12.75" customHeight="1">
      <c r="A651" s="3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62"/>
    </row>
    <row r="652" ht="12.75" customHeight="1">
      <c r="A652" s="3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62"/>
    </row>
    <row r="653" ht="12.75" customHeight="1">
      <c r="A653" s="3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62"/>
    </row>
    <row r="654" ht="12.75" customHeight="1">
      <c r="A654" s="3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62"/>
    </row>
    <row r="655" ht="12.75" customHeight="1">
      <c r="A655" s="3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62"/>
    </row>
    <row r="656" ht="12.75" customHeight="1">
      <c r="A656" s="3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62"/>
    </row>
    <row r="657" ht="12.75" customHeight="1">
      <c r="A657" s="3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62"/>
    </row>
    <row r="658" ht="12.75" customHeight="1">
      <c r="A658" s="3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62"/>
    </row>
    <row r="659" ht="12.75" customHeight="1">
      <c r="A659" s="3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62"/>
    </row>
    <row r="660" ht="12.75" customHeight="1">
      <c r="A660" s="3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62"/>
    </row>
    <row r="661" ht="12.75" customHeight="1">
      <c r="A661" s="3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62"/>
    </row>
    <row r="662" ht="12.75" customHeight="1">
      <c r="A662" s="3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62"/>
    </row>
    <row r="663" ht="12.75" customHeight="1">
      <c r="A663" s="3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62"/>
    </row>
    <row r="664" ht="12.75" customHeight="1">
      <c r="A664" s="3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62"/>
    </row>
    <row r="665" ht="12.75" customHeight="1">
      <c r="A665" s="3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62"/>
    </row>
    <row r="666" ht="12.75" customHeight="1">
      <c r="A666" s="3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62"/>
    </row>
    <row r="667" ht="12.75" customHeight="1">
      <c r="A667" s="3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62"/>
    </row>
    <row r="668" ht="12.75" customHeight="1">
      <c r="A668" s="3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62"/>
    </row>
    <row r="669" ht="12.75" customHeight="1">
      <c r="A669" s="3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62"/>
    </row>
    <row r="670" ht="12.75" customHeight="1">
      <c r="A670" s="3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62"/>
    </row>
    <row r="671" ht="12.75" customHeight="1">
      <c r="A671" s="3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62"/>
    </row>
    <row r="672" ht="12.75" customHeight="1">
      <c r="A672" s="3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62"/>
    </row>
    <row r="673" ht="12.75" customHeight="1">
      <c r="A673" s="3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62"/>
    </row>
    <row r="674" ht="12.75" customHeight="1">
      <c r="A674" s="3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62"/>
    </row>
    <row r="675" ht="12.75" customHeight="1">
      <c r="A675" s="3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62"/>
    </row>
    <row r="676" ht="12.75" customHeight="1">
      <c r="A676" s="3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62"/>
    </row>
    <row r="677" ht="12.75" customHeight="1">
      <c r="A677" s="3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62"/>
    </row>
    <row r="678" ht="12.75" customHeight="1">
      <c r="A678" s="3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62"/>
    </row>
    <row r="679" ht="12.75" customHeight="1">
      <c r="A679" s="3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62"/>
    </row>
    <row r="680" ht="12.75" customHeight="1">
      <c r="A680" s="3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62"/>
    </row>
    <row r="681" ht="12.75" customHeight="1">
      <c r="A681" s="3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62"/>
    </row>
    <row r="682" ht="12.75" customHeight="1">
      <c r="A682" s="3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62"/>
    </row>
    <row r="683" ht="12.75" customHeight="1">
      <c r="A683" s="3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62"/>
    </row>
    <row r="684" ht="12.75" customHeight="1">
      <c r="A684" s="3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62"/>
    </row>
    <row r="685" ht="12.75" customHeight="1">
      <c r="A685" s="3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62"/>
    </row>
    <row r="686" ht="12.75" customHeight="1">
      <c r="A686" s="3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62"/>
    </row>
    <row r="687" ht="12.75" customHeight="1">
      <c r="A687" s="3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62"/>
    </row>
    <row r="688" ht="12.75" customHeight="1">
      <c r="A688" s="3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62"/>
    </row>
    <row r="689" ht="12.75" customHeight="1">
      <c r="A689" s="3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62"/>
    </row>
    <row r="690" ht="12.75" customHeight="1">
      <c r="A690" s="3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62"/>
    </row>
    <row r="691" ht="12.75" customHeight="1">
      <c r="A691" s="3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62"/>
    </row>
    <row r="692" ht="12.75" customHeight="1">
      <c r="A692" s="3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62"/>
    </row>
    <row r="693" ht="12.75" customHeight="1">
      <c r="A693" s="3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62"/>
    </row>
    <row r="694" ht="12.75" customHeight="1">
      <c r="A694" s="3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62"/>
    </row>
    <row r="695" ht="12.75" customHeight="1">
      <c r="A695" s="3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62"/>
    </row>
    <row r="696" ht="12.75" customHeight="1">
      <c r="A696" s="3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62"/>
    </row>
    <row r="697" ht="12.75" customHeight="1">
      <c r="A697" s="3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62"/>
    </row>
    <row r="698" ht="12.75" customHeight="1">
      <c r="A698" s="3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62"/>
    </row>
    <row r="699" ht="12.75" customHeight="1">
      <c r="A699" s="3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62"/>
    </row>
    <row r="700" ht="12.75" customHeight="1">
      <c r="A700" s="3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62"/>
    </row>
    <row r="701" ht="12.75" customHeight="1">
      <c r="A701" s="3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62"/>
    </row>
    <row r="702" ht="12.75" customHeight="1">
      <c r="A702" s="3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62"/>
    </row>
    <row r="703" ht="12.75" customHeight="1">
      <c r="A703" s="3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62"/>
    </row>
    <row r="704" ht="12.75" customHeight="1">
      <c r="A704" s="3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62"/>
    </row>
    <row r="705" ht="12.75" customHeight="1">
      <c r="A705" s="3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62"/>
    </row>
    <row r="706" ht="12.75" customHeight="1">
      <c r="A706" s="3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62"/>
    </row>
    <row r="707" ht="12.75" customHeight="1">
      <c r="A707" s="3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62"/>
    </row>
    <row r="708" ht="12.75" customHeight="1">
      <c r="A708" s="3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62"/>
    </row>
    <row r="709" ht="12.75" customHeight="1">
      <c r="A709" s="3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62"/>
    </row>
    <row r="710" ht="12.75" customHeight="1">
      <c r="A710" s="3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62"/>
    </row>
    <row r="711" ht="12.75" customHeight="1">
      <c r="A711" s="3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62"/>
    </row>
    <row r="712" ht="12.75" customHeight="1">
      <c r="A712" s="3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62"/>
    </row>
    <row r="713" ht="12.75" customHeight="1">
      <c r="A713" s="3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62"/>
    </row>
    <row r="714" ht="12.75" customHeight="1">
      <c r="A714" s="3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62"/>
    </row>
    <row r="715" ht="12.75" customHeight="1">
      <c r="A715" s="3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62"/>
    </row>
    <row r="716" ht="12.75" customHeight="1">
      <c r="A716" s="3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62"/>
    </row>
    <row r="717" ht="12.75" customHeight="1">
      <c r="A717" s="3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62"/>
    </row>
    <row r="718" ht="12.75" customHeight="1">
      <c r="A718" s="3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62"/>
    </row>
    <row r="719" ht="12.75" customHeight="1">
      <c r="A719" s="3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62"/>
    </row>
    <row r="720" ht="12.75" customHeight="1">
      <c r="A720" s="3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62"/>
    </row>
    <row r="721" ht="12.75" customHeight="1">
      <c r="A721" s="3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62"/>
    </row>
    <row r="722" ht="12.75" customHeight="1">
      <c r="A722" s="3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62"/>
    </row>
    <row r="723" ht="12.75" customHeight="1">
      <c r="A723" s="3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62"/>
    </row>
    <row r="724" ht="12.75" customHeight="1">
      <c r="A724" s="3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62"/>
    </row>
    <row r="725" ht="12.75" customHeight="1">
      <c r="A725" s="3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62"/>
    </row>
    <row r="726" ht="12.75" customHeight="1">
      <c r="A726" s="3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62"/>
    </row>
    <row r="727" ht="12.75" customHeight="1">
      <c r="A727" s="3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62"/>
    </row>
    <row r="728" ht="12.75" customHeight="1">
      <c r="A728" s="3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62"/>
    </row>
    <row r="729" ht="12.75" customHeight="1">
      <c r="A729" s="3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62"/>
    </row>
    <row r="730" ht="12.75" customHeight="1">
      <c r="A730" s="3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62"/>
    </row>
    <row r="731" ht="12.75" customHeight="1">
      <c r="A731" s="3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62"/>
    </row>
    <row r="732" ht="12.75" customHeight="1">
      <c r="A732" s="3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62"/>
    </row>
    <row r="733" ht="12.75" customHeight="1">
      <c r="A733" s="3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62"/>
    </row>
    <row r="734" ht="12.75" customHeight="1">
      <c r="A734" s="3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62"/>
    </row>
    <row r="735" ht="12.75" customHeight="1">
      <c r="A735" s="3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62"/>
    </row>
    <row r="736" ht="12.75" customHeight="1">
      <c r="A736" s="3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62"/>
    </row>
    <row r="737" ht="12.75" customHeight="1">
      <c r="A737" s="3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62"/>
    </row>
    <row r="738" ht="12.75" customHeight="1">
      <c r="A738" s="3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62"/>
    </row>
    <row r="739" ht="12.75" customHeight="1">
      <c r="A739" s="3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62"/>
    </row>
    <row r="740" ht="12.75" customHeight="1">
      <c r="A740" s="3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62"/>
    </row>
    <row r="741" ht="12.75" customHeight="1">
      <c r="A741" s="3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62"/>
    </row>
    <row r="742" ht="12.75" customHeight="1">
      <c r="A742" s="3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62"/>
    </row>
    <row r="743" ht="12.75" customHeight="1">
      <c r="A743" s="3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62"/>
    </row>
    <row r="744" ht="12.75" customHeight="1">
      <c r="A744" s="3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62"/>
    </row>
    <row r="745" ht="12.75" customHeight="1">
      <c r="A745" s="3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62"/>
    </row>
    <row r="746" ht="12.75" customHeight="1">
      <c r="A746" s="3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62"/>
    </row>
    <row r="747" ht="12.75" customHeight="1">
      <c r="A747" s="3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62"/>
    </row>
    <row r="748" ht="12.75" customHeight="1">
      <c r="A748" s="3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62"/>
    </row>
    <row r="749" ht="12.75" customHeight="1">
      <c r="A749" s="3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62"/>
    </row>
    <row r="750" ht="12.75" customHeight="1">
      <c r="A750" s="3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62"/>
    </row>
    <row r="751" ht="12.75" customHeight="1">
      <c r="A751" s="3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62"/>
    </row>
    <row r="752" ht="12.75" customHeight="1">
      <c r="A752" s="3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62"/>
    </row>
    <row r="753" ht="12.75" customHeight="1">
      <c r="A753" s="3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62"/>
    </row>
    <row r="754" ht="12.75" customHeight="1">
      <c r="A754" s="3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62"/>
    </row>
    <row r="755" ht="12.75" customHeight="1">
      <c r="A755" s="3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62"/>
    </row>
    <row r="756" ht="12.75" customHeight="1">
      <c r="A756" s="3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62"/>
    </row>
    <row r="757" ht="12.75" customHeight="1">
      <c r="A757" s="3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62"/>
    </row>
    <row r="758" ht="12.75" customHeight="1">
      <c r="A758" s="3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62"/>
    </row>
    <row r="759" ht="12.75" customHeight="1">
      <c r="A759" s="3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62"/>
    </row>
    <row r="760" ht="12.75" customHeight="1">
      <c r="A760" s="3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62"/>
    </row>
    <row r="761" ht="12.75" customHeight="1">
      <c r="A761" s="3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62"/>
    </row>
    <row r="762" ht="12.75" customHeight="1">
      <c r="A762" s="3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62"/>
    </row>
    <row r="763" ht="12.75" customHeight="1">
      <c r="A763" s="3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62"/>
    </row>
    <row r="764" ht="12.75" customHeight="1">
      <c r="A764" s="3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62"/>
    </row>
    <row r="765" ht="12.75" customHeight="1">
      <c r="A765" s="3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62"/>
    </row>
    <row r="766" ht="12.75" customHeight="1">
      <c r="A766" s="3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62"/>
    </row>
    <row r="767" ht="12.75" customHeight="1">
      <c r="A767" s="3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62"/>
    </row>
    <row r="768" ht="12.75" customHeight="1">
      <c r="A768" s="3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62"/>
    </row>
    <row r="769" ht="12.75" customHeight="1">
      <c r="A769" s="3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62"/>
    </row>
    <row r="770" ht="12.75" customHeight="1">
      <c r="A770" s="3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62"/>
    </row>
    <row r="771" ht="12.75" customHeight="1">
      <c r="A771" s="3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62"/>
    </row>
    <row r="772" ht="12.75" customHeight="1">
      <c r="A772" s="3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62"/>
    </row>
    <row r="773" ht="12.75" customHeight="1">
      <c r="A773" s="3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62"/>
    </row>
    <row r="774" ht="12.75" customHeight="1">
      <c r="A774" s="3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62"/>
    </row>
    <row r="775" ht="12.75" customHeight="1">
      <c r="A775" s="3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62"/>
    </row>
    <row r="776" ht="12.75" customHeight="1">
      <c r="A776" s="3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62"/>
    </row>
    <row r="777" ht="12.75" customHeight="1">
      <c r="A777" s="3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62"/>
    </row>
    <row r="778" ht="12.75" customHeight="1">
      <c r="A778" s="3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62"/>
    </row>
    <row r="779" ht="12.75" customHeight="1">
      <c r="A779" s="3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62"/>
    </row>
    <row r="780" ht="12.75" customHeight="1">
      <c r="A780" s="3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62"/>
    </row>
    <row r="781" ht="12.75" customHeight="1">
      <c r="A781" s="3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62"/>
    </row>
    <row r="782" ht="12.75" customHeight="1">
      <c r="A782" s="3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62"/>
    </row>
    <row r="783" ht="12.75" customHeight="1">
      <c r="A783" s="3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62"/>
    </row>
    <row r="784" ht="12.75" customHeight="1">
      <c r="A784" s="3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62"/>
    </row>
    <row r="785" ht="12.75" customHeight="1">
      <c r="A785" s="3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62"/>
    </row>
    <row r="786" ht="12.75" customHeight="1">
      <c r="A786" s="3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62"/>
    </row>
    <row r="787" ht="12.75" customHeight="1">
      <c r="A787" s="3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62"/>
    </row>
    <row r="788" ht="12.75" customHeight="1">
      <c r="A788" s="3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62"/>
    </row>
    <row r="789" ht="12.75" customHeight="1">
      <c r="A789" s="3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62"/>
    </row>
    <row r="790" ht="12.75" customHeight="1">
      <c r="A790" s="3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62"/>
    </row>
    <row r="791" ht="12.75" customHeight="1">
      <c r="A791" s="3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62"/>
    </row>
    <row r="792" ht="12.75" customHeight="1">
      <c r="A792" s="3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62"/>
    </row>
    <row r="793" ht="12.75" customHeight="1">
      <c r="A793" s="3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62"/>
    </row>
    <row r="794" ht="12.75" customHeight="1">
      <c r="A794" s="3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62"/>
    </row>
    <row r="795" ht="12.75" customHeight="1">
      <c r="A795" s="3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62"/>
    </row>
    <row r="796" ht="12.75" customHeight="1">
      <c r="A796" s="3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62"/>
    </row>
    <row r="797" ht="12.75" customHeight="1">
      <c r="A797" s="3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62"/>
    </row>
    <row r="798" ht="12.75" customHeight="1">
      <c r="A798" s="3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62"/>
    </row>
    <row r="799" ht="12.75" customHeight="1">
      <c r="A799" s="3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62"/>
    </row>
    <row r="800" ht="12.75" customHeight="1">
      <c r="A800" s="3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62"/>
    </row>
    <row r="801" ht="12.75" customHeight="1">
      <c r="A801" s="3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62"/>
    </row>
    <row r="802" ht="12.75" customHeight="1">
      <c r="A802" s="3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62"/>
    </row>
    <row r="803" ht="12.75" customHeight="1">
      <c r="A803" s="3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62"/>
    </row>
    <row r="804" ht="12.75" customHeight="1">
      <c r="A804" s="3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62"/>
    </row>
    <row r="805" ht="12.75" customHeight="1">
      <c r="A805" s="3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62"/>
    </row>
    <row r="806" ht="12.75" customHeight="1">
      <c r="A806" s="3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62"/>
    </row>
    <row r="807" ht="12.75" customHeight="1">
      <c r="A807" s="3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62"/>
    </row>
    <row r="808" ht="12.75" customHeight="1">
      <c r="A808" s="3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62"/>
    </row>
    <row r="809" ht="12.75" customHeight="1">
      <c r="A809" s="3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62"/>
    </row>
    <row r="810" ht="12.75" customHeight="1">
      <c r="A810" s="3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62"/>
    </row>
    <row r="811" ht="12.75" customHeight="1">
      <c r="A811" s="3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62"/>
    </row>
    <row r="812" ht="12.75" customHeight="1">
      <c r="A812" s="3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62"/>
    </row>
    <row r="813" ht="12.75" customHeight="1">
      <c r="A813" s="3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62"/>
    </row>
    <row r="814" ht="12.75" customHeight="1">
      <c r="A814" s="3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62"/>
    </row>
    <row r="815" ht="12.75" customHeight="1">
      <c r="A815" s="3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62"/>
    </row>
    <row r="816" ht="12.75" customHeight="1">
      <c r="A816" s="3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62"/>
    </row>
    <row r="817" ht="12.75" customHeight="1">
      <c r="A817" s="3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62"/>
    </row>
    <row r="818" ht="12.75" customHeight="1">
      <c r="A818" s="3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62"/>
    </row>
    <row r="819" ht="12.75" customHeight="1">
      <c r="A819" s="3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62"/>
    </row>
    <row r="820" ht="12.75" customHeight="1">
      <c r="A820" s="3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62"/>
    </row>
    <row r="821" ht="12.75" customHeight="1">
      <c r="A821" s="3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62"/>
    </row>
    <row r="822" ht="12.75" customHeight="1">
      <c r="A822" s="3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62"/>
    </row>
    <row r="823" ht="12.75" customHeight="1">
      <c r="A823" s="3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62"/>
    </row>
    <row r="824" ht="12.75" customHeight="1">
      <c r="A824" s="3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62"/>
    </row>
    <row r="825" ht="12.75" customHeight="1">
      <c r="A825" s="3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62"/>
    </row>
    <row r="826" ht="12.75" customHeight="1">
      <c r="A826" s="3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62"/>
    </row>
    <row r="827" ht="12.75" customHeight="1">
      <c r="A827" s="3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62"/>
    </row>
    <row r="828" ht="12.75" customHeight="1">
      <c r="A828" s="3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62"/>
    </row>
    <row r="829" ht="12.75" customHeight="1">
      <c r="A829" s="3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62"/>
    </row>
    <row r="830" ht="12.75" customHeight="1">
      <c r="A830" s="3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62"/>
    </row>
    <row r="831" ht="12.75" customHeight="1">
      <c r="A831" s="3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62"/>
    </row>
    <row r="832" ht="12.75" customHeight="1">
      <c r="A832" s="3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62"/>
    </row>
    <row r="833" ht="12.75" customHeight="1">
      <c r="A833" s="3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62"/>
    </row>
    <row r="834" ht="12.75" customHeight="1">
      <c r="A834" s="3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62"/>
    </row>
    <row r="835" ht="12.75" customHeight="1">
      <c r="A835" s="3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62"/>
    </row>
    <row r="836" ht="12.75" customHeight="1">
      <c r="A836" s="3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62"/>
    </row>
    <row r="837" ht="12.75" customHeight="1">
      <c r="A837" s="3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62"/>
    </row>
    <row r="838" ht="12.75" customHeight="1">
      <c r="A838" s="3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62"/>
    </row>
    <row r="839" ht="12.75" customHeight="1">
      <c r="A839" s="3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62"/>
    </row>
    <row r="840" ht="12.75" customHeight="1">
      <c r="A840" s="3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62"/>
    </row>
    <row r="841" ht="12.75" customHeight="1">
      <c r="A841" s="3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62"/>
    </row>
    <row r="842" ht="12.75" customHeight="1">
      <c r="A842" s="3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62"/>
    </row>
    <row r="843" ht="12.75" customHeight="1">
      <c r="A843" s="3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62"/>
    </row>
    <row r="844" ht="12.75" customHeight="1">
      <c r="A844" s="3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62"/>
    </row>
    <row r="845" ht="12.75" customHeight="1">
      <c r="A845" s="3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62"/>
    </row>
    <row r="846" ht="12.75" customHeight="1">
      <c r="A846" s="3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62"/>
    </row>
    <row r="847" ht="12.75" customHeight="1">
      <c r="A847" s="3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62"/>
    </row>
    <row r="848" ht="12.75" customHeight="1">
      <c r="A848" s="3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62"/>
    </row>
    <row r="849" ht="12.75" customHeight="1">
      <c r="A849" s="3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62"/>
    </row>
    <row r="850" ht="12.75" customHeight="1">
      <c r="A850" s="3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62"/>
    </row>
    <row r="851" ht="12.75" customHeight="1">
      <c r="A851" s="3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62"/>
    </row>
    <row r="852" ht="12.75" customHeight="1">
      <c r="A852" s="3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62"/>
    </row>
    <row r="853" ht="12.75" customHeight="1">
      <c r="A853" s="3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62"/>
    </row>
    <row r="854" ht="12.75" customHeight="1">
      <c r="A854" s="3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62"/>
    </row>
    <row r="855" ht="12.75" customHeight="1">
      <c r="A855" s="3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62"/>
    </row>
    <row r="856" ht="12.75" customHeight="1">
      <c r="A856" s="3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62"/>
    </row>
    <row r="857" ht="12.75" customHeight="1">
      <c r="A857" s="3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62"/>
    </row>
    <row r="858" ht="12.75" customHeight="1">
      <c r="A858" s="3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62"/>
    </row>
    <row r="859" ht="12.75" customHeight="1">
      <c r="A859" s="3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62"/>
    </row>
    <row r="860" ht="12.75" customHeight="1">
      <c r="A860" s="3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62"/>
    </row>
    <row r="861" ht="12.75" customHeight="1">
      <c r="A861" s="3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62"/>
    </row>
    <row r="862" ht="12.75" customHeight="1">
      <c r="A862" s="3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62"/>
    </row>
    <row r="863" ht="12.75" customHeight="1">
      <c r="A863" s="3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62"/>
    </row>
    <row r="864" ht="12.75" customHeight="1">
      <c r="A864" s="3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62"/>
    </row>
    <row r="865" ht="12.75" customHeight="1">
      <c r="A865" s="3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62"/>
    </row>
    <row r="866" ht="12.75" customHeight="1">
      <c r="A866" s="3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62"/>
    </row>
    <row r="867" ht="12.75" customHeight="1">
      <c r="A867" s="3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62"/>
    </row>
    <row r="868" ht="12.75" customHeight="1">
      <c r="A868" s="3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62"/>
    </row>
    <row r="869" ht="12.75" customHeight="1">
      <c r="A869" s="3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62"/>
    </row>
    <row r="870" ht="12.75" customHeight="1">
      <c r="A870" s="3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62"/>
    </row>
    <row r="871" ht="12.75" customHeight="1">
      <c r="A871" s="3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62"/>
    </row>
    <row r="872" ht="12.75" customHeight="1">
      <c r="A872" s="3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62"/>
    </row>
    <row r="873" ht="12.75" customHeight="1">
      <c r="A873" s="3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62"/>
    </row>
    <row r="874" ht="12.75" customHeight="1">
      <c r="A874" s="3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62"/>
    </row>
    <row r="875" ht="12.75" customHeight="1">
      <c r="A875" s="3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62"/>
    </row>
    <row r="876" ht="12.75" customHeight="1">
      <c r="A876" s="3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62"/>
    </row>
    <row r="877" ht="12.75" customHeight="1">
      <c r="A877" s="3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62"/>
    </row>
    <row r="878" ht="12.75" customHeight="1">
      <c r="A878" s="3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62"/>
    </row>
    <row r="879" ht="12.75" customHeight="1">
      <c r="A879" s="3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62"/>
    </row>
    <row r="880" ht="12.75" customHeight="1">
      <c r="A880" s="3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62"/>
    </row>
    <row r="881" ht="12.75" customHeight="1">
      <c r="A881" s="3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62"/>
    </row>
    <row r="882" ht="12.75" customHeight="1">
      <c r="A882" s="3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62"/>
    </row>
    <row r="883" ht="12.75" customHeight="1">
      <c r="A883" s="3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62"/>
    </row>
    <row r="884" ht="12.75" customHeight="1">
      <c r="A884" s="3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62"/>
    </row>
    <row r="885" ht="12.75" customHeight="1">
      <c r="A885" s="3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62"/>
    </row>
    <row r="886" ht="12.75" customHeight="1">
      <c r="A886" s="3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62"/>
    </row>
    <row r="887" ht="12.75" customHeight="1">
      <c r="A887" s="3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62"/>
    </row>
    <row r="888" ht="12.75" customHeight="1">
      <c r="A888" s="3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62"/>
    </row>
    <row r="889" ht="12.75" customHeight="1">
      <c r="A889" s="3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62"/>
    </row>
    <row r="890" ht="12.75" customHeight="1">
      <c r="A890" s="3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62"/>
    </row>
    <row r="891" ht="12.75" customHeight="1">
      <c r="A891" s="3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62"/>
    </row>
    <row r="892" ht="12.75" customHeight="1">
      <c r="A892" s="3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62"/>
    </row>
    <row r="893" ht="12.75" customHeight="1">
      <c r="A893" s="3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62"/>
    </row>
    <row r="894" ht="12.75" customHeight="1">
      <c r="A894" s="3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62"/>
    </row>
    <row r="895" ht="12.75" customHeight="1">
      <c r="A895" s="3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62"/>
    </row>
    <row r="896" ht="12.75" customHeight="1">
      <c r="A896" s="3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62"/>
    </row>
    <row r="897" ht="12.75" customHeight="1">
      <c r="A897" s="3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62"/>
    </row>
    <row r="898" ht="12.75" customHeight="1">
      <c r="A898" s="3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62"/>
    </row>
    <row r="899" ht="12.75" customHeight="1">
      <c r="A899" s="3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62"/>
    </row>
    <row r="900" ht="12.75" customHeight="1">
      <c r="A900" s="3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62"/>
    </row>
    <row r="901" ht="12.75" customHeight="1">
      <c r="A901" s="3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62"/>
    </row>
    <row r="902" ht="12.75" customHeight="1">
      <c r="A902" s="3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62"/>
    </row>
    <row r="903" ht="12.75" customHeight="1">
      <c r="A903" s="3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62"/>
    </row>
    <row r="904" ht="12.75" customHeight="1">
      <c r="A904" s="3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62"/>
    </row>
    <row r="905" ht="12.75" customHeight="1">
      <c r="A905" s="3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62"/>
    </row>
    <row r="906" ht="12.75" customHeight="1">
      <c r="A906" s="3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62"/>
    </row>
    <row r="907" ht="12.75" customHeight="1">
      <c r="A907" s="3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62"/>
    </row>
    <row r="908" ht="12.75" customHeight="1">
      <c r="A908" s="3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62"/>
    </row>
    <row r="909" ht="12.75" customHeight="1">
      <c r="A909" s="3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62"/>
    </row>
    <row r="910" ht="12.75" customHeight="1">
      <c r="A910" s="3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62"/>
    </row>
    <row r="911" ht="12.75" customHeight="1">
      <c r="A911" s="3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62"/>
    </row>
    <row r="912" ht="12.75" customHeight="1">
      <c r="A912" s="3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62"/>
    </row>
    <row r="913" ht="12.75" customHeight="1">
      <c r="A913" s="3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62"/>
    </row>
    <row r="914" ht="12.75" customHeight="1">
      <c r="A914" s="3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62"/>
    </row>
    <row r="915" ht="12.75" customHeight="1">
      <c r="A915" s="3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62"/>
    </row>
    <row r="916" ht="12.75" customHeight="1">
      <c r="A916" s="3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62"/>
    </row>
    <row r="917" ht="12.75" customHeight="1">
      <c r="A917" s="3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62"/>
    </row>
    <row r="918" ht="12.75" customHeight="1">
      <c r="A918" s="3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62"/>
    </row>
    <row r="919" ht="12.75" customHeight="1">
      <c r="A919" s="3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62"/>
    </row>
    <row r="920" ht="12.75" customHeight="1">
      <c r="A920" s="3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62"/>
    </row>
    <row r="921" ht="12.75" customHeight="1">
      <c r="A921" s="3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62"/>
    </row>
    <row r="922" ht="12.75" customHeight="1">
      <c r="A922" s="3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62"/>
    </row>
    <row r="923" ht="12.75" customHeight="1">
      <c r="A923" s="3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62"/>
    </row>
    <row r="924" ht="12.75" customHeight="1">
      <c r="A924" s="3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62"/>
    </row>
    <row r="925" ht="12.75" customHeight="1">
      <c r="A925" s="3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62"/>
    </row>
    <row r="926" ht="12.75" customHeight="1">
      <c r="A926" s="3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62"/>
    </row>
    <row r="927" ht="12.75" customHeight="1">
      <c r="A927" s="3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62"/>
    </row>
    <row r="928" ht="12.75" customHeight="1">
      <c r="A928" s="3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62"/>
    </row>
    <row r="929" ht="12.75" customHeight="1">
      <c r="A929" s="3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62"/>
    </row>
    <row r="930" ht="12.75" customHeight="1">
      <c r="A930" s="3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62"/>
    </row>
    <row r="931" ht="12.75" customHeight="1">
      <c r="A931" s="3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62"/>
    </row>
    <row r="932" ht="12.75" customHeight="1">
      <c r="A932" s="3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62"/>
    </row>
    <row r="933" ht="12.75" customHeight="1">
      <c r="A933" s="3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62"/>
    </row>
    <row r="934" ht="12.75" customHeight="1">
      <c r="A934" s="3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62"/>
    </row>
    <row r="935" ht="12.75" customHeight="1">
      <c r="A935" s="3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62"/>
    </row>
    <row r="936" ht="12.75" customHeight="1">
      <c r="A936" s="3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62"/>
    </row>
    <row r="937" ht="12.75" customHeight="1">
      <c r="A937" s="3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62"/>
    </row>
    <row r="938" ht="12.75" customHeight="1">
      <c r="A938" s="3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62"/>
    </row>
    <row r="939" ht="12.75" customHeight="1">
      <c r="A939" s="3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62"/>
    </row>
    <row r="940" ht="12.75" customHeight="1">
      <c r="A940" s="3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62"/>
    </row>
    <row r="941" ht="12.75" customHeight="1">
      <c r="A941" s="3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62"/>
    </row>
    <row r="942" ht="12.75" customHeight="1">
      <c r="A942" s="3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62"/>
    </row>
    <row r="943" ht="12.75" customHeight="1">
      <c r="A943" s="3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62"/>
    </row>
    <row r="944" ht="12.75" customHeight="1">
      <c r="A944" s="3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62"/>
    </row>
    <row r="945" ht="12.75" customHeight="1">
      <c r="A945" s="3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62"/>
    </row>
    <row r="946" ht="12.75" customHeight="1">
      <c r="A946" s="3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62"/>
    </row>
    <row r="947" ht="12.75" customHeight="1">
      <c r="A947" s="3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62"/>
    </row>
    <row r="948" ht="12.75" customHeight="1">
      <c r="A948" s="3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62"/>
    </row>
    <row r="949" ht="12.75" customHeight="1">
      <c r="A949" s="3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62"/>
    </row>
    <row r="950" ht="12.75" customHeight="1">
      <c r="A950" s="3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62"/>
    </row>
    <row r="951" ht="12.75" customHeight="1">
      <c r="A951" s="3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62"/>
    </row>
    <row r="952" ht="12.75" customHeight="1">
      <c r="A952" s="3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62"/>
    </row>
    <row r="953" ht="12.75" customHeight="1">
      <c r="A953" s="3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62"/>
    </row>
    <row r="954" ht="12.75" customHeight="1">
      <c r="A954" s="3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62"/>
    </row>
    <row r="955" ht="12.75" customHeight="1">
      <c r="A955" s="3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62"/>
    </row>
    <row r="956" ht="12.75" customHeight="1">
      <c r="A956" s="3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62"/>
    </row>
    <row r="957" ht="12.75" customHeight="1">
      <c r="A957" s="3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62"/>
    </row>
    <row r="958" ht="12.75" customHeight="1">
      <c r="A958" s="3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62"/>
    </row>
    <row r="959" ht="12.75" customHeight="1">
      <c r="A959" s="3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62"/>
    </row>
    <row r="960" ht="12.75" customHeight="1">
      <c r="A960" s="3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62"/>
    </row>
    <row r="961" ht="12.75" customHeight="1">
      <c r="A961" s="3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62"/>
    </row>
    <row r="962" ht="12.75" customHeight="1">
      <c r="A962" s="3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62"/>
    </row>
    <row r="963" ht="12.75" customHeight="1">
      <c r="A963" s="3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62"/>
    </row>
    <row r="964" ht="12.75" customHeight="1">
      <c r="A964" s="3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62"/>
    </row>
    <row r="965" ht="12.75" customHeight="1">
      <c r="A965" s="3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62"/>
    </row>
    <row r="966" ht="12.75" customHeight="1">
      <c r="A966" s="3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62"/>
    </row>
    <row r="967" ht="12.75" customHeight="1">
      <c r="A967" s="3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62"/>
    </row>
    <row r="968" ht="12.75" customHeight="1">
      <c r="A968" s="3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62"/>
    </row>
    <row r="969" ht="12.75" customHeight="1">
      <c r="A969" s="3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62"/>
    </row>
    <row r="970" ht="12.75" customHeight="1">
      <c r="A970" s="3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62"/>
    </row>
    <row r="971" ht="12.75" customHeight="1">
      <c r="A971" s="3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62"/>
    </row>
    <row r="972" ht="12.75" customHeight="1">
      <c r="A972" s="3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62"/>
    </row>
    <row r="973" ht="12.75" customHeight="1">
      <c r="A973" s="3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62"/>
    </row>
    <row r="974" ht="12.75" customHeight="1">
      <c r="A974" s="3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62"/>
    </row>
    <row r="975" ht="12.75" customHeight="1">
      <c r="A975" s="3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62"/>
    </row>
    <row r="976" ht="12.75" customHeight="1">
      <c r="A976" s="3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62"/>
    </row>
    <row r="977" ht="12.75" customHeight="1">
      <c r="A977" s="3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62"/>
    </row>
    <row r="978" ht="12.75" customHeight="1">
      <c r="A978" s="3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62"/>
    </row>
    <row r="979" ht="12.75" customHeight="1">
      <c r="A979" s="3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62"/>
    </row>
    <row r="980" ht="12.75" customHeight="1">
      <c r="A980" s="3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62"/>
    </row>
    <row r="981" ht="12.75" customHeight="1">
      <c r="A981" s="3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62"/>
    </row>
    <row r="982" ht="12.75" customHeight="1">
      <c r="A982" s="3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62"/>
    </row>
    <row r="983" ht="12.75" customHeight="1">
      <c r="A983" s="3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62"/>
    </row>
    <row r="984" ht="12.75" customHeight="1">
      <c r="A984" s="3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62"/>
    </row>
    <row r="985" ht="12.75" customHeight="1">
      <c r="A985" s="3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62"/>
    </row>
    <row r="986" ht="12.75" customHeight="1">
      <c r="A986" s="3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62"/>
    </row>
    <row r="987" ht="12.75" customHeight="1">
      <c r="A987" s="3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62"/>
    </row>
    <row r="988" ht="12.75" customHeight="1">
      <c r="A988" s="3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62"/>
    </row>
    <row r="989" ht="12.75" customHeight="1">
      <c r="A989" s="3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62"/>
    </row>
    <row r="990" ht="12.75" customHeight="1">
      <c r="A990" s="3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62"/>
    </row>
    <row r="991" ht="12.75" customHeight="1">
      <c r="A991" s="3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62"/>
    </row>
    <row r="992" ht="12.75" customHeight="1">
      <c r="A992" s="3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62"/>
    </row>
    <row r="993" ht="12.75" customHeight="1">
      <c r="A993" s="3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62"/>
    </row>
    <row r="994" ht="12.75" customHeight="1">
      <c r="A994" s="3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62"/>
    </row>
    <row r="995" ht="12.75" customHeight="1">
      <c r="A995" s="3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62"/>
    </row>
    <row r="996" ht="12.75" customHeight="1">
      <c r="A996" s="3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62"/>
    </row>
    <row r="997" ht="12.75" customHeight="1">
      <c r="A997" s="3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62"/>
    </row>
    <row r="998" ht="12.75" customHeight="1">
      <c r="A998" s="3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62"/>
    </row>
  </sheetData>
  <mergeCells count="1">
    <mergeCell ref="B2:B3"/>
  </mergeCells>
  <conditionalFormatting sqref="C6:BY6 C45:BY45">
    <cfRule type="expression" dxfId="0" priority="1">
      <formula>#REF!&gt;=TODAY()</formula>
    </cfRule>
  </conditionalFormatting>
  <conditionalFormatting sqref="C6:BY6">
    <cfRule type="expression" dxfId="0" priority="2">
      <formula>#REF!&gt;=TODAY()</formula>
    </cfRule>
  </conditionalFormatting>
  <conditionalFormatting sqref="C6:BY6">
    <cfRule type="expression" dxfId="0" priority="3">
      <formula>#REF!&gt;=TODAY()</formula>
    </cfRule>
  </conditionalFormatting>
  <conditionalFormatting sqref="C6:BY6">
    <cfRule type="expression" dxfId="0" priority="4">
      <formula>#REF!&gt;=TODAY()</formula>
    </cfRule>
  </conditionalFormatting>
  <conditionalFormatting sqref="C6:BY6">
    <cfRule type="expression" dxfId="0" priority="5">
      <formula>#REF!&gt;=TODAY()</formula>
    </cfRule>
  </conditionalFormatting>
  <conditionalFormatting sqref="C6:BY6">
    <cfRule type="expression" dxfId="0" priority="6">
      <formula>#REF!&gt;=TODAY()</formula>
    </cfRule>
  </conditionalFormatting>
  <conditionalFormatting sqref="C6:BY6">
    <cfRule type="expression" dxfId="0" priority="7">
      <formula>#REF!&gt;=TODAY()</formula>
    </cfRule>
  </conditionalFormatting>
  <conditionalFormatting sqref="C6:BY6">
    <cfRule type="expression" dxfId="0" priority="8">
      <formula>#REF!&gt;=TODAY()</formula>
    </cfRule>
  </conditionalFormatting>
  <conditionalFormatting sqref="C38:BY38">
    <cfRule type="expression" dxfId="0" priority="9">
      <formula>#REF!&gt;=TODAY()</formula>
    </cfRule>
  </conditionalFormatting>
  <conditionalFormatting sqref="C38:BY38">
    <cfRule type="expression" dxfId="0" priority="10">
      <formula>#REF!&gt;=TODAY()</formula>
    </cfRule>
  </conditionalFormatting>
  <conditionalFormatting sqref="C38:BY38">
    <cfRule type="expression" dxfId="0" priority="11">
      <formula>#REF!&gt;=TODAY()</formula>
    </cfRule>
  </conditionalFormatting>
  <conditionalFormatting sqref="C38:BY38">
    <cfRule type="expression" dxfId="0" priority="12">
      <formula>#REF!&gt;=TODAY()</formula>
    </cfRule>
  </conditionalFormatting>
  <conditionalFormatting sqref="C38:BY38">
    <cfRule type="expression" dxfId="0" priority="13">
      <formula>#REF!&gt;=TODAY()</formula>
    </cfRule>
  </conditionalFormatting>
  <conditionalFormatting sqref="C38:BY38">
    <cfRule type="expression" dxfId="0" priority="14">
      <formula>#REF!&gt;=TODAY()</formula>
    </cfRule>
  </conditionalFormatting>
  <conditionalFormatting sqref="C38:BY38">
    <cfRule type="expression" dxfId="0" priority="15">
      <formula>#REF!&gt;=TODAY()</formula>
    </cfRule>
  </conditionalFormatting>
  <conditionalFormatting sqref="C38:BY38">
    <cfRule type="expression" dxfId="0" priority="16">
      <formula>#REF!&gt;=TODAY()</formula>
    </cfRule>
  </conditionalFormatting>
  <conditionalFormatting sqref="C3:D3">
    <cfRule type="expression" dxfId="0" priority="17">
      <formula>#REF!&gt;=TODAY()</formula>
    </cfRule>
  </conditionalFormatting>
  <conditionalFormatting sqref="C3:D3">
    <cfRule type="expression" dxfId="0" priority="18">
      <formula>#REF!&gt;=TODAY()</formula>
    </cfRule>
  </conditionalFormatting>
  <conditionalFormatting sqref="C6:BY6">
    <cfRule type="expression" dxfId="0" priority="19">
      <formula>#REF!&gt;=TODAY()</formula>
    </cfRule>
  </conditionalFormatting>
  <conditionalFormatting sqref="C38:BY38">
    <cfRule type="expression" dxfId="0" priority="20">
      <formula>#REF!&gt;=TODAY()</formula>
    </cfRule>
  </conditionalFormatting>
  <conditionalFormatting sqref="C38:BY38">
    <cfRule type="expression" dxfId="0" priority="21">
      <formula>#REF!&gt;=TODAY()</formula>
    </cfRule>
  </conditionalFormatting>
  <conditionalFormatting sqref="C38:BY38">
    <cfRule type="expression" dxfId="0" priority="22">
      <formula>#REF!&gt;=TODAY()</formula>
    </cfRule>
  </conditionalFormatting>
  <conditionalFormatting sqref="C38:BY38">
    <cfRule type="expression" dxfId="0" priority="23">
      <formula>#REF!&gt;=TODAY()</formula>
    </cfRule>
  </conditionalFormatting>
  <conditionalFormatting sqref="C45:BY45">
    <cfRule type="expression" dxfId="0" priority="24">
      <formula>#REF!&gt;=TODAY()</formula>
    </cfRule>
  </conditionalFormatting>
  <conditionalFormatting sqref="C45:BY45">
    <cfRule type="expression" dxfId="0" priority="25">
      <formula>#REF!&gt;=TODAY()</formula>
    </cfRule>
  </conditionalFormatting>
  <conditionalFormatting sqref="C45:BY45">
    <cfRule type="expression" dxfId="0" priority="26">
      <formula>#REF!&gt;=TODAY()</formula>
    </cfRule>
  </conditionalFormatting>
  <conditionalFormatting sqref="C45:BY45">
    <cfRule type="expression" dxfId="0" priority="27">
      <formula>#REF!&gt;=TODAY()</formula>
    </cfRule>
  </conditionalFormatting>
  <conditionalFormatting sqref="C45:BY45">
    <cfRule type="expression" dxfId="0" priority="28">
      <formula>#REF!&gt;=TODAY()</formula>
    </cfRule>
  </conditionalFormatting>
  <conditionalFormatting sqref="C45:BY45">
    <cfRule type="expression" dxfId="0" priority="29">
      <formula>#REF!&gt;=TODAY()</formula>
    </cfRule>
  </conditionalFormatting>
  <conditionalFormatting sqref="C45:BY45">
    <cfRule type="expression" dxfId="0" priority="30">
      <formula>#REF!&gt;=TODAY()</formula>
    </cfRule>
  </conditionalFormatting>
  <conditionalFormatting sqref="C45:BY45">
    <cfRule type="expression" dxfId="0" priority="31">
      <formula>#REF!&gt;=TODAY()</formula>
    </cfRule>
  </conditionalFormatting>
  <conditionalFormatting sqref="C45:BY45">
    <cfRule type="expression" dxfId="0" priority="32">
      <formula>#REF!&gt;=TODAY()</formula>
    </cfRule>
  </conditionalFormatting>
  <conditionalFormatting sqref="C45:BY45">
    <cfRule type="expression" dxfId="0" priority="33">
      <formula>#REF!&gt;=TODAY()</formula>
    </cfRule>
  </conditionalFormatting>
  <conditionalFormatting sqref="C45:BY45">
    <cfRule type="expression" dxfId="0" priority="34">
      <formula>#REF!&gt;=TODAY()</formula>
    </cfRule>
  </conditionalFormatting>
  <conditionalFormatting sqref="C45:BY45">
    <cfRule type="expression" dxfId="0" priority="35">
      <formula>#REF!&gt;=TODAY()</formula>
    </cfRule>
  </conditionalFormatting>
  <conditionalFormatting sqref="C42:BY42">
    <cfRule type="expression" dxfId="0" priority="36">
      <formula>#REF!&gt;=TODAY()</formula>
    </cfRule>
  </conditionalFormatting>
  <conditionalFormatting sqref="C42:BY42">
    <cfRule type="expression" dxfId="0" priority="37">
      <formula>#REF!&gt;=TODAY()</formula>
    </cfRule>
  </conditionalFormatting>
  <conditionalFormatting sqref="C42:BY42">
    <cfRule type="expression" dxfId="0" priority="38">
      <formula>#REF!&gt;=TODAY()</formula>
    </cfRule>
  </conditionalFormatting>
  <conditionalFormatting sqref="C42:BY42">
    <cfRule type="expression" dxfId="0" priority="39">
      <formula>#REF!&gt;=TODAY()</formula>
    </cfRule>
  </conditionalFormatting>
  <conditionalFormatting sqref="C42:BY42">
    <cfRule type="expression" dxfId="0" priority="40">
      <formula>#REF!&gt;=TODAY()</formula>
    </cfRule>
  </conditionalFormatting>
  <conditionalFormatting sqref="C42:BY42">
    <cfRule type="expression" dxfId="0" priority="41">
      <formula>#REF!&gt;=TODAY()</formula>
    </cfRule>
  </conditionalFormatting>
  <conditionalFormatting sqref="C42:BY42">
    <cfRule type="expression" dxfId="0" priority="42">
      <formula>#REF!&gt;=TODAY()</formula>
    </cfRule>
  </conditionalFormatting>
  <conditionalFormatting sqref="C42:BY42">
    <cfRule type="expression" dxfId="0" priority="43">
      <formula>#REF!&gt;=TODAY()</formula>
    </cfRule>
  </conditionalFormatting>
  <conditionalFormatting sqref="C42:BY42">
    <cfRule type="expression" dxfId="0" priority="44">
      <formula>#REF!&gt;=TODAY()</formula>
    </cfRule>
  </conditionalFormatting>
  <conditionalFormatting sqref="C42:BY42">
    <cfRule type="expression" dxfId="0" priority="45">
      <formula>#REF!&gt;=TODAY()</formula>
    </cfRule>
  </conditionalFormatting>
  <conditionalFormatting sqref="C42:BY42">
    <cfRule type="expression" dxfId="0" priority="46">
      <formula>#REF!&gt;=TODAY()</formula>
    </cfRule>
  </conditionalFormatting>
  <conditionalFormatting sqref="C42:BY42">
    <cfRule type="expression" dxfId="0" priority="47">
      <formula>#REF!&gt;=TODAY()</formula>
    </cfRule>
  </conditionalFormatting>
  <conditionalFormatting sqref="C42:BY42">
    <cfRule type="expression" dxfId="0" priority="48">
      <formula>#REF!&gt;=TODAY()</formula>
    </cfRule>
  </conditionalFormatting>
  <conditionalFormatting sqref="C42:BY42">
    <cfRule type="expression" dxfId="0" priority="49">
      <formula>#REF!&gt;=TODAY()</formula>
    </cfRule>
  </conditionalFormatting>
  <conditionalFormatting sqref="C42:BY42">
    <cfRule type="expression" dxfId="0" priority="50">
      <formula>#REF!&gt;=TODAY()</formula>
    </cfRule>
  </conditionalFormatting>
  <conditionalFormatting sqref="C42:BY42">
    <cfRule type="expression" dxfId="0" priority="51">
      <formula>#REF!&gt;=TODAY()</formula>
    </cfRule>
  </conditionalFormatting>
  <conditionalFormatting sqref="C42:BY42">
    <cfRule type="expression" dxfId="0" priority="52">
      <formula>#REF!&gt;=TODAY()</formula>
    </cfRule>
  </conditionalFormatting>
  <conditionalFormatting sqref="C42:BY42">
    <cfRule type="expression" dxfId="0" priority="53">
      <formula>#REF!&gt;=TODAY()</formula>
    </cfRule>
  </conditionalFormatting>
  <conditionalFormatting sqref="C42:BY42">
    <cfRule type="expression" dxfId="0" priority="54">
      <formula>#REF!&gt;=TODAY()</formula>
    </cfRule>
  </conditionalFormatting>
  <conditionalFormatting sqref="C42:BY42">
    <cfRule type="expression" dxfId="0" priority="55">
      <formula>#REF!&gt;=TODAY()</formula>
    </cfRule>
  </conditionalFormatting>
  <conditionalFormatting sqref="C42:BY42">
    <cfRule type="expression" dxfId="0" priority="56">
      <formula>#REF!&gt;=TODAY()</formula>
    </cfRule>
  </conditionalFormatting>
  <conditionalFormatting sqref="C42:BY42">
    <cfRule type="expression" dxfId="0" priority="57">
      <formula>#REF!&gt;=TODAY()</formula>
    </cfRule>
  </conditionalFormatting>
  <conditionalFormatting sqref="C42:BY42">
    <cfRule type="expression" dxfId="0" priority="58">
      <formula>#REF!&gt;=TODAY()</formula>
    </cfRule>
  </conditionalFormatting>
  <conditionalFormatting sqref="C42:BY42">
    <cfRule type="expression" dxfId="0" priority="59">
      <formula>#REF!&gt;=TODAY()</formula>
    </cfRule>
  </conditionalFormatting>
  <conditionalFormatting sqref="C42:BY42">
    <cfRule type="expression" dxfId="0" priority="60">
      <formula>#REF!&gt;=TODAY()</formula>
    </cfRule>
  </conditionalFormatting>
  <conditionalFormatting sqref="C42:BY42">
    <cfRule type="expression" dxfId="0" priority="61">
      <formula>#REF!&gt;=TODAY()</formula>
    </cfRule>
  </conditionalFormatting>
  <conditionalFormatting sqref="C42:BY42">
    <cfRule type="expression" dxfId="0" priority="62">
      <formula>#REF!&gt;=TODAY()</formula>
    </cfRule>
  </conditionalFormatting>
  <conditionalFormatting sqref="C42:BY42">
    <cfRule type="expression" dxfId="0" priority="63">
      <formula>#REF!&gt;=TODAY()</formula>
    </cfRule>
  </conditionalFormatting>
  <conditionalFormatting sqref="C42:BY42">
    <cfRule type="expression" dxfId="0" priority="64">
      <formula>#REF!&gt;=TODAY()</formula>
    </cfRule>
  </conditionalFormatting>
  <conditionalFormatting sqref="C42:BY42">
    <cfRule type="expression" dxfId="0" priority="65">
      <formula>#REF!&gt;=TODAY()</formula>
    </cfRule>
  </conditionalFormatting>
  <conditionalFormatting sqref="C42:BY42">
    <cfRule type="expression" dxfId="0" priority="66">
      <formula>#REF!&gt;=TODAY()</formula>
    </cfRule>
  </conditionalFormatting>
  <conditionalFormatting sqref="C42:BY42">
    <cfRule type="expression" dxfId="0" priority="67">
      <formula>#REF!&gt;=TODAY()</formula>
    </cfRule>
  </conditionalFormatting>
  <conditionalFormatting sqref="C42:BY42">
    <cfRule type="expression" dxfId="0" priority="68">
      <formula>#REF!&gt;=TODAY()</formula>
    </cfRule>
  </conditionalFormatting>
  <conditionalFormatting sqref="C42:BY42">
    <cfRule type="expression" dxfId="0" priority="69">
      <formula>#REF!&gt;=TODAY()</formula>
    </cfRule>
  </conditionalFormatting>
  <conditionalFormatting sqref="C42:BY42">
    <cfRule type="expression" dxfId="0" priority="70">
      <formula>#REF!&gt;=TODAY()</formula>
    </cfRule>
  </conditionalFormatting>
  <conditionalFormatting sqref="C42:BY42">
    <cfRule type="expression" dxfId="0" priority="71">
      <formula>#REF!&gt;=TODAY()</formula>
    </cfRule>
  </conditionalFormatting>
  <conditionalFormatting sqref="C42:BY42">
    <cfRule type="expression" dxfId="0" priority="72">
      <formula>#REF!&gt;=TODAY()</formula>
    </cfRule>
  </conditionalFormatting>
  <conditionalFormatting sqref="C42:BY42">
    <cfRule type="expression" dxfId="0" priority="73">
      <formula>#REF!&gt;=TODAY()</formula>
    </cfRule>
  </conditionalFormatting>
  <conditionalFormatting sqref="C42:BY42">
    <cfRule type="expression" dxfId="0" priority="74">
      <formula>#REF!&gt;=TODAY()</formula>
    </cfRule>
  </conditionalFormatting>
  <conditionalFormatting sqref="C42:BY42">
    <cfRule type="expression" dxfId="0" priority="75">
      <formula>#REF!&gt;=TODAY()</formula>
    </cfRule>
  </conditionalFormatting>
  <conditionalFormatting sqref="C42:BY42">
    <cfRule type="expression" dxfId="0" priority="76">
      <formula>#REF!&gt;=TODAY()</formula>
    </cfRule>
  </conditionalFormatting>
  <conditionalFormatting sqref="C42:BY42">
    <cfRule type="expression" dxfId="0" priority="77">
      <formula>#REF!&gt;=TODAY()</formula>
    </cfRule>
  </conditionalFormatting>
  <conditionalFormatting sqref="C5:BY5">
    <cfRule type="expression" dxfId="0" priority="78">
      <formula>#REF!&gt;=TODAY()</formula>
    </cfRule>
  </conditionalFormatting>
  <conditionalFormatting sqref="C5:BY5">
    <cfRule type="expression" dxfId="0" priority="79">
      <formula>#REF!&gt;=TODAY()</formula>
    </cfRule>
  </conditionalFormatting>
  <conditionalFormatting sqref="C5:BY5">
    <cfRule type="expression" dxfId="0" priority="80">
      <formula>#REF!&gt;=TODAY()</formula>
    </cfRule>
  </conditionalFormatting>
  <conditionalFormatting sqref="C5:BY5">
    <cfRule type="expression" dxfId="0" priority="81">
      <formula>#REF!&gt;=TODAY()</formula>
    </cfRule>
  </conditionalFormatting>
  <conditionalFormatting sqref="C5:BY5">
    <cfRule type="expression" dxfId="0" priority="82">
      <formula>#REF!&gt;=TODAY()</formula>
    </cfRule>
  </conditionalFormatting>
  <conditionalFormatting sqref="C5:BY5">
    <cfRule type="expression" dxfId="0" priority="83">
      <formula>#REF!&gt;=TODAY()</formula>
    </cfRule>
  </conditionalFormatting>
  <conditionalFormatting sqref="C5:BY5">
    <cfRule type="expression" dxfId="0" priority="84">
      <formula>#REF!&gt;=TODAY()</formula>
    </cfRule>
  </conditionalFormatting>
  <conditionalFormatting sqref="C5:BY5">
    <cfRule type="expression" dxfId="0" priority="85">
      <formula>#REF!&gt;=TODAY()</formula>
    </cfRule>
  </conditionalFormatting>
  <conditionalFormatting sqref="C5:BY5">
    <cfRule type="expression" dxfId="0" priority="86">
      <formula>#REF!&gt;=TODAY()</formula>
    </cfRule>
  </conditionalFormatting>
  <conditionalFormatting sqref="C5:BY5">
    <cfRule type="expression" dxfId="0" priority="87">
      <formula>#REF!&gt;=TODAY()</formula>
    </cfRule>
  </conditionalFormatting>
  <conditionalFormatting sqref="C5:BY5">
    <cfRule type="expression" dxfId="0" priority="88">
      <formula>#REF!&gt;=TODAY()</formula>
    </cfRule>
  </conditionalFormatting>
  <conditionalFormatting sqref="C5:BY5">
    <cfRule type="expression" dxfId="0" priority="89">
      <formula>#REF!&gt;=TODAY()</formula>
    </cfRule>
  </conditionalFormatting>
  <conditionalFormatting sqref="C5:BY5">
    <cfRule type="expression" dxfId="0" priority="90">
      <formula>#REF!&gt;=TODAY()</formula>
    </cfRule>
  </conditionalFormatting>
  <conditionalFormatting sqref="C5:BY5">
    <cfRule type="expression" dxfId="0" priority="91">
      <formula>#REF!&gt;=TODAY()</formula>
    </cfRule>
  </conditionalFormatting>
  <conditionalFormatting sqref="C5:BY5">
    <cfRule type="expression" dxfId="0" priority="92">
      <formula>#REF!&gt;=TODAY()</formula>
    </cfRule>
  </conditionalFormatting>
  <conditionalFormatting sqref="C5:BY5">
    <cfRule type="expression" dxfId="0" priority="93">
      <formula>#REF!&gt;=TODAY()</formula>
    </cfRule>
  </conditionalFormatting>
  <conditionalFormatting sqref="C5:BY5">
    <cfRule type="expression" dxfId="0" priority="94">
      <formula>#REF!&gt;=TODAY()</formula>
    </cfRule>
  </conditionalFormatting>
  <conditionalFormatting sqref="C5:BY5">
    <cfRule type="expression" dxfId="0" priority="95">
      <formula>#REF!&gt;=TODAY()</formula>
    </cfRule>
  </conditionalFormatting>
  <conditionalFormatting sqref="C5:BY5">
    <cfRule type="expression" dxfId="0" priority="96">
      <formula>#REF!&gt;=TODAY()</formula>
    </cfRule>
  </conditionalFormatting>
  <conditionalFormatting sqref="C5:BY5">
    <cfRule type="expression" dxfId="0" priority="97">
      <formula>#REF!&gt;=TODAY()</formula>
    </cfRule>
  </conditionalFormatting>
  <conditionalFormatting sqref="C5:BY5">
    <cfRule type="expression" dxfId="0" priority="98">
      <formula>#REF!&gt;=TODAY()</formula>
    </cfRule>
  </conditionalFormatting>
  <conditionalFormatting sqref="C5:BY5">
    <cfRule type="expression" dxfId="0" priority="99">
      <formula>#REF!&gt;=TODAY()</formula>
    </cfRule>
  </conditionalFormatting>
  <conditionalFormatting sqref="C5:BY5">
    <cfRule type="expression" dxfId="0" priority="100">
      <formula>#REF!&gt;=TODAY()</formula>
    </cfRule>
  </conditionalFormatting>
  <conditionalFormatting sqref="C5:BY5">
    <cfRule type="expression" dxfId="0" priority="101">
      <formula>#REF!&gt;=TODAY()</formula>
    </cfRule>
  </conditionalFormatting>
  <conditionalFormatting sqref="C6:BY6">
    <cfRule type="expression" dxfId="0" priority="102">
      <formula>#REF!&gt;=TODAY()</formula>
    </cfRule>
  </conditionalFormatting>
  <conditionalFormatting sqref="C6:BY6">
    <cfRule type="expression" dxfId="0" priority="103">
      <formula>#REF!&gt;=TODAY()</formula>
    </cfRule>
  </conditionalFormatting>
  <conditionalFormatting sqref="C6:BY6">
    <cfRule type="expression" dxfId="0" priority="104">
      <formula>#REF!&gt;=TODAY()</formula>
    </cfRule>
  </conditionalFormatting>
  <conditionalFormatting sqref="C6:BY6">
    <cfRule type="expression" dxfId="0" priority="105">
      <formula>#REF!&gt;=TODAY()</formula>
    </cfRule>
  </conditionalFormatting>
  <conditionalFormatting sqref="C6:BY6">
    <cfRule type="expression" dxfId="0" priority="106">
      <formula>#REF!&gt;=TODAY()</formula>
    </cfRule>
  </conditionalFormatting>
  <conditionalFormatting sqref="C6:BY6">
    <cfRule type="expression" dxfId="0" priority="107">
      <formula>#REF!&gt;=TODAY()</formula>
    </cfRule>
  </conditionalFormatting>
  <conditionalFormatting sqref="C6:BY6">
    <cfRule type="expression" dxfId="0" priority="108">
      <formula>#REF!&gt;=TODAY()</formula>
    </cfRule>
  </conditionalFormatting>
  <conditionalFormatting sqref="C6:BY6">
    <cfRule type="expression" dxfId="0" priority="109">
      <formula>#REF!&gt;=TODAY()</formula>
    </cfRule>
  </conditionalFormatting>
  <conditionalFormatting sqref="C6:BY6">
    <cfRule type="expression" dxfId="0" priority="110">
      <formula>#REF!&gt;=TODAY()</formula>
    </cfRule>
  </conditionalFormatting>
  <conditionalFormatting sqref="C38:BY38">
    <cfRule type="expression" dxfId="0" priority="111">
      <formula>#REF!&gt;=TODAY()</formula>
    </cfRule>
  </conditionalFormatting>
  <conditionalFormatting sqref="C38:BY38">
    <cfRule type="expression" dxfId="0" priority="112">
      <formula>#REF!&gt;=TODAY()</formula>
    </cfRule>
  </conditionalFormatting>
  <conditionalFormatting sqref="C38:BY38">
    <cfRule type="expression" dxfId="0" priority="113">
      <formula>#REF!&gt;=TODAY()</formula>
    </cfRule>
  </conditionalFormatting>
  <conditionalFormatting sqref="C38:BY38">
    <cfRule type="expression" dxfId="0" priority="114">
      <formula>#REF!&gt;=TODAY()</formula>
    </cfRule>
  </conditionalFormatting>
  <conditionalFormatting sqref="C38:BY38">
    <cfRule type="expression" dxfId="0" priority="115">
      <formula>#REF!&gt;=TODAY()</formula>
    </cfRule>
  </conditionalFormatting>
  <conditionalFormatting sqref="C38:BY38">
    <cfRule type="expression" dxfId="0" priority="116">
      <formula>#REF!&gt;=TODAY()</formula>
    </cfRule>
  </conditionalFormatting>
  <conditionalFormatting sqref="C38:BY38">
    <cfRule type="expression" dxfId="0" priority="117">
      <formula>#REF!&gt;=TODAY()</formula>
    </cfRule>
  </conditionalFormatting>
  <conditionalFormatting sqref="C38:BY38">
    <cfRule type="expression" dxfId="0" priority="118">
      <formula>#REF!&gt;=TODAY()</formula>
    </cfRule>
  </conditionalFormatting>
  <conditionalFormatting sqref="C38:BY38">
    <cfRule type="expression" dxfId="0" priority="119">
      <formula>#REF!&gt;=TODAY()</formula>
    </cfRule>
  </conditionalFormatting>
  <conditionalFormatting sqref="C38:BY38">
    <cfRule type="expression" dxfId="0" priority="120">
      <formula>#REF!&gt;=TODAY()</formula>
    </cfRule>
  </conditionalFormatting>
  <conditionalFormatting sqref="C38:BY38">
    <cfRule type="expression" dxfId="0" priority="121">
      <formula>#REF!&gt;=TODAY()</formula>
    </cfRule>
  </conditionalFormatting>
  <conditionalFormatting sqref="C38:BY38">
    <cfRule type="expression" dxfId="0" priority="122">
      <formula>#REF!&gt;=TODAY()</formula>
    </cfRule>
  </conditionalFormatting>
  <conditionalFormatting sqref="C38:BY38">
    <cfRule type="expression" dxfId="0" priority="123">
      <formula>#REF!&gt;=TODAY()</formula>
    </cfRule>
  </conditionalFormatting>
  <conditionalFormatting sqref="C38:BY38">
    <cfRule type="expression" dxfId="0" priority="124">
      <formula>#REF!&gt;=TODAY()</formula>
    </cfRule>
  </conditionalFormatting>
  <conditionalFormatting sqref="C38:BY38">
    <cfRule type="expression" dxfId="0" priority="125">
      <formula>#REF!&gt;=TODAY()</formula>
    </cfRule>
  </conditionalFormatting>
  <conditionalFormatting sqref="C38:BY38">
    <cfRule type="expression" dxfId="0" priority="126">
      <formula>#REF!&gt;=TODAY()</formula>
    </cfRule>
  </conditionalFormatting>
  <conditionalFormatting sqref="C38:BY38">
    <cfRule type="expression" dxfId="0" priority="127">
      <formula>#REF!&gt;=TODAY()</formula>
    </cfRule>
  </conditionalFormatting>
  <conditionalFormatting sqref="C38:BY38">
    <cfRule type="expression" dxfId="0" priority="128">
      <formula>#REF!&gt;=TODAY()</formula>
    </cfRule>
  </conditionalFormatting>
  <conditionalFormatting sqref="C38:BY38">
    <cfRule type="expression" dxfId="0" priority="129">
      <formula>#REF!&gt;=TODAY()</formula>
    </cfRule>
  </conditionalFormatting>
  <conditionalFormatting sqref="C38:BY38">
    <cfRule type="expression" dxfId="0" priority="130">
      <formula>#REF!&gt;=TODAY()</formula>
    </cfRule>
  </conditionalFormatting>
  <conditionalFormatting sqref="C38:BY38">
    <cfRule type="expression" dxfId="0" priority="131">
      <formula>#REF!&gt;=TODAY()</formula>
    </cfRule>
  </conditionalFormatting>
  <conditionalFormatting sqref="C38:BY38">
    <cfRule type="expression" dxfId="0" priority="132">
      <formula>#REF!&gt;=TODAY()</formula>
    </cfRule>
  </conditionalFormatting>
  <conditionalFormatting sqref="C38:BY38">
    <cfRule type="expression" dxfId="0" priority="133">
      <formula>#REF!&gt;=TODAY()</formula>
    </cfRule>
  </conditionalFormatting>
  <conditionalFormatting sqref="C38:BY38">
    <cfRule type="expression" dxfId="0" priority="134">
      <formula>#REF!&gt;=TODAY()</formula>
    </cfRule>
  </conditionalFormatting>
  <conditionalFormatting sqref="C38:BY38">
    <cfRule type="expression" dxfId="0" priority="135">
      <formula>#REF!&gt;=TODAY()</formula>
    </cfRule>
  </conditionalFormatting>
  <conditionalFormatting sqref="C38:BY38">
    <cfRule type="expression" dxfId="0" priority="136">
      <formula>#REF!&gt;=TODAY()</formula>
    </cfRule>
  </conditionalFormatting>
  <conditionalFormatting sqref="C38:BY38">
    <cfRule type="expression" dxfId="0" priority="137">
      <formula>#REF!&gt;=TODAY()</formula>
    </cfRule>
  </conditionalFormatting>
  <conditionalFormatting sqref="C38:BY38">
    <cfRule type="expression" dxfId="0" priority="138">
      <formula>#REF!&gt;=TODAY()</formula>
    </cfRule>
  </conditionalFormatting>
  <conditionalFormatting sqref="C38:BY38">
    <cfRule type="expression" dxfId="0" priority="139">
      <formula>#REF!&gt;=TODAY()</formula>
    </cfRule>
  </conditionalFormatting>
  <conditionalFormatting sqref="C38:BY38">
    <cfRule type="expression" dxfId="0" priority="140">
      <formula>#REF!&gt;=TODAY()</formula>
    </cfRule>
  </conditionalFormatting>
  <conditionalFormatting sqref="C45:BY45">
    <cfRule type="expression" dxfId="0" priority="141">
      <formula>#REF!&gt;=TODAY()</formula>
    </cfRule>
  </conditionalFormatting>
  <conditionalFormatting sqref="C45:BY45">
    <cfRule type="expression" dxfId="0" priority="142">
      <formula>#REF!&gt;=TODAY()</formula>
    </cfRule>
  </conditionalFormatting>
  <conditionalFormatting sqref="C45:BY45">
    <cfRule type="expression" dxfId="0" priority="143">
      <formula>#REF!&gt;=TODAY()</formula>
    </cfRule>
  </conditionalFormatting>
  <conditionalFormatting sqref="C45:BY45">
    <cfRule type="expression" dxfId="0" priority="144">
      <formula>#REF!&gt;=TODAY()</formula>
    </cfRule>
  </conditionalFormatting>
  <conditionalFormatting sqref="C45:BY45">
    <cfRule type="expression" dxfId="0" priority="145">
      <formula>#REF!&gt;=TODAY()</formula>
    </cfRule>
  </conditionalFormatting>
  <conditionalFormatting sqref="C45:BY45">
    <cfRule type="expression" dxfId="0" priority="146">
      <formula>#REF!&gt;=TODAY()</formula>
    </cfRule>
  </conditionalFormatting>
  <conditionalFormatting sqref="C45:BY45">
    <cfRule type="expression" dxfId="0" priority="147">
      <formula>#REF!&gt;=TODAY()</formula>
    </cfRule>
  </conditionalFormatting>
  <conditionalFormatting sqref="C45:BY45">
    <cfRule type="expression" dxfId="0" priority="148">
      <formula>#REF!&gt;=TODAY()</formula>
    </cfRule>
  </conditionalFormatting>
  <conditionalFormatting sqref="C45:BY45">
    <cfRule type="expression" dxfId="0" priority="149">
      <formula>#REF!&gt;=TODAY()</formula>
    </cfRule>
  </conditionalFormatting>
  <conditionalFormatting sqref="C45:BY45">
    <cfRule type="expression" dxfId="0" priority="150">
      <formula>#REF!&gt;=TODAY()</formula>
    </cfRule>
  </conditionalFormatting>
  <conditionalFormatting sqref="C45:BY45">
    <cfRule type="expression" dxfId="0" priority="151">
      <formula>#REF!&gt;=TODAY()</formula>
    </cfRule>
  </conditionalFormatting>
  <conditionalFormatting sqref="C45:BY45">
    <cfRule type="expression" dxfId="0" priority="152">
      <formula>#REF!&gt;=TODAY()</formula>
    </cfRule>
  </conditionalFormatting>
  <conditionalFormatting sqref="C45:BY45">
    <cfRule type="expression" dxfId="0" priority="153">
      <formula>#REF!&gt;=TODAY()</formula>
    </cfRule>
  </conditionalFormatting>
  <conditionalFormatting sqref="C45:BY45">
    <cfRule type="expression" dxfId="0" priority="154">
      <formula>#REF!&gt;=TODAY()</formula>
    </cfRule>
  </conditionalFormatting>
  <conditionalFormatting sqref="C45:BY45">
    <cfRule type="expression" dxfId="0" priority="155">
      <formula>#REF!&gt;=TODAY()</formula>
    </cfRule>
  </conditionalFormatting>
  <conditionalFormatting sqref="C45:BY45">
    <cfRule type="expression" dxfId="0" priority="156">
      <formula>#REF!&gt;=TODAY()</formula>
    </cfRule>
  </conditionalFormatting>
  <conditionalFormatting sqref="C45:BY45">
    <cfRule type="expression" dxfId="0" priority="157">
      <formula>#REF!&gt;=TODAY()</formula>
    </cfRule>
  </conditionalFormatting>
  <conditionalFormatting sqref="C45:BY45">
    <cfRule type="expression" dxfId="0" priority="158">
      <formula>#REF!&gt;=TODAY()</formula>
    </cfRule>
  </conditionalFormatting>
  <conditionalFormatting sqref="C45:BY45">
    <cfRule type="expression" dxfId="0" priority="159">
      <formula>#REF!&gt;=TODAY()</formula>
    </cfRule>
  </conditionalFormatting>
  <conditionalFormatting sqref="C45:BY45">
    <cfRule type="expression" dxfId="0" priority="160">
      <formula>#REF!&gt;=TODAY()</formula>
    </cfRule>
  </conditionalFormatting>
  <conditionalFormatting sqref="C45:BY45">
    <cfRule type="expression" dxfId="0" priority="161">
      <formula>#REF!&gt;=TODAY()</formula>
    </cfRule>
  </conditionalFormatting>
  <conditionalFormatting sqref="C45:BY45">
    <cfRule type="expression" dxfId="0" priority="162">
      <formula>#REF!&gt;=TODAY()</formula>
    </cfRule>
  </conditionalFormatting>
  <conditionalFormatting sqref="C45:BY45">
    <cfRule type="expression" dxfId="0" priority="163">
      <formula>#REF!&gt;=TODAY()</formula>
    </cfRule>
  </conditionalFormatting>
  <conditionalFormatting sqref="C45:BY45">
    <cfRule type="expression" dxfId="0" priority="164">
      <formula>#REF!&gt;=TODAY()</formula>
    </cfRule>
  </conditionalFormatting>
  <conditionalFormatting sqref="C45:BY45">
    <cfRule type="expression" dxfId="0" priority="165">
      <formula>#REF!&gt;=TODAY()</formula>
    </cfRule>
  </conditionalFormatting>
  <conditionalFormatting sqref="C45:BY45">
    <cfRule type="expression" dxfId="0" priority="166">
      <formula>#REF!&gt;=TODAY()</formula>
    </cfRule>
  </conditionalFormatting>
  <conditionalFormatting sqref="C45:BY45">
    <cfRule type="expression" dxfId="0" priority="167">
      <formula>#REF!&gt;=TODAY()</formula>
    </cfRule>
  </conditionalFormatting>
  <conditionalFormatting sqref="C45:BY45">
    <cfRule type="expression" dxfId="0" priority="168">
      <formula>#REF!&gt;=TODAY()</formula>
    </cfRule>
  </conditionalFormatting>
  <conditionalFormatting sqref="C45:BY45">
    <cfRule type="expression" dxfId="0" priority="169">
      <formula>#REF!&gt;=TODAY()</formula>
    </cfRule>
  </conditionalFormatting>
  <conditionalFormatting sqref="C45:BY45">
    <cfRule type="expression" dxfId="0" priority="170">
      <formula>#REF!&gt;=TODAY()</formula>
    </cfRule>
  </conditionalFormatting>
  <conditionalFormatting sqref="E3:BG3">
    <cfRule type="expression" dxfId="0" priority="171">
      <formula>#REF!&gt;=TODAY()</formula>
    </cfRule>
  </conditionalFormatting>
  <conditionalFormatting sqref="E3:BG3">
    <cfRule type="expression" dxfId="0" priority="172">
      <formula>#REF!&gt;=TODAY()</formula>
    </cfRule>
  </conditionalFormatting>
  <conditionalFormatting sqref="E6:BG6">
    <cfRule type="expression" dxfId="0" priority="173">
      <formula>#REF!&gt;=TODAY()</formula>
    </cfRule>
  </conditionalFormatting>
  <conditionalFormatting sqref="E6:BG6">
    <cfRule type="expression" dxfId="0" priority="174">
      <formula>#REF!&gt;=TODAY()</formula>
    </cfRule>
  </conditionalFormatting>
  <conditionalFormatting sqref="E38:BG38">
    <cfRule type="expression" dxfId="0" priority="175">
      <formula>#REF!&gt;=TODAY()</formula>
    </cfRule>
  </conditionalFormatting>
  <conditionalFormatting sqref="E38:BG38">
    <cfRule type="expression" dxfId="0" priority="176">
      <formula>#REF!&gt;=TODAY()</formula>
    </cfRule>
  </conditionalFormatting>
  <conditionalFormatting sqref="E38:BG38">
    <cfRule type="expression" dxfId="0" priority="177">
      <formula>#REF!&gt;=TODAY()</formula>
    </cfRule>
  </conditionalFormatting>
  <conditionalFormatting sqref="E38:BG38">
    <cfRule type="expression" dxfId="0" priority="178">
      <formula>#REF!&gt;=TODAY()</formula>
    </cfRule>
  </conditionalFormatting>
  <conditionalFormatting sqref="E45:BG45">
    <cfRule type="expression" dxfId="0" priority="179">
      <formula>#REF!&gt;=TODAY()</formula>
    </cfRule>
  </conditionalFormatting>
  <conditionalFormatting sqref="E45:BG45">
    <cfRule type="expression" dxfId="0" priority="180">
      <formula>#REF!&gt;=TODAY()</formula>
    </cfRule>
  </conditionalFormatting>
  <conditionalFormatting sqref="E45:BG45">
    <cfRule type="expression" dxfId="0" priority="181">
      <formula>#REF!&gt;=TODAY()</formula>
    </cfRule>
  </conditionalFormatting>
  <conditionalFormatting sqref="E45:BG45">
    <cfRule type="expression" dxfId="0" priority="182">
      <formula>#REF!&gt;=TODAY()</formula>
    </cfRule>
  </conditionalFormatting>
  <conditionalFormatting sqref="E45:BG45">
    <cfRule type="expression" dxfId="0" priority="183">
      <formula>#REF!&gt;=TODAY()</formula>
    </cfRule>
  </conditionalFormatting>
  <conditionalFormatting sqref="E45:BG45">
    <cfRule type="expression" dxfId="0" priority="184">
      <formula>#REF!&gt;=TODAY()</formula>
    </cfRule>
  </conditionalFormatting>
  <conditionalFormatting sqref="E45:BG45">
    <cfRule type="expression" dxfId="0" priority="185">
      <formula>#REF!&gt;=TODAY()</formula>
    </cfRule>
  </conditionalFormatting>
  <conditionalFormatting sqref="E45:BG45">
    <cfRule type="expression" dxfId="0" priority="186">
      <formula>#REF!&gt;=TODAY()</formula>
    </cfRule>
  </conditionalFormatting>
  <conditionalFormatting sqref="E45:BG45">
    <cfRule type="expression" dxfId="0" priority="187">
      <formula>#REF!&gt;=TODAY()</formula>
    </cfRule>
  </conditionalFormatting>
  <conditionalFormatting sqref="E45:BG45">
    <cfRule type="expression" dxfId="0" priority="188">
      <formula>#REF!&gt;=TODAY()</formula>
    </cfRule>
  </conditionalFormatting>
  <conditionalFormatting sqref="E45:BG45">
    <cfRule type="expression" dxfId="0" priority="189">
      <formula>#REF!&gt;=TODAY()</formula>
    </cfRule>
  </conditionalFormatting>
  <conditionalFormatting sqref="E45:BG45">
    <cfRule type="expression" dxfId="0" priority="190">
      <formula>#REF!&gt;=TODAY()</formula>
    </cfRule>
  </conditionalFormatting>
  <conditionalFormatting sqref="E42:BG42">
    <cfRule type="expression" dxfId="0" priority="191">
      <formula>#REF!&gt;=TODAY()</formula>
    </cfRule>
  </conditionalFormatting>
  <conditionalFormatting sqref="E42:BG42">
    <cfRule type="expression" dxfId="0" priority="192">
      <formula>#REF!&gt;=TODAY()</formula>
    </cfRule>
  </conditionalFormatting>
  <conditionalFormatting sqref="E42:BG42">
    <cfRule type="expression" dxfId="0" priority="193">
      <formula>#REF!&gt;=TODAY()</formula>
    </cfRule>
  </conditionalFormatting>
  <conditionalFormatting sqref="E42:BG42">
    <cfRule type="expression" dxfId="0" priority="194">
      <formula>#REF!&gt;=TODAY()</formula>
    </cfRule>
  </conditionalFormatting>
  <conditionalFormatting sqref="E42:BG42">
    <cfRule type="expression" dxfId="0" priority="195">
      <formula>#REF!&gt;=TODAY()</formula>
    </cfRule>
  </conditionalFormatting>
  <conditionalFormatting sqref="E42:BG42">
    <cfRule type="expression" dxfId="0" priority="196">
      <formula>#REF!&gt;=TODAY()</formula>
    </cfRule>
  </conditionalFormatting>
  <conditionalFormatting sqref="E42:BG42">
    <cfRule type="expression" dxfId="0" priority="197">
      <formula>#REF!&gt;=TODAY()</formula>
    </cfRule>
  </conditionalFormatting>
  <conditionalFormatting sqref="E42:BG42">
    <cfRule type="expression" dxfId="0" priority="198">
      <formula>#REF!&gt;=TODAY()</formula>
    </cfRule>
  </conditionalFormatting>
  <conditionalFormatting sqref="E42:BG42">
    <cfRule type="expression" dxfId="0" priority="199">
      <formula>#REF!&gt;=TODAY()</formula>
    </cfRule>
  </conditionalFormatting>
  <conditionalFormatting sqref="E42:BG42">
    <cfRule type="expression" dxfId="0" priority="200">
      <formula>#REF!&gt;=TODAY()</formula>
    </cfRule>
  </conditionalFormatting>
  <conditionalFormatting sqref="E42:BG42">
    <cfRule type="expression" dxfId="0" priority="201">
      <formula>#REF!&gt;=TODAY()</formula>
    </cfRule>
  </conditionalFormatting>
  <conditionalFormatting sqref="E42:BG42">
    <cfRule type="expression" dxfId="0" priority="202">
      <formula>#REF!&gt;=TODAY()</formula>
    </cfRule>
  </conditionalFormatting>
  <conditionalFormatting sqref="E42:BG42">
    <cfRule type="expression" dxfId="0" priority="203">
      <formula>#REF!&gt;=TODAY()</formula>
    </cfRule>
  </conditionalFormatting>
  <conditionalFormatting sqref="E42:BG42">
    <cfRule type="expression" dxfId="0" priority="204">
      <formula>#REF!&gt;=TODAY()</formula>
    </cfRule>
  </conditionalFormatting>
  <conditionalFormatting sqref="E42:BG42">
    <cfRule type="expression" dxfId="0" priority="205">
      <formula>#REF!&gt;=TODAY()</formula>
    </cfRule>
  </conditionalFormatting>
  <conditionalFormatting sqref="E42:BG42">
    <cfRule type="expression" dxfId="0" priority="206">
      <formula>#REF!&gt;=TODAY()</formula>
    </cfRule>
  </conditionalFormatting>
  <conditionalFormatting sqref="E42:BG42">
    <cfRule type="expression" dxfId="0" priority="207">
      <formula>#REF!&gt;=TODAY()</formula>
    </cfRule>
  </conditionalFormatting>
  <conditionalFormatting sqref="E42:BG42">
    <cfRule type="expression" dxfId="0" priority="208">
      <formula>#REF!&gt;=TODAY()</formula>
    </cfRule>
  </conditionalFormatting>
  <conditionalFormatting sqref="E42:BG42">
    <cfRule type="expression" dxfId="0" priority="209">
      <formula>#REF!&gt;=TODAY()</formula>
    </cfRule>
  </conditionalFormatting>
  <conditionalFormatting sqref="E42:BG42">
    <cfRule type="expression" dxfId="0" priority="210">
      <formula>#REF!&gt;=TODAY()</formula>
    </cfRule>
  </conditionalFormatting>
  <conditionalFormatting sqref="E42:BG42">
    <cfRule type="expression" dxfId="0" priority="211">
      <formula>#REF!&gt;=TODAY()</formula>
    </cfRule>
  </conditionalFormatting>
  <conditionalFormatting sqref="E42:BG42">
    <cfRule type="expression" dxfId="0" priority="212">
      <formula>#REF!&gt;=TODAY()</formula>
    </cfRule>
  </conditionalFormatting>
  <conditionalFormatting sqref="E42:BG42">
    <cfRule type="expression" dxfId="0" priority="213">
      <formula>#REF!&gt;=TODAY()</formula>
    </cfRule>
  </conditionalFormatting>
  <conditionalFormatting sqref="E42:BG42">
    <cfRule type="expression" dxfId="0" priority="214">
      <formula>#REF!&gt;=TODAY()</formula>
    </cfRule>
  </conditionalFormatting>
  <conditionalFormatting sqref="E42:BG42">
    <cfRule type="expression" dxfId="0" priority="215">
      <formula>#REF!&gt;=TODAY()</formula>
    </cfRule>
  </conditionalFormatting>
  <conditionalFormatting sqref="E42:BG42">
    <cfRule type="expression" dxfId="0" priority="216">
      <formula>#REF!&gt;=TODAY()</formula>
    </cfRule>
  </conditionalFormatting>
  <conditionalFormatting sqref="E42:BG42">
    <cfRule type="expression" dxfId="0" priority="217">
      <formula>#REF!&gt;=TODAY()</formula>
    </cfRule>
  </conditionalFormatting>
  <conditionalFormatting sqref="E42:BG42">
    <cfRule type="expression" dxfId="0" priority="218">
      <formula>#REF!&gt;=TODAY()</formula>
    </cfRule>
  </conditionalFormatting>
  <conditionalFormatting sqref="E42:BG42">
    <cfRule type="expression" dxfId="0" priority="219">
      <formula>#REF!&gt;=TODAY()</formula>
    </cfRule>
  </conditionalFormatting>
  <conditionalFormatting sqref="E42:BG42">
    <cfRule type="expression" dxfId="0" priority="220">
      <formula>#REF!&gt;=TODAY()</formula>
    </cfRule>
  </conditionalFormatting>
  <conditionalFormatting sqref="E42:BG42">
    <cfRule type="expression" dxfId="0" priority="221">
      <formula>#REF!&gt;=TODAY()</formula>
    </cfRule>
  </conditionalFormatting>
  <conditionalFormatting sqref="E42:BG42">
    <cfRule type="expression" dxfId="0" priority="222">
      <formula>#REF!&gt;=TODAY()</formula>
    </cfRule>
  </conditionalFormatting>
  <conditionalFormatting sqref="E42:BG42">
    <cfRule type="expression" dxfId="0" priority="223">
      <formula>#REF!&gt;=TODAY()</formula>
    </cfRule>
  </conditionalFormatting>
  <conditionalFormatting sqref="E42:BG42">
    <cfRule type="expression" dxfId="0" priority="224">
      <formula>#REF!&gt;=TODAY()</formula>
    </cfRule>
  </conditionalFormatting>
  <conditionalFormatting sqref="E42:BG42">
    <cfRule type="expression" dxfId="0" priority="225">
      <formula>#REF!&gt;=TODAY()</formula>
    </cfRule>
  </conditionalFormatting>
  <conditionalFormatting sqref="E42:BG42">
    <cfRule type="expression" dxfId="0" priority="226">
      <formula>#REF!&gt;=TODAY()</formula>
    </cfRule>
  </conditionalFormatting>
  <conditionalFormatting sqref="E42:BG42">
    <cfRule type="expression" dxfId="0" priority="227">
      <formula>#REF!&gt;=TODAY()</formula>
    </cfRule>
  </conditionalFormatting>
  <conditionalFormatting sqref="E42:BG42">
    <cfRule type="expression" dxfId="0" priority="228">
      <formula>#REF!&gt;=TODAY()</formula>
    </cfRule>
  </conditionalFormatting>
  <conditionalFormatting sqref="E42:BG42">
    <cfRule type="expression" dxfId="0" priority="229">
      <formula>#REF!&gt;=TODAY()</formula>
    </cfRule>
  </conditionalFormatting>
  <conditionalFormatting sqref="E42:BG42">
    <cfRule type="expression" dxfId="0" priority="230">
      <formula>#REF!&gt;=TODAY()</formula>
    </cfRule>
  </conditionalFormatting>
  <conditionalFormatting sqref="E42:BG42">
    <cfRule type="expression" dxfId="0" priority="231">
      <formula>#REF!&gt;=TODAY()</formula>
    </cfRule>
  </conditionalFormatting>
  <conditionalFormatting sqref="E42:BG42">
    <cfRule type="expression" dxfId="0" priority="232">
      <formula>#REF!&gt;=TODAY()</formula>
    </cfRule>
  </conditionalFormatting>
  <conditionalFormatting sqref="E5:BG5">
    <cfRule type="expression" dxfId="0" priority="233">
      <formula>#REF!&gt;=TODAY()</formula>
    </cfRule>
  </conditionalFormatting>
  <conditionalFormatting sqref="E5:BG5">
    <cfRule type="expression" dxfId="0" priority="234">
      <formula>#REF!&gt;=TODAY()</formula>
    </cfRule>
  </conditionalFormatting>
  <conditionalFormatting sqref="E5:BG5">
    <cfRule type="expression" dxfId="0" priority="235">
      <formula>#REF!&gt;=TODAY()</formula>
    </cfRule>
  </conditionalFormatting>
  <conditionalFormatting sqref="E5:BG5">
    <cfRule type="expression" dxfId="0" priority="236">
      <formula>#REF!&gt;=TODAY()</formula>
    </cfRule>
  </conditionalFormatting>
  <conditionalFormatting sqref="E5:BG5">
    <cfRule type="expression" dxfId="0" priority="237">
      <formula>#REF!&gt;=TODAY()</formula>
    </cfRule>
  </conditionalFormatting>
  <conditionalFormatting sqref="E5:BG5">
    <cfRule type="expression" dxfId="0" priority="238">
      <formula>#REF!&gt;=TODAY()</formula>
    </cfRule>
  </conditionalFormatting>
  <conditionalFormatting sqref="E5:BG5">
    <cfRule type="expression" dxfId="0" priority="239">
      <formula>#REF!&gt;=TODAY()</formula>
    </cfRule>
  </conditionalFormatting>
  <conditionalFormatting sqref="E5:BG5">
    <cfRule type="expression" dxfId="0" priority="240">
      <formula>#REF!&gt;=TODAY()</formula>
    </cfRule>
  </conditionalFormatting>
  <conditionalFormatting sqref="E5:BG5">
    <cfRule type="expression" dxfId="0" priority="241">
      <formula>#REF!&gt;=TODAY()</formula>
    </cfRule>
  </conditionalFormatting>
  <conditionalFormatting sqref="E5:BG5">
    <cfRule type="expression" dxfId="0" priority="242">
      <formula>#REF!&gt;=TODAY()</formula>
    </cfRule>
  </conditionalFormatting>
  <conditionalFormatting sqref="E5:BG5">
    <cfRule type="expression" dxfId="0" priority="243">
      <formula>#REF!&gt;=TODAY()</formula>
    </cfRule>
  </conditionalFormatting>
  <conditionalFormatting sqref="E5:BG5">
    <cfRule type="expression" dxfId="0" priority="244">
      <formula>#REF!&gt;=TODAY()</formula>
    </cfRule>
  </conditionalFormatting>
  <conditionalFormatting sqref="E5:BG5">
    <cfRule type="expression" dxfId="0" priority="245">
      <formula>#REF!&gt;=TODAY()</formula>
    </cfRule>
  </conditionalFormatting>
  <conditionalFormatting sqref="E5:BG5">
    <cfRule type="expression" dxfId="0" priority="246">
      <formula>#REF!&gt;=TODAY()</formula>
    </cfRule>
  </conditionalFormatting>
  <conditionalFormatting sqref="E5:BG5">
    <cfRule type="expression" dxfId="0" priority="247">
      <formula>#REF!&gt;=TODAY()</formula>
    </cfRule>
  </conditionalFormatting>
  <conditionalFormatting sqref="E5:BG5">
    <cfRule type="expression" dxfId="0" priority="248">
      <formula>#REF!&gt;=TODAY()</formula>
    </cfRule>
  </conditionalFormatting>
  <conditionalFormatting sqref="E5:BG5">
    <cfRule type="expression" dxfId="0" priority="249">
      <formula>#REF!&gt;=TODAY()</formula>
    </cfRule>
  </conditionalFormatting>
  <conditionalFormatting sqref="E5:BG5">
    <cfRule type="expression" dxfId="0" priority="250">
      <formula>#REF!&gt;=TODAY()</formula>
    </cfRule>
  </conditionalFormatting>
  <conditionalFormatting sqref="E5:BG5">
    <cfRule type="expression" dxfId="0" priority="251">
      <formula>#REF!&gt;=TODAY()</formula>
    </cfRule>
  </conditionalFormatting>
  <conditionalFormatting sqref="E5:BG5">
    <cfRule type="expression" dxfId="0" priority="252">
      <formula>#REF!&gt;=TODAY()</formula>
    </cfRule>
  </conditionalFormatting>
  <conditionalFormatting sqref="E5:BG5">
    <cfRule type="expression" dxfId="0" priority="253">
      <formula>#REF!&gt;=TODAY()</formula>
    </cfRule>
  </conditionalFormatting>
  <conditionalFormatting sqref="E5:BG5">
    <cfRule type="expression" dxfId="0" priority="254">
      <formula>#REF!&gt;=TODAY()</formula>
    </cfRule>
  </conditionalFormatting>
  <conditionalFormatting sqref="E5:BG5">
    <cfRule type="expression" dxfId="0" priority="255">
      <formula>#REF!&gt;=TODAY()</formula>
    </cfRule>
  </conditionalFormatting>
  <conditionalFormatting sqref="E5:BG5">
    <cfRule type="expression" dxfId="0" priority="256">
      <formula>#REF!&gt;=TODAY()</formula>
    </cfRule>
  </conditionalFormatting>
  <conditionalFormatting sqref="E6:BG6">
    <cfRule type="expression" dxfId="0" priority="257">
      <formula>#REF!&gt;=TODAY()</formula>
    </cfRule>
  </conditionalFormatting>
  <conditionalFormatting sqref="E6:BG6">
    <cfRule type="expression" dxfId="0" priority="258">
      <formula>#REF!&gt;=TODAY()</formula>
    </cfRule>
  </conditionalFormatting>
  <conditionalFormatting sqref="E6:BG6">
    <cfRule type="expression" dxfId="0" priority="259">
      <formula>#REF!&gt;=TODAY()</formula>
    </cfRule>
  </conditionalFormatting>
  <conditionalFormatting sqref="E6:BG6">
    <cfRule type="expression" dxfId="0" priority="260">
      <formula>#REF!&gt;=TODAY()</formula>
    </cfRule>
  </conditionalFormatting>
  <conditionalFormatting sqref="E6:BG6">
    <cfRule type="expression" dxfId="0" priority="261">
      <formula>#REF!&gt;=TODAY()</formula>
    </cfRule>
  </conditionalFormatting>
  <conditionalFormatting sqref="E6:BG6">
    <cfRule type="expression" dxfId="0" priority="262">
      <formula>#REF!&gt;=TODAY()</formula>
    </cfRule>
  </conditionalFormatting>
  <conditionalFormatting sqref="E6:BG6">
    <cfRule type="expression" dxfId="0" priority="263">
      <formula>#REF!&gt;=TODAY()</formula>
    </cfRule>
  </conditionalFormatting>
  <conditionalFormatting sqref="E6:BG6">
    <cfRule type="expression" dxfId="0" priority="264">
      <formula>#REF!&gt;=TODAY()</formula>
    </cfRule>
  </conditionalFormatting>
  <conditionalFormatting sqref="E6:BG6">
    <cfRule type="expression" dxfId="0" priority="265">
      <formula>#REF!&gt;=TODAY()</formula>
    </cfRule>
  </conditionalFormatting>
  <conditionalFormatting sqref="E6:BG6">
    <cfRule type="expression" dxfId="0" priority="266">
      <formula>#REF!&gt;=TODAY()</formula>
    </cfRule>
  </conditionalFormatting>
  <conditionalFormatting sqref="E6:BG6">
    <cfRule type="expression" dxfId="0" priority="267">
      <formula>#REF!&gt;=TODAY()</formula>
    </cfRule>
  </conditionalFormatting>
  <conditionalFormatting sqref="E6:BG6">
    <cfRule type="expression" dxfId="0" priority="268">
      <formula>#REF!&gt;=TODAY()</formula>
    </cfRule>
  </conditionalFormatting>
  <conditionalFormatting sqref="E6:BG6">
    <cfRule type="expression" dxfId="0" priority="269">
      <formula>#REF!&gt;=TODAY()</formula>
    </cfRule>
  </conditionalFormatting>
  <conditionalFormatting sqref="E6:BG6">
    <cfRule type="expression" dxfId="0" priority="270">
      <formula>#REF!&gt;=TODAY()</formula>
    </cfRule>
  </conditionalFormatting>
  <conditionalFormatting sqref="E6:BG6">
    <cfRule type="expression" dxfId="0" priority="271">
      <formula>#REF!&gt;=TODAY()</formula>
    </cfRule>
  </conditionalFormatting>
  <conditionalFormatting sqref="E6:BG6">
    <cfRule type="expression" dxfId="0" priority="272">
      <formula>#REF!&gt;=TODAY()</formula>
    </cfRule>
  </conditionalFormatting>
  <conditionalFormatting sqref="E38:BG38">
    <cfRule type="expression" dxfId="0" priority="273">
      <formula>#REF!&gt;=TODAY()</formula>
    </cfRule>
  </conditionalFormatting>
  <conditionalFormatting sqref="E38:BG38">
    <cfRule type="expression" dxfId="0" priority="274">
      <formula>#REF!&gt;=TODAY()</formula>
    </cfRule>
  </conditionalFormatting>
  <conditionalFormatting sqref="E38:BG38">
    <cfRule type="expression" dxfId="0" priority="275">
      <formula>#REF!&gt;=TODAY()</formula>
    </cfRule>
  </conditionalFormatting>
  <conditionalFormatting sqref="E38:BG38">
    <cfRule type="expression" dxfId="0" priority="276">
      <formula>#REF!&gt;=TODAY()</formula>
    </cfRule>
  </conditionalFormatting>
  <conditionalFormatting sqref="E38:BG38">
    <cfRule type="expression" dxfId="0" priority="277">
      <formula>#REF!&gt;=TODAY()</formula>
    </cfRule>
  </conditionalFormatting>
  <conditionalFormatting sqref="E38:BG38">
    <cfRule type="expression" dxfId="0" priority="278">
      <formula>#REF!&gt;=TODAY()</formula>
    </cfRule>
  </conditionalFormatting>
  <conditionalFormatting sqref="E38:BG38">
    <cfRule type="expression" dxfId="0" priority="279">
      <formula>#REF!&gt;=TODAY()</formula>
    </cfRule>
  </conditionalFormatting>
  <conditionalFormatting sqref="E38:BG38">
    <cfRule type="expression" dxfId="0" priority="280">
      <formula>#REF!&gt;=TODAY()</formula>
    </cfRule>
  </conditionalFormatting>
  <conditionalFormatting sqref="E38:BG38">
    <cfRule type="expression" dxfId="0" priority="281">
      <formula>#REF!&gt;=TODAY()</formula>
    </cfRule>
  </conditionalFormatting>
  <conditionalFormatting sqref="E38:BG38">
    <cfRule type="expression" dxfId="0" priority="282">
      <formula>#REF!&gt;=TODAY()</formula>
    </cfRule>
  </conditionalFormatting>
  <conditionalFormatting sqref="E38:BG38">
    <cfRule type="expression" dxfId="0" priority="283">
      <formula>#REF!&gt;=TODAY()</formula>
    </cfRule>
  </conditionalFormatting>
  <conditionalFormatting sqref="E38:BG38">
    <cfRule type="expression" dxfId="0" priority="284">
      <formula>#REF!&gt;=TODAY()</formula>
    </cfRule>
  </conditionalFormatting>
  <conditionalFormatting sqref="E38:BG38">
    <cfRule type="expression" dxfId="0" priority="285">
      <formula>#REF!&gt;=TODAY()</formula>
    </cfRule>
  </conditionalFormatting>
  <conditionalFormatting sqref="E38:BG38">
    <cfRule type="expression" dxfId="0" priority="286">
      <formula>#REF!&gt;=TODAY()</formula>
    </cfRule>
  </conditionalFormatting>
  <conditionalFormatting sqref="E38:BG38">
    <cfRule type="expression" dxfId="0" priority="287">
      <formula>#REF!&gt;=TODAY()</formula>
    </cfRule>
  </conditionalFormatting>
  <conditionalFormatting sqref="E38:BG38">
    <cfRule type="expression" dxfId="0" priority="288">
      <formula>#REF!&gt;=TODAY()</formula>
    </cfRule>
  </conditionalFormatting>
  <conditionalFormatting sqref="E38:BG38">
    <cfRule type="expression" dxfId="0" priority="289">
      <formula>#REF!&gt;=TODAY()</formula>
    </cfRule>
  </conditionalFormatting>
  <conditionalFormatting sqref="E38:BG38">
    <cfRule type="expression" dxfId="0" priority="290">
      <formula>#REF!&gt;=TODAY()</formula>
    </cfRule>
  </conditionalFormatting>
  <conditionalFormatting sqref="E38:BG38">
    <cfRule type="expression" dxfId="0" priority="291">
      <formula>#REF!&gt;=TODAY()</formula>
    </cfRule>
  </conditionalFormatting>
  <conditionalFormatting sqref="E38:BG38">
    <cfRule type="expression" dxfId="0" priority="292">
      <formula>#REF!&gt;=TODAY()</formula>
    </cfRule>
  </conditionalFormatting>
  <conditionalFormatting sqref="E38:BG38">
    <cfRule type="expression" dxfId="0" priority="293">
      <formula>#REF!&gt;=TODAY()</formula>
    </cfRule>
  </conditionalFormatting>
  <conditionalFormatting sqref="E38:BG38">
    <cfRule type="expression" dxfId="0" priority="294">
      <formula>#REF!&gt;=TODAY()</formula>
    </cfRule>
  </conditionalFormatting>
  <conditionalFormatting sqref="E38:BG38">
    <cfRule type="expression" dxfId="0" priority="295">
      <formula>#REF!&gt;=TODAY()</formula>
    </cfRule>
  </conditionalFormatting>
  <conditionalFormatting sqref="E38:BG38">
    <cfRule type="expression" dxfId="0" priority="296">
      <formula>#REF!&gt;=TODAY()</formula>
    </cfRule>
  </conditionalFormatting>
  <conditionalFormatting sqref="E38:BG38">
    <cfRule type="expression" dxfId="0" priority="297">
      <formula>#REF!&gt;=TODAY()</formula>
    </cfRule>
  </conditionalFormatting>
  <conditionalFormatting sqref="E38:BG38">
    <cfRule type="expression" dxfId="0" priority="298">
      <formula>#REF!&gt;=TODAY()</formula>
    </cfRule>
  </conditionalFormatting>
  <conditionalFormatting sqref="E38:BG38">
    <cfRule type="expression" dxfId="0" priority="299">
      <formula>#REF!&gt;=TODAY()</formula>
    </cfRule>
  </conditionalFormatting>
  <conditionalFormatting sqref="E38:BG38">
    <cfRule type="expression" dxfId="0" priority="300">
      <formula>#REF!&gt;=TODAY()</formula>
    </cfRule>
  </conditionalFormatting>
  <conditionalFormatting sqref="E38:BG38">
    <cfRule type="expression" dxfId="0" priority="301">
      <formula>#REF!&gt;=TODAY()</formula>
    </cfRule>
  </conditionalFormatting>
  <conditionalFormatting sqref="E38:BG38">
    <cfRule type="expression" dxfId="0" priority="302">
      <formula>#REF!&gt;=TODAY()</formula>
    </cfRule>
  </conditionalFormatting>
  <conditionalFormatting sqref="E38:BG38">
    <cfRule type="expression" dxfId="0" priority="303">
      <formula>#REF!&gt;=TODAY()</formula>
    </cfRule>
  </conditionalFormatting>
  <conditionalFormatting sqref="E38:BG38">
    <cfRule type="expression" dxfId="0" priority="304">
      <formula>#REF!&gt;=TODAY()</formula>
    </cfRule>
  </conditionalFormatting>
  <conditionalFormatting sqref="E38:BG38">
    <cfRule type="expression" dxfId="0" priority="305">
      <formula>#REF!&gt;=TODAY()</formula>
    </cfRule>
  </conditionalFormatting>
  <conditionalFormatting sqref="E38:BG38">
    <cfRule type="expression" dxfId="0" priority="306">
      <formula>#REF!&gt;=TODAY()</formula>
    </cfRule>
  </conditionalFormatting>
  <conditionalFormatting sqref="E38:BG38">
    <cfRule type="expression" dxfId="0" priority="307">
      <formula>#REF!&gt;=TODAY()</formula>
    </cfRule>
  </conditionalFormatting>
  <conditionalFormatting sqref="E38:BG38">
    <cfRule type="expression" dxfId="0" priority="308">
      <formula>#REF!&gt;=TODAY()</formula>
    </cfRule>
  </conditionalFormatting>
  <conditionalFormatting sqref="E38:BG38">
    <cfRule type="expression" dxfId="0" priority="309">
      <formula>#REF!&gt;=TODAY()</formula>
    </cfRule>
  </conditionalFormatting>
  <conditionalFormatting sqref="E38:BG38">
    <cfRule type="expression" dxfId="0" priority="310">
      <formula>#REF!&gt;=TODAY()</formula>
    </cfRule>
  </conditionalFormatting>
  <conditionalFormatting sqref="E45:BG45">
    <cfRule type="expression" dxfId="0" priority="311">
      <formula>#REF!&gt;=TODAY()</formula>
    </cfRule>
  </conditionalFormatting>
  <conditionalFormatting sqref="E45:BG45">
    <cfRule type="expression" dxfId="0" priority="312">
      <formula>#REF!&gt;=TODAY()</formula>
    </cfRule>
  </conditionalFormatting>
  <conditionalFormatting sqref="E45:BG45">
    <cfRule type="expression" dxfId="0" priority="313">
      <formula>#REF!&gt;=TODAY()</formula>
    </cfRule>
  </conditionalFormatting>
  <conditionalFormatting sqref="E45:BG45">
    <cfRule type="expression" dxfId="0" priority="314">
      <formula>#REF!&gt;=TODAY()</formula>
    </cfRule>
  </conditionalFormatting>
  <conditionalFormatting sqref="E45:BG45">
    <cfRule type="expression" dxfId="0" priority="315">
      <formula>#REF!&gt;=TODAY()</formula>
    </cfRule>
  </conditionalFormatting>
  <conditionalFormatting sqref="E45:BG45">
    <cfRule type="expression" dxfId="0" priority="316">
      <formula>#REF!&gt;=TODAY()</formula>
    </cfRule>
  </conditionalFormatting>
  <conditionalFormatting sqref="E45:BG45">
    <cfRule type="expression" dxfId="0" priority="317">
      <formula>#REF!&gt;=TODAY()</formula>
    </cfRule>
  </conditionalFormatting>
  <conditionalFormatting sqref="E45:BG45">
    <cfRule type="expression" dxfId="0" priority="318">
      <formula>#REF!&gt;=TODAY()</formula>
    </cfRule>
  </conditionalFormatting>
  <conditionalFormatting sqref="E45:BG45">
    <cfRule type="expression" dxfId="0" priority="319">
      <formula>#REF!&gt;=TODAY()</formula>
    </cfRule>
  </conditionalFormatting>
  <conditionalFormatting sqref="E45:BG45">
    <cfRule type="expression" dxfId="0" priority="320">
      <formula>#REF!&gt;=TODAY()</formula>
    </cfRule>
  </conditionalFormatting>
  <conditionalFormatting sqref="E45:BG45">
    <cfRule type="expression" dxfId="0" priority="321">
      <formula>#REF!&gt;=TODAY()</formula>
    </cfRule>
  </conditionalFormatting>
  <conditionalFormatting sqref="E45:BG45">
    <cfRule type="expression" dxfId="0" priority="322">
      <formula>#REF!&gt;=TODAY()</formula>
    </cfRule>
  </conditionalFormatting>
  <conditionalFormatting sqref="E45:BG45">
    <cfRule type="expression" dxfId="0" priority="323">
      <formula>#REF!&gt;=TODAY()</formula>
    </cfRule>
  </conditionalFormatting>
  <conditionalFormatting sqref="E45:BG45">
    <cfRule type="expression" dxfId="0" priority="324">
      <formula>#REF!&gt;=TODAY()</formula>
    </cfRule>
  </conditionalFormatting>
  <conditionalFormatting sqref="E45:BG45">
    <cfRule type="expression" dxfId="0" priority="325">
      <formula>#REF!&gt;=TODAY()</formula>
    </cfRule>
  </conditionalFormatting>
  <conditionalFormatting sqref="E45:BG45">
    <cfRule type="expression" dxfId="0" priority="326">
      <formula>#REF!&gt;=TODAY()</formula>
    </cfRule>
  </conditionalFormatting>
  <conditionalFormatting sqref="E45:BG45">
    <cfRule type="expression" dxfId="0" priority="327">
      <formula>#REF!&gt;=TODAY()</formula>
    </cfRule>
  </conditionalFormatting>
  <conditionalFormatting sqref="E45:BG45">
    <cfRule type="expression" dxfId="0" priority="328">
      <formula>#REF!&gt;=TODAY()</formula>
    </cfRule>
  </conditionalFormatting>
  <conditionalFormatting sqref="E45:BG45">
    <cfRule type="expression" dxfId="0" priority="329">
      <formula>#REF!&gt;=TODAY()</formula>
    </cfRule>
  </conditionalFormatting>
  <conditionalFormatting sqref="E45:BG45">
    <cfRule type="expression" dxfId="0" priority="330">
      <formula>#REF!&gt;=TODAY()</formula>
    </cfRule>
  </conditionalFormatting>
  <conditionalFormatting sqref="E45:BG45">
    <cfRule type="expression" dxfId="0" priority="331">
      <formula>#REF!&gt;=TODAY()</formula>
    </cfRule>
  </conditionalFormatting>
  <conditionalFormatting sqref="E45:BG45">
    <cfRule type="expression" dxfId="0" priority="332">
      <formula>#REF!&gt;=TODAY()</formula>
    </cfRule>
  </conditionalFormatting>
  <conditionalFormatting sqref="E45:BG45">
    <cfRule type="expression" dxfId="0" priority="333">
      <formula>#REF!&gt;=TODAY()</formula>
    </cfRule>
  </conditionalFormatting>
  <conditionalFormatting sqref="E45:BG45">
    <cfRule type="expression" dxfId="0" priority="334">
      <formula>#REF!&gt;=TODAY()</formula>
    </cfRule>
  </conditionalFormatting>
  <conditionalFormatting sqref="E45:BG45">
    <cfRule type="expression" dxfId="0" priority="335">
      <formula>#REF!&gt;=TODAY()</formula>
    </cfRule>
  </conditionalFormatting>
  <conditionalFormatting sqref="E45:BG45">
    <cfRule type="expression" dxfId="0" priority="336">
      <formula>#REF!&gt;=TODAY()</formula>
    </cfRule>
  </conditionalFormatting>
  <conditionalFormatting sqref="E45:BG45">
    <cfRule type="expression" dxfId="0" priority="337">
      <formula>#REF!&gt;=TODAY()</formula>
    </cfRule>
  </conditionalFormatting>
  <conditionalFormatting sqref="E45:BG45">
    <cfRule type="expression" dxfId="0" priority="338">
      <formula>#REF!&gt;=TODAY()</formula>
    </cfRule>
  </conditionalFormatting>
  <conditionalFormatting sqref="E45:BG45">
    <cfRule type="expression" dxfId="0" priority="339">
      <formula>#REF!&gt;=TODAY()</formula>
    </cfRule>
  </conditionalFormatting>
  <conditionalFormatting sqref="E45:BG45">
    <cfRule type="expression" dxfId="0" priority="340">
      <formula>#REF!&gt;=TODAY()</formula>
    </cfRule>
  </conditionalFormatting>
  <conditionalFormatting sqref="BH3">
    <cfRule type="expression" dxfId="0" priority="341">
      <formula>#REF!&gt;=TODAY()</formula>
    </cfRule>
  </conditionalFormatting>
  <conditionalFormatting sqref="BH3">
    <cfRule type="expression" dxfId="0" priority="342">
      <formula>#REF!&gt;=TODAY()</formula>
    </cfRule>
  </conditionalFormatting>
  <conditionalFormatting sqref="BH6">
    <cfRule type="expression" dxfId="0" priority="343">
      <formula>#REF!&gt;=TODAY()</formula>
    </cfRule>
  </conditionalFormatting>
  <conditionalFormatting sqref="BH6">
    <cfRule type="expression" dxfId="0" priority="344">
      <formula>#REF!&gt;=TODAY()</formula>
    </cfRule>
  </conditionalFormatting>
  <conditionalFormatting sqref="BH38">
    <cfRule type="expression" dxfId="0" priority="345">
      <formula>#REF!&gt;=TODAY()</formula>
    </cfRule>
  </conditionalFormatting>
  <conditionalFormatting sqref="BH38">
    <cfRule type="expression" dxfId="0" priority="346">
      <formula>#REF!&gt;=TODAY()</formula>
    </cfRule>
  </conditionalFormatting>
  <conditionalFormatting sqref="BH38">
    <cfRule type="expression" dxfId="0" priority="347">
      <formula>#REF!&gt;=TODAY()</formula>
    </cfRule>
  </conditionalFormatting>
  <conditionalFormatting sqref="BH38">
    <cfRule type="expression" dxfId="0" priority="348">
      <formula>#REF!&gt;=TODAY()</formula>
    </cfRule>
  </conditionalFormatting>
  <conditionalFormatting sqref="BH45">
    <cfRule type="expression" dxfId="0" priority="349">
      <formula>#REF!&gt;=TODAY()</formula>
    </cfRule>
  </conditionalFormatting>
  <conditionalFormatting sqref="BH45">
    <cfRule type="expression" dxfId="0" priority="350">
      <formula>#REF!&gt;=TODAY()</formula>
    </cfRule>
  </conditionalFormatting>
  <conditionalFormatting sqref="BH45">
    <cfRule type="expression" dxfId="0" priority="351">
      <formula>#REF!&gt;=TODAY()</formula>
    </cfRule>
  </conditionalFormatting>
  <conditionalFormatting sqref="BH45">
    <cfRule type="expression" dxfId="0" priority="352">
      <formula>#REF!&gt;=TODAY()</formula>
    </cfRule>
  </conditionalFormatting>
  <conditionalFormatting sqref="BH45">
    <cfRule type="expression" dxfId="0" priority="353">
      <formula>#REF!&gt;=TODAY()</formula>
    </cfRule>
  </conditionalFormatting>
  <conditionalFormatting sqref="BH45">
    <cfRule type="expression" dxfId="0" priority="354">
      <formula>#REF!&gt;=TODAY()</formula>
    </cfRule>
  </conditionalFormatting>
  <conditionalFormatting sqref="BH45">
    <cfRule type="expression" dxfId="0" priority="355">
      <formula>#REF!&gt;=TODAY()</formula>
    </cfRule>
  </conditionalFormatting>
  <conditionalFormatting sqref="BH45">
    <cfRule type="expression" dxfId="0" priority="356">
      <formula>#REF!&gt;=TODAY()</formula>
    </cfRule>
  </conditionalFormatting>
  <conditionalFormatting sqref="BH45">
    <cfRule type="expression" dxfId="0" priority="357">
      <formula>#REF!&gt;=TODAY()</formula>
    </cfRule>
  </conditionalFormatting>
  <conditionalFormatting sqref="BH45">
    <cfRule type="expression" dxfId="0" priority="358">
      <formula>#REF!&gt;=TODAY()</formula>
    </cfRule>
  </conditionalFormatting>
  <conditionalFormatting sqref="BH45">
    <cfRule type="expression" dxfId="0" priority="359">
      <formula>#REF!&gt;=TODAY()</formula>
    </cfRule>
  </conditionalFormatting>
  <conditionalFormatting sqref="BH45">
    <cfRule type="expression" dxfId="0" priority="360">
      <formula>#REF!&gt;=TODAY()</formula>
    </cfRule>
  </conditionalFormatting>
  <conditionalFormatting sqref="BH42">
    <cfRule type="expression" dxfId="0" priority="361">
      <formula>#REF!&gt;=TODAY()</formula>
    </cfRule>
  </conditionalFormatting>
  <conditionalFormatting sqref="BH42">
    <cfRule type="expression" dxfId="0" priority="362">
      <formula>#REF!&gt;=TODAY()</formula>
    </cfRule>
  </conditionalFormatting>
  <conditionalFormatting sqref="BH42">
    <cfRule type="expression" dxfId="0" priority="363">
      <formula>#REF!&gt;=TODAY()</formula>
    </cfRule>
  </conditionalFormatting>
  <conditionalFormatting sqref="BH42">
    <cfRule type="expression" dxfId="0" priority="364">
      <formula>#REF!&gt;=TODAY()</formula>
    </cfRule>
  </conditionalFormatting>
  <conditionalFormatting sqref="BH42">
    <cfRule type="expression" dxfId="0" priority="365">
      <formula>#REF!&gt;=TODAY()</formula>
    </cfRule>
  </conditionalFormatting>
  <conditionalFormatting sqref="BH42">
    <cfRule type="expression" dxfId="0" priority="366">
      <formula>#REF!&gt;=TODAY()</formula>
    </cfRule>
  </conditionalFormatting>
  <conditionalFormatting sqref="BH42">
    <cfRule type="expression" dxfId="0" priority="367">
      <formula>#REF!&gt;=TODAY()</formula>
    </cfRule>
  </conditionalFormatting>
  <conditionalFormatting sqref="BH42">
    <cfRule type="expression" dxfId="0" priority="368">
      <formula>#REF!&gt;=TODAY()</formula>
    </cfRule>
  </conditionalFormatting>
  <conditionalFormatting sqref="BH42">
    <cfRule type="expression" dxfId="0" priority="369">
      <formula>#REF!&gt;=TODAY()</formula>
    </cfRule>
  </conditionalFormatting>
  <conditionalFormatting sqref="BH42">
    <cfRule type="expression" dxfId="0" priority="370">
      <formula>#REF!&gt;=TODAY()</formula>
    </cfRule>
  </conditionalFormatting>
  <conditionalFormatting sqref="BH42">
    <cfRule type="expression" dxfId="0" priority="371">
      <formula>#REF!&gt;=TODAY()</formula>
    </cfRule>
  </conditionalFormatting>
  <conditionalFormatting sqref="BH42">
    <cfRule type="expression" dxfId="0" priority="372">
      <formula>#REF!&gt;=TODAY()</formula>
    </cfRule>
  </conditionalFormatting>
  <conditionalFormatting sqref="BH42">
    <cfRule type="expression" dxfId="0" priority="373">
      <formula>#REF!&gt;=TODAY()</formula>
    </cfRule>
  </conditionalFormatting>
  <conditionalFormatting sqref="BH42">
    <cfRule type="expression" dxfId="0" priority="374">
      <formula>#REF!&gt;=TODAY()</formula>
    </cfRule>
  </conditionalFormatting>
  <conditionalFormatting sqref="BH42">
    <cfRule type="expression" dxfId="0" priority="375">
      <formula>#REF!&gt;=TODAY()</formula>
    </cfRule>
  </conditionalFormatting>
  <conditionalFormatting sqref="BH42">
    <cfRule type="expression" dxfId="0" priority="376">
      <formula>#REF!&gt;=TODAY()</formula>
    </cfRule>
  </conditionalFormatting>
  <conditionalFormatting sqref="BH42">
    <cfRule type="expression" dxfId="0" priority="377">
      <formula>#REF!&gt;=TODAY()</formula>
    </cfRule>
  </conditionalFormatting>
  <conditionalFormatting sqref="BH42">
    <cfRule type="expression" dxfId="0" priority="378">
      <formula>#REF!&gt;=TODAY()</formula>
    </cfRule>
  </conditionalFormatting>
  <conditionalFormatting sqref="BH42">
    <cfRule type="expression" dxfId="0" priority="379">
      <formula>#REF!&gt;=TODAY()</formula>
    </cfRule>
  </conditionalFormatting>
  <conditionalFormatting sqref="BH42">
    <cfRule type="expression" dxfId="0" priority="380">
      <formula>#REF!&gt;=TODAY()</formula>
    </cfRule>
  </conditionalFormatting>
  <conditionalFormatting sqref="BH42">
    <cfRule type="expression" dxfId="0" priority="381">
      <formula>#REF!&gt;=TODAY()</formula>
    </cfRule>
  </conditionalFormatting>
  <conditionalFormatting sqref="BH42">
    <cfRule type="expression" dxfId="0" priority="382">
      <formula>#REF!&gt;=TODAY()</formula>
    </cfRule>
  </conditionalFormatting>
  <conditionalFormatting sqref="BH42">
    <cfRule type="expression" dxfId="0" priority="383">
      <formula>#REF!&gt;=TODAY()</formula>
    </cfRule>
  </conditionalFormatting>
  <conditionalFormatting sqref="BH42">
    <cfRule type="expression" dxfId="0" priority="384">
      <formula>#REF!&gt;=TODAY()</formula>
    </cfRule>
  </conditionalFormatting>
  <conditionalFormatting sqref="BH42">
    <cfRule type="expression" dxfId="0" priority="385">
      <formula>#REF!&gt;=TODAY()</formula>
    </cfRule>
  </conditionalFormatting>
  <conditionalFormatting sqref="BH42">
    <cfRule type="expression" dxfId="0" priority="386">
      <formula>#REF!&gt;=TODAY()</formula>
    </cfRule>
  </conditionalFormatting>
  <conditionalFormatting sqref="BH42">
    <cfRule type="expression" dxfId="0" priority="387">
      <formula>#REF!&gt;=TODAY()</formula>
    </cfRule>
  </conditionalFormatting>
  <conditionalFormatting sqref="BH42">
    <cfRule type="expression" dxfId="0" priority="388">
      <formula>#REF!&gt;=TODAY()</formula>
    </cfRule>
  </conditionalFormatting>
  <conditionalFormatting sqref="BH42">
    <cfRule type="expression" dxfId="0" priority="389">
      <formula>#REF!&gt;=TODAY()</formula>
    </cfRule>
  </conditionalFormatting>
  <conditionalFormatting sqref="BH42">
    <cfRule type="expression" dxfId="0" priority="390">
      <formula>#REF!&gt;=TODAY()</formula>
    </cfRule>
  </conditionalFormatting>
  <conditionalFormatting sqref="BH42">
    <cfRule type="expression" dxfId="0" priority="391">
      <formula>#REF!&gt;=TODAY()</formula>
    </cfRule>
  </conditionalFormatting>
  <conditionalFormatting sqref="BH42">
    <cfRule type="expression" dxfId="0" priority="392">
      <formula>#REF!&gt;=TODAY()</formula>
    </cfRule>
  </conditionalFormatting>
  <conditionalFormatting sqref="BH42">
    <cfRule type="expression" dxfId="0" priority="393">
      <formula>#REF!&gt;=TODAY()</formula>
    </cfRule>
  </conditionalFormatting>
  <conditionalFormatting sqref="BH42">
    <cfRule type="expression" dxfId="0" priority="394">
      <formula>#REF!&gt;=TODAY()</formula>
    </cfRule>
  </conditionalFormatting>
  <conditionalFormatting sqref="BH42">
    <cfRule type="expression" dxfId="0" priority="395">
      <formula>#REF!&gt;=TODAY()</formula>
    </cfRule>
  </conditionalFormatting>
  <conditionalFormatting sqref="BH42">
    <cfRule type="expression" dxfId="0" priority="396">
      <formula>#REF!&gt;=TODAY()</formula>
    </cfRule>
  </conditionalFormatting>
  <conditionalFormatting sqref="BH42">
    <cfRule type="expression" dxfId="0" priority="397">
      <formula>#REF!&gt;=TODAY()</formula>
    </cfRule>
  </conditionalFormatting>
  <conditionalFormatting sqref="BH42">
    <cfRule type="expression" dxfId="0" priority="398">
      <formula>#REF!&gt;=TODAY()</formula>
    </cfRule>
  </conditionalFormatting>
  <conditionalFormatting sqref="BH42">
    <cfRule type="expression" dxfId="0" priority="399">
      <formula>#REF!&gt;=TODAY()</formula>
    </cfRule>
  </conditionalFormatting>
  <conditionalFormatting sqref="BH42">
    <cfRule type="expression" dxfId="0" priority="400">
      <formula>#REF!&gt;=TODAY()</formula>
    </cfRule>
  </conditionalFormatting>
  <conditionalFormatting sqref="BH42">
    <cfRule type="expression" dxfId="0" priority="401">
      <formula>#REF!&gt;=TODAY()</formula>
    </cfRule>
  </conditionalFormatting>
  <conditionalFormatting sqref="BH42">
    <cfRule type="expression" dxfId="0" priority="402">
      <formula>#REF!&gt;=TODAY()</formula>
    </cfRule>
  </conditionalFormatting>
  <conditionalFormatting sqref="BH5">
    <cfRule type="expression" dxfId="0" priority="403">
      <formula>#REF!&gt;=TODAY()</formula>
    </cfRule>
  </conditionalFormatting>
  <conditionalFormatting sqref="BH5">
    <cfRule type="expression" dxfId="0" priority="404">
      <formula>#REF!&gt;=TODAY()</formula>
    </cfRule>
  </conditionalFormatting>
  <conditionalFormatting sqref="BH5">
    <cfRule type="expression" dxfId="0" priority="405">
      <formula>#REF!&gt;=TODAY()</formula>
    </cfRule>
  </conditionalFormatting>
  <conditionalFormatting sqref="BH5">
    <cfRule type="expression" dxfId="0" priority="406">
      <formula>#REF!&gt;=TODAY()</formula>
    </cfRule>
  </conditionalFormatting>
  <conditionalFormatting sqref="BH5">
    <cfRule type="expression" dxfId="0" priority="407">
      <formula>#REF!&gt;=TODAY()</formula>
    </cfRule>
  </conditionalFormatting>
  <conditionalFormatting sqref="BH5">
    <cfRule type="expression" dxfId="0" priority="408">
      <formula>#REF!&gt;=TODAY()</formula>
    </cfRule>
  </conditionalFormatting>
  <conditionalFormatting sqref="BH5">
    <cfRule type="expression" dxfId="0" priority="409">
      <formula>#REF!&gt;=TODAY()</formula>
    </cfRule>
  </conditionalFormatting>
  <conditionalFormatting sqref="BH5">
    <cfRule type="expression" dxfId="0" priority="410">
      <formula>#REF!&gt;=TODAY()</formula>
    </cfRule>
  </conditionalFormatting>
  <conditionalFormatting sqref="BH5">
    <cfRule type="expression" dxfId="0" priority="411">
      <formula>#REF!&gt;=TODAY()</formula>
    </cfRule>
  </conditionalFormatting>
  <conditionalFormatting sqref="BH5">
    <cfRule type="expression" dxfId="0" priority="412">
      <formula>#REF!&gt;=TODAY()</formula>
    </cfRule>
  </conditionalFormatting>
  <conditionalFormatting sqref="BH5">
    <cfRule type="expression" dxfId="0" priority="413">
      <formula>#REF!&gt;=TODAY()</formula>
    </cfRule>
  </conditionalFormatting>
  <conditionalFormatting sqref="BH5">
    <cfRule type="expression" dxfId="0" priority="414">
      <formula>#REF!&gt;=TODAY()</formula>
    </cfRule>
  </conditionalFormatting>
  <conditionalFormatting sqref="BH5">
    <cfRule type="expression" dxfId="0" priority="415">
      <formula>#REF!&gt;=TODAY()</formula>
    </cfRule>
  </conditionalFormatting>
  <conditionalFormatting sqref="BH5">
    <cfRule type="expression" dxfId="0" priority="416">
      <formula>#REF!&gt;=TODAY()</formula>
    </cfRule>
  </conditionalFormatting>
  <conditionalFormatting sqref="BH5">
    <cfRule type="expression" dxfId="0" priority="417">
      <formula>#REF!&gt;=TODAY()</formula>
    </cfRule>
  </conditionalFormatting>
  <conditionalFormatting sqref="BH5">
    <cfRule type="expression" dxfId="0" priority="418">
      <formula>#REF!&gt;=TODAY()</formula>
    </cfRule>
  </conditionalFormatting>
  <conditionalFormatting sqref="BH5">
    <cfRule type="expression" dxfId="0" priority="419">
      <formula>#REF!&gt;=TODAY()</formula>
    </cfRule>
  </conditionalFormatting>
  <conditionalFormatting sqref="BH5">
    <cfRule type="expression" dxfId="0" priority="420">
      <formula>#REF!&gt;=TODAY()</formula>
    </cfRule>
  </conditionalFormatting>
  <conditionalFormatting sqref="BH5">
    <cfRule type="expression" dxfId="0" priority="421">
      <formula>#REF!&gt;=TODAY()</formula>
    </cfRule>
  </conditionalFormatting>
  <conditionalFormatting sqref="BH5">
    <cfRule type="expression" dxfId="0" priority="422">
      <formula>#REF!&gt;=TODAY()</formula>
    </cfRule>
  </conditionalFormatting>
  <conditionalFormatting sqref="BH5">
    <cfRule type="expression" dxfId="0" priority="423">
      <formula>#REF!&gt;=TODAY()</formula>
    </cfRule>
  </conditionalFormatting>
  <conditionalFormatting sqref="BH5">
    <cfRule type="expression" dxfId="0" priority="424">
      <formula>#REF!&gt;=TODAY()</formula>
    </cfRule>
  </conditionalFormatting>
  <conditionalFormatting sqref="BH5">
    <cfRule type="expression" dxfId="0" priority="425">
      <formula>#REF!&gt;=TODAY()</formula>
    </cfRule>
  </conditionalFormatting>
  <conditionalFormatting sqref="BH5">
    <cfRule type="expression" dxfId="0" priority="426">
      <formula>#REF!&gt;=TODAY()</formula>
    </cfRule>
  </conditionalFormatting>
  <conditionalFormatting sqref="BH6">
    <cfRule type="expression" dxfId="0" priority="427">
      <formula>#REF!&gt;=TODAY()</formula>
    </cfRule>
  </conditionalFormatting>
  <conditionalFormatting sqref="BH6">
    <cfRule type="expression" dxfId="0" priority="428">
      <formula>#REF!&gt;=TODAY()</formula>
    </cfRule>
  </conditionalFormatting>
  <conditionalFormatting sqref="BH6">
    <cfRule type="expression" dxfId="0" priority="429">
      <formula>#REF!&gt;=TODAY()</formula>
    </cfRule>
  </conditionalFormatting>
  <conditionalFormatting sqref="BH6">
    <cfRule type="expression" dxfId="0" priority="430">
      <formula>#REF!&gt;=TODAY()</formula>
    </cfRule>
  </conditionalFormatting>
  <conditionalFormatting sqref="BH6">
    <cfRule type="expression" dxfId="0" priority="431">
      <formula>#REF!&gt;=TODAY()</formula>
    </cfRule>
  </conditionalFormatting>
  <conditionalFormatting sqref="BH6">
    <cfRule type="expression" dxfId="0" priority="432">
      <formula>#REF!&gt;=TODAY()</formula>
    </cfRule>
  </conditionalFormatting>
  <conditionalFormatting sqref="BH6">
    <cfRule type="expression" dxfId="0" priority="433">
      <formula>#REF!&gt;=TODAY()</formula>
    </cfRule>
  </conditionalFormatting>
  <conditionalFormatting sqref="BH6">
    <cfRule type="expression" dxfId="0" priority="434">
      <formula>#REF!&gt;=TODAY()</formula>
    </cfRule>
  </conditionalFormatting>
  <conditionalFormatting sqref="BH6">
    <cfRule type="expression" dxfId="0" priority="435">
      <formula>#REF!&gt;=TODAY()</formula>
    </cfRule>
  </conditionalFormatting>
  <conditionalFormatting sqref="BH6">
    <cfRule type="expression" dxfId="0" priority="436">
      <formula>#REF!&gt;=TODAY()</formula>
    </cfRule>
  </conditionalFormatting>
  <conditionalFormatting sqref="BH6">
    <cfRule type="expression" dxfId="0" priority="437">
      <formula>#REF!&gt;=TODAY()</formula>
    </cfRule>
  </conditionalFormatting>
  <conditionalFormatting sqref="BH6">
    <cfRule type="expression" dxfId="0" priority="438">
      <formula>#REF!&gt;=TODAY()</formula>
    </cfRule>
  </conditionalFormatting>
  <conditionalFormatting sqref="BH6">
    <cfRule type="expression" dxfId="0" priority="439">
      <formula>#REF!&gt;=TODAY()</formula>
    </cfRule>
  </conditionalFormatting>
  <conditionalFormatting sqref="BH6">
    <cfRule type="expression" dxfId="0" priority="440">
      <formula>#REF!&gt;=TODAY()</formula>
    </cfRule>
  </conditionalFormatting>
  <conditionalFormatting sqref="BH6">
    <cfRule type="expression" dxfId="0" priority="441">
      <formula>#REF!&gt;=TODAY()</formula>
    </cfRule>
  </conditionalFormatting>
  <conditionalFormatting sqref="BH6">
    <cfRule type="expression" dxfId="0" priority="442">
      <formula>#REF!&gt;=TODAY()</formula>
    </cfRule>
  </conditionalFormatting>
  <conditionalFormatting sqref="BH38">
    <cfRule type="expression" dxfId="0" priority="443">
      <formula>#REF!&gt;=TODAY()</formula>
    </cfRule>
  </conditionalFormatting>
  <conditionalFormatting sqref="BH38">
    <cfRule type="expression" dxfId="0" priority="444">
      <formula>#REF!&gt;=TODAY()</formula>
    </cfRule>
  </conditionalFormatting>
  <conditionalFormatting sqref="BH38">
    <cfRule type="expression" dxfId="0" priority="445">
      <formula>#REF!&gt;=TODAY()</formula>
    </cfRule>
  </conditionalFormatting>
  <conditionalFormatting sqref="BH38">
    <cfRule type="expression" dxfId="0" priority="446">
      <formula>#REF!&gt;=TODAY()</formula>
    </cfRule>
  </conditionalFormatting>
  <conditionalFormatting sqref="BH38">
    <cfRule type="expression" dxfId="0" priority="447">
      <formula>#REF!&gt;=TODAY()</formula>
    </cfRule>
  </conditionalFormatting>
  <conditionalFormatting sqref="BH38">
    <cfRule type="expression" dxfId="0" priority="448">
      <formula>#REF!&gt;=TODAY()</formula>
    </cfRule>
  </conditionalFormatting>
  <conditionalFormatting sqref="BH38">
    <cfRule type="expression" dxfId="0" priority="449">
      <formula>#REF!&gt;=TODAY()</formula>
    </cfRule>
  </conditionalFormatting>
  <conditionalFormatting sqref="BH38">
    <cfRule type="expression" dxfId="0" priority="450">
      <formula>#REF!&gt;=TODAY()</formula>
    </cfRule>
  </conditionalFormatting>
  <conditionalFormatting sqref="BH38">
    <cfRule type="expression" dxfId="0" priority="451">
      <formula>#REF!&gt;=TODAY()</formula>
    </cfRule>
  </conditionalFormatting>
  <conditionalFormatting sqref="BH38">
    <cfRule type="expression" dxfId="0" priority="452">
      <formula>#REF!&gt;=TODAY()</formula>
    </cfRule>
  </conditionalFormatting>
  <conditionalFormatting sqref="BH38">
    <cfRule type="expression" dxfId="0" priority="453">
      <formula>#REF!&gt;=TODAY()</formula>
    </cfRule>
  </conditionalFormatting>
  <conditionalFormatting sqref="BH38">
    <cfRule type="expression" dxfId="0" priority="454">
      <formula>#REF!&gt;=TODAY()</formula>
    </cfRule>
  </conditionalFormatting>
  <conditionalFormatting sqref="BH38">
    <cfRule type="expression" dxfId="0" priority="455">
      <formula>#REF!&gt;=TODAY()</formula>
    </cfRule>
  </conditionalFormatting>
  <conditionalFormatting sqref="BH38">
    <cfRule type="expression" dxfId="0" priority="456">
      <formula>#REF!&gt;=TODAY()</formula>
    </cfRule>
  </conditionalFormatting>
  <conditionalFormatting sqref="BH38">
    <cfRule type="expression" dxfId="0" priority="457">
      <formula>#REF!&gt;=TODAY()</formula>
    </cfRule>
  </conditionalFormatting>
  <conditionalFormatting sqref="BH38">
    <cfRule type="expression" dxfId="0" priority="458">
      <formula>#REF!&gt;=TODAY()</formula>
    </cfRule>
  </conditionalFormatting>
  <conditionalFormatting sqref="BH38">
    <cfRule type="expression" dxfId="0" priority="459">
      <formula>#REF!&gt;=TODAY()</formula>
    </cfRule>
  </conditionalFormatting>
  <conditionalFormatting sqref="BH38">
    <cfRule type="expression" dxfId="0" priority="460">
      <formula>#REF!&gt;=TODAY()</formula>
    </cfRule>
  </conditionalFormatting>
  <conditionalFormatting sqref="BH38">
    <cfRule type="expression" dxfId="0" priority="461">
      <formula>#REF!&gt;=TODAY()</formula>
    </cfRule>
  </conditionalFormatting>
  <conditionalFormatting sqref="BH38">
    <cfRule type="expression" dxfId="0" priority="462">
      <formula>#REF!&gt;=TODAY()</formula>
    </cfRule>
  </conditionalFormatting>
  <conditionalFormatting sqref="BH38">
    <cfRule type="expression" dxfId="0" priority="463">
      <formula>#REF!&gt;=TODAY()</formula>
    </cfRule>
  </conditionalFormatting>
  <conditionalFormatting sqref="BH38">
    <cfRule type="expression" dxfId="0" priority="464">
      <formula>#REF!&gt;=TODAY()</formula>
    </cfRule>
  </conditionalFormatting>
  <conditionalFormatting sqref="BH38">
    <cfRule type="expression" dxfId="0" priority="465">
      <formula>#REF!&gt;=TODAY()</formula>
    </cfRule>
  </conditionalFormatting>
  <conditionalFormatting sqref="BH38">
    <cfRule type="expression" dxfId="0" priority="466">
      <formula>#REF!&gt;=TODAY()</formula>
    </cfRule>
  </conditionalFormatting>
  <conditionalFormatting sqref="BH38">
    <cfRule type="expression" dxfId="0" priority="467">
      <formula>#REF!&gt;=TODAY()</formula>
    </cfRule>
  </conditionalFormatting>
  <conditionalFormatting sqref="BH38">
    <cfRule type="expression" dxfId="0" priority="468">
      <formula>#REF!&gt;=TODAY()</formula>
    </cfRule>
  </conditionalFormatting>
  <conditionalFormatting sqref="BH38">
    <cfRule type="expression" dxfId="0" priority="469">
      <formula>#REF!&gt;=TODAY()</formula>
    </cfRule>
  </conditionalFormatting>
  <conditionalFormatting sqref="BH38">
    <cfRule type="expression" dxfId="0" priority="470">
      <formula>#REF!&gt;=TODAY()</formula>
    </cfRule>
  </conditionalFormatting>
  <conditionalFormatting sqref="BH38">
    <cfRule type="expression" dxfId="0" priority="471">
      <formula>#REF!&gt;=TODAY()</formula>
    </cfRule>
  </conditionalFormatting>
  <conditionalFormatting sqref="BH38">
    <cfRule type="expression" dxfId="0" priority="472">
      <formula>#REF!&gt;=TODAY()</formula>
    </cfRule>
  </conditionalFormatting>
  <conditionalFormatting sqref="BH38">
    <cfRule type="expression" dxfId="0" priority="473">
      <formula>#REF!&gt;=TODAY()</formula>
    </cfRule>
  </conditionalFormatting>
  <conditionalFormatting sqref="BH38">
    <cfRule type="expression" dxfId="0" priority="474">
      <formula>#REF!&gt;=TODAY()</formula>
    </cfRule>
  </conditionalFormatting>
  <conditionalFormatting sqref="BH38">
    <cfRule type="expression" dxfId="0" priority="475">
      <formula>#REF!&gt;=TODAY()</formula>
    </cfRule>
  </conditionalFormatting>
  <conditionalFormatting sqref="BH38">
    <cfRule type="expression" dxfId="0" priority="476">
      <formula>#REF!&gt;=TODAY()</formula>
    </cfRule>
  </conditionalFormatting>
  <conditionalFormatting sqref="BH38">
    <cfRule type="expression" dxfId="0" priority="477">
      <formula>#REF!&gt;=TODAY()</formula>
    </cfRule>
  </conditionalFormatting>
  <conditionalFormatting sqref="BH38">
    <cfRule type="expression" dxfId="0" priority="478">
      <formula>#REF!&gt;=TODAY()</formula>
    </cfRule>
  </conditionalFormatting>
  <conditionalFormatting sqref="BH38">
    <cfRule type="expression" dxfId="0" priority="479">
      <formula>#REF!&gt;=TODAY()</formula>
    </cfRule>
  </conditionalFormatting>
  <conditionalFormatting sqref="BH38">
    <cfRule type="expression" dxfId="0" priority="480">
      <formula>#REF!&gt;=TODAY()</formula>
    </cfRule>
  </conditionalFormatting>
  <conditionalFormatting sqref="BH45">
    <cfRule type="expression" dxfId="0" priority="481">
      <formula>#REF!&gt;=TODAY()</formula>
    </cfRule>
  </conditionalFormatting>
  <conditionalFormatting sqref="BH45">
    <cfRule type="expression" dxfId="0" priority="482">
      <formula>#REF!&gt;=TODAY()</formula>
    </cfRule>
  </conditionalFormatting>
  <conditionalFormatting sqref="BH45">
    <cfRule type="expression" dxfId="0" priority="483">
      <formula>#REF!&gt;=TODAY()</formula>
    </cfRule>
  </conditionalFormatting>
  <conditionalFormatting sqref="BH45">
    <cfRule type="expression" dxfId="0" priority="484">
      <formula>#REF!&gt;=TODAY()</formula>
    </cfRule>
  </conditionalFormatting>
  <conditionalFormatting sqref="BH45">
    <cfRule type="expression" dxfId="0" priority="485">
      <formula>#REF!&gt;=TODAY()</formula>
    </cfRule>
  </conditionalFormatting>
  <conditionalFormatting sqref="BH45">
    <cfRule type="expression" dxfId="0" priority="486">
      <formula>#REF!&gt;=TODAY()</formula>
    </cfRule>
  </conditionalFormatting>
  <conditionalFormatting sqref="BH45">
    <cfRule type="expression" dxfId="0" priority="487">
      <formula>#REF!&gt;=TODAY()</formula>
    </cfRule>
  </conditionalFormatting>
  <conditionalFormatting sqref="BH45">
    <cfRule type="expression" dxfId="0" priority="488">
      <formula>#REF!&gt;=TODAY()</formula>
    </cfRule>
  </conditionalFormatting>
  <conditionalFormatting sqref="BH45">
    <cfRule type="expression" dxfId="0" priority="489">
      <formula>#REF!&gt;=TODAY()</formula>
    </cfRule>
  </conditionalFormatting>
  <conditionalFormatting sqref="BH45">
    <cfRule type="expression" dxfId="0" priority="490">
      <formula>#REF!&gt;=TODAY()</formula>
    </cfRule>
  </conditionalFormatting>
  <conditionalFormatting sqref="BH45">
    <cfRule type="expression" dxfId="0" priority="491">
      <formula>#REF!&gt;=TODAY()</formula>
    </cfRule>
  </conditionalFormatting>
  <conditionalFormatting sqref="BH45">
    <cfRule type="expression" dxfId="0" priority="492">
      <formula>#REF!&gt;=TODAY()</formula>
    </cfRule>
  </conditionalFormatting>
  <conditionalFormatting sqref="BH45">
    <cfRule type="expression" dxfId="0" priority="493">
      <formula>#REF!&gt;=TODAY()</formula>
    </cfRule>
  </conditionalFormatting>
  <conditionalFormatting sqref="BH45">
    <cfRule type="expression" dxfId="0" priority="494">
      <formula>#REF!&gt;=TODAY()</formula>
    </cfRule>
  </conditionalFormatting>
  <conditionalFormatting sqref="BH45">
    <cfRule type="expression" dxfId="0" priority="495">
      <formula>#REF!&gt;=TODAY()</formula>
    </cfRule>
  </conditionalFormatting>
  <conditionalFormatting sqref="BH45">
    <cfRule type="expression" dxfId="0" priority="496">
      <formula>#REF!&gt;=TODAY()</formula>
    </cfRule>
  </conditionalFormatting>
  <conditionalFormatting sqref="BH45">
    <cfRule type="expression" dxfId="0" priority="497">
      <formula>#REF!&gt;=TODAY()</formula>
    </cfRule>
  </conditionalFormatting>
  <conditionalFormatting sqref="BH45">
    <cfRule type="expression" dxfId="0" priority="498">
      <formula>#REF!&gt;=TODAY()</formula>
    </cfRule>
  </conditionalFormatting>
  <conditionalFormatting sqref="BH45">
    <cfRule type="expression" dxfId="0" priority="499">
      <formula>#REF!&gt;=TODAY()</formula>
    </cfRule>
  </conditionalFormatting>
  <conditionalFormatting sqref="BH45">
    <cfRule type="expression" dxfId="0" priority="500">
      <formula>#REF!&gt;=TODAY()</formula>
    </cfRule>
  </conditionalFormatting>
  <conditionalFormatting sqref="BH45">
    <cfRule type="expression" dxfId="0" priority="501">
      <formula>#REF!&gt;=TODAY()</formula>
    </cfRule>
  </conditionalFormatting>
  <conditionalFormatting sqref="BH45">
    <cfRule type="expression" dxfId="0" priority="502">
      <formula>#REF!&gt;=TODAY()</formula>
    </cfRule>
  </conditionalFormatting>
  <conditionalFormatting sqref="BH45">
    <cfRule type="expression" dxfId="0" priority="503">
      <formula>#REF!&gt;=TODAY()</formula>
    </cfRule>
  </conditionalFormatting>
  <conditionalFormatting sqref="BH45">
    <cfRule type="expression" dxfId="0" priority="504">
      <formula>#REF!&gt;=TODAY()</formula>
    </cfRule>
  </conditionalFormatting>
  <conditionalFormatting sqref="BH45">
    <cfRule type="expression" dxfId="0" priority="505">
      <formula>#REF!&gt;=TODAY()</formula>
    </cfRule>
  </conditionalFormatting>
  <conditionalFormatting sqref="BH45">
    <cfRule type="expression" dxfId="0" priority="506">
      <formula>#REF!&gt;=TODAY()</formula>
    </cfRule>
  </conditionalFormatting>
  <conditionalFormatting sqref="BH45">
    <cfRule type="expression" dxfId="0" priority="507">
      <formula>#REF!&gt;=TODAY()</formula>
    </cfRule>
  </conditionalFormatting>
  <conditionalFormatting sqref="BH45">
    <cfRule type="expression" dxfId="0" priority="508">
      <formula>#REF!&gt;=TODAY()</formula>
    </cfRule>
  </conditionalFormatting>
  <conditionalFormatting sqref="BH45">
    <cfRule type="expression" dxfId="0" priority="509">
      <formula>#REF!&gt;=TODAY()</formula>
    </cfRule>
  </conditionalFormatting>
  <conditionalFormatting sqref="BH45">
    <cfRule type="expression" dxfId="0" priority="510">
      <formula>#REF!&gt;=TODAY()</formula>
    </cfRule>
  </conditionalFormatting>
  <conditionalFormatting sqref="BI3:BY3">
    <cfRule type="expression" dxfId="0" priority="511">
      <formula>#REF!&gt;=TODAY()</formula>
    </cfRule>
  </conditionalFormatting>
  <conditionalFormatting sqref="BI3:BY3">
    <cfRule type="expression" dxfId="0" priority="512">
      <formula>#REF!&gt;=TODAY()</formula>
    </cfRule>
  </conditionalFormatting>
  <conditionalFormatting sqref="BI6:BY6">
    <cfRule type="expression" dxfId="0" priority="513">
      <formula>#REF!&gt;=TODAY()</formula>
    </cfRule>
  </conditionalFormatting>
  <conditionalFormatting sqref="BI6:BY6">
    <cfRule type="expression" dxfId="0" priority="514">
      <formula>#REF!&gt;=TODAY()</formula>
    </cfRule>
  </conditionalFormatting>
  <conditionalFormatting sqref="BI38:BY38">
    <cfRule type="expression" dxfId="0" priority="515">
      <formula>#REF!&gt;=TODAY()</formula>
    </cfRule>
  </conditionalFormatting>
  <conditionalFormatting sqref="BI38:BY38">
    <cfRule type="expression" dxfId="0" priority="516">
      <formula>#REF!&gt;=TODAY()</formula>
    </cfRule>
  </conditionalFormatting>
  <conditionalFormatting sqref="BI38:BY38">
    <cfRule type="expression" dxfId="0" priority="517">
      <formula>#REF!&gt;=TODAY()</formula>
    </cfRule>
  </conditionalFormatting>
  <conditionalFormatting sqref="BI38:BY38">
    <cfRule type="expression" dxfId="0" priority="518">
      <formula>#REF!&gt;=TODAY()</formula>
    </cfRule>
  </conditionalFormatting>
  <conditionalFormatting sqref="BI45:BY45">
    <cfRule type="expression" dxfId="0" priority="519">
      <formula>#REF!&gt;=TODAY()</formula>
    </cfRule>
  </conditionalFormatting>
  <conditionalFormatting sqref="BI45:BY45">
    <cfRule type="expression" dxfId="0" priority="520">
      <formula>#REF!&gt;=TODAY()</formula>
    </cfRule>
  </conditionalFormatting>
  <conditionalFormatting sqref="BI45:BY45">
    <cfRule type="expression" dxfId="0" priority="521">
      <formula>#REF!&gt;=TODAY()</formula>
    </cfRule>
  </conditionalFormatting>
  <conditionalFormatting sqref="BI45:BY45">
    <cfRule type="expression" dxfId="0" priority="522">
      <formula>#REF!&gt;=TODAY()</formula>
    </cfRule>
  </conditionalFormatting>
  <conditionalFormatting sqref="BI45:BY45">
    <cfRule type="expression" dxfId="0" priority="523">
      <formula>#REF!&gt;=TODAY()</formula>
    </cfRule>
  </conditionalFormatting>
  <conditionalFormatting sqref="BI45:BY45">
    <cfRule type="expression" dxfId="0" priority="524">
      <formula>#REF!&gt;=TODAY()</formula>
    </cfRule>
  </conditionalFormatting>
  <conditionalFormatting sqref="BI45:BY45">
    <cfRule type="expression" dxfId="0" priority="525">
      <formula>#REF!&gt;=TODAY()</formula>
    </cfRule>
  </conditionalFormatting>
  <conditionalFormatting sqref="BI45:BY45">
    <cfRule type="expression" dxfId="0" priority="526">
      <formula>#REF!&gt;=TODAY()</formula>
    </cfRule>
  </conditionalFormatting>
  <conditionalFormatting sqref="BI45:BY45">
    <cfRule type="expression" dxfId="0" priority="527">
      <formula>#REF!&gt;=TODAY()</formula>
    </cfRule>
  </conditionalFormatting>
  <conditionalFormatting sqref="BI45:BY45">
    <cfRule type="expression" dxfId="0" priority="528">
      <formula>#REF!&gt;=TODAY()</formula>
    </cfRule>
  </conditionalFormatting>
  <conditionalFormatting sqref="BI45:BY45">
    <cfRule type="expression" dxfId="0" priority="529">
      <formula>#REF!&gt;=TODAY()</formula>
    </cfRule>
  </conditionalFormatting>
  <conditionalFormatting sqref="BI45:BY45">
    <cfRule type="expression" dxfId="0" priority="530">
      <formula>#REF!&gt;=TODAY()</formula>
    </cfRule>
  </conditionalFormatting>
  <conditionalFormatting sqref="BI42:BY42">
    <cfRule type="expression" dxfId="0" priority="531">
      <formula>#REF!&gt;=TODAY()</formula>
    </cfRule>
  </conditionalFormatting>
  <conditionalFormatting sqref="BI42:BY42">
    <cfRule type="expression" dxfId="0" priority="532">
      <formula>#REF!&gt;=TODAY()</formula>
    </cfRule>
  </conditionalFormatting>
  <conditionalFormatting sqref="BI42:BY42">
    <cfRule type="expression" dxfId="0" priority="533">
      <formula>#REF!&gt;=TODAY()</formula>
    </cfRule>
  </conditionalFormatting>
  <conditionalFormatting sqref="BI42:BY42">
    <cfRule type="expression" dxfId="0" priority="534">
      <formula>#REF!&gt;=TODAY()</formula>
    </cfRule>
  </conditionalFormatting>
  <conditionalFormatting sqref="BI42:BY42">
    <cfRule type="expression" dxfId="0" priority="535">
      <formula>#REF!&gt;=TODAY()</formula>
    </cfRule>
  </conditionalFormatting>
  <conditionalFormatting sqref="BI42:BY42">
    <cfRule type="expression" dxfId="0" priority="536">
      <formula>#REF!&gt;=TODAY()</formula>
    </cfRule>
  </conditionalFormatting>
  <conditionalFormatting sqref="BI42:BY42">
    <cfRule type="expression" dxfId="0" priority="537">
      <formula>#REF!&gt;=TODAY()</formula>
    </cfRule>
  </conditionalFormatting>
  <conditionalFormatting sqref="BI42:BY42">
    <cfRule type="expression" dxfId="0" priority="538">
      <formula>#REF!&gt;=TODAY()</formula>
    </cfRule>
  </conditionalFormatting>
  <conditionalFormatting sqref="BI42:BY42">
    <cfRule type="expression" dxfId="0" priority="539">
      <formula>#REF!&gt;=TODAY()</formula>
    </cfRule>
  </conditionalFormatting>
  <conditionalFormatting sqref="BI42:BY42">
    <cfRule type="expression" dxfId="0" priority="540">
      <formula>#REF!&gt;=TODAY()</formula>
    </cfRule>
  </conditionalFormatting>
  <conditionalFormatting sqref="BI42:BY42">
    <cfRule type="expression" dxfId="0" priority="541">
      <formula>#REF!&gt;=TODAY()</formula>
    </cfRule>
  </conditionalFormatting>
  <conditionalFormatting sqref="BI42:BY42">
    <cfRule type="expression" dxfId="0" priority="542">
      <formula>#REF!&gt;=TODAY()</formula>
    </cfRule>
  </conditionalFormatting>
  <conditionalFormatting sqref="BI42:BY42">
    <cfRule type="expression" dxfId="0" priority="543">
      <formula>#REF!&gt;=TODAY()</formula>
    </cfRule>
  </conditionalFormatting>
  <conditionalFormatting sqref="BI42:BY42">
    <cfRule type="expression" dxfId="0" priority="544">
      <formula>#REF!&gt;=TODAY()</formula>
    </cfRule>
  </conditionalFormatting>
  <conditionalFormatting sqref="BI42:BY42">
    <cfRule type="expression" dxfId="0" priority="545">
      <formula>#REF!&gt;=TODAY()</formula>
    </cfRule>
  </conditionalFormatting>
  <conditionalFormatting sqref="BI42:BY42">
    <cfRule type="expression" dxfId="0" priority="546">
      <formula>#REF!&gt;=TODAY()</formula>
    </cfRule>
  </conditionalFormatting>
  <conditionalFormatting sqref="BI42:BY42">
    <cfRule type="expression" dxfId="0" priority="547">
      <formula>#REF!&gt;=TODAY()</formula>
    </cfRule>
  </conditionalFormatting>
  <conditionalFormatting sqref="BI42:BY42">
    <cfRule type="expression" dxfId="0" priority="548">
      <formula>#REF!&gt;=TODAY()</formula>
    </cfRule>
  </conditionalFormatting>
  <conditionalFormatting sqref="BI42:BY42">
    <cfRule type="expression" dxfId="0" priority="549">
      <formula>#REF!&gt;=TODAY()</formula>
    </cfRule>
  </conditionalFormatting>
  <conditionalFormatting sqref="BI42:BY42">
    <cfRule type="expression" dxfId="0" priority="550">
      <formula>#REF!&gt;=TODAY()</formula>
    </cfRule>
  </conditionalFormatting>
  <conditionalFormatting sqref="BI42:BY42">
    <cfRule type="expression" dxfId="0" priority="551">
      <formula>#REF!&gt;=TODAY()</formula>
    </cfRule>
  </conditionalFormatting>
  <conditionalFormatting sqref="BI42:BY42">
    <cfRule type="expression" dxfId="0" priority="552">
      <formula>#REF!&gt;=TODAY()</formula>
    </cfRule>
  </conditionalFormatting>
  <conditionalFormatting sqref="BI42:BY42">
    <cfRule type="expression" dxfId="0" priority="553">
      <formula>#REF!&gt;=TODAY()</formula>
    </cfRule>
  </conditionalFormatting>
  <conditionalFormatting sqref="BI42:BY42">
    <cfRule type="expression" dxfId="0" priority="554">
      <formula>#REF!&gt;=TODAY()</formula>
    </cfRule>
  </conditionalFormatting>
  <conditionalFormatting sqref="BI42:BY42">
    <cfRule type="expression" dxfId="0" priority="555">
      <formula>#REF!&gt;=TODAY()</formula>
    </cfRule>
  </conditionalFormatting>
  <conditionalFormatting sqref="BI42:BY42">
    <cfRule type="expression" dxfId="0" priority="556">
      <formula>#REF!&gt;=TODAY()</formula>
    </cfRule>
  </conditionalFormatting>
  <conditionalFormatting sqref="BI42:BY42">
    <cfRule type="expression" dxfId="0" priority="557">
      <formula>#REF!&gt;=TODAY()</formula>
    </cfRule>
  </conditionalFormatting>
  <conditionalFormatting sqref="BI42:BY42">
    <cfRule type="expression" dxfId="0" priority="558">
      <formula>#REF!&gt;=TODAY()</formula>
    </cfRule>
  </conditionalFormatting>
  <conditionalFormatting sqref="BI42:BY42">
    <cfRule type="expression" dxfId="0" priority="559">
      <formula>#REF!&gt;=TODAY()</formula>
    </cfRule>
  </conditionalFormatting>
  <conditionalFormatting sqref="BI42:BY42">
    <cfRule type="expression" dxfId="0" priority="560">
      <formula>#REF!&gt;=TODAY()</formula>
    </cfRule>
  </conditionalFormatting>
  <conditionalFormatting sqref="BI42:BY42">
    <cfRule type="expression" dxfId="0" priority="561">
      <formula>#REF!&gt;=TODAY()</formula>
    </cfRule>
  </conditionalFormatting>
  <conditionalFormatting sqref="BI42:BY42">
    <cfRule type="expression" dxfId="0" priority="562">
      <formula>#REF!&gt;=TODAY()</formula>
    </cfRule>
  </conditionalFormatting>
  <conditionalFormatting sqref="BI42:BY42">
    <cfRule type="expression" dxfId="0" priority="563">
      <formula>#REF!&gt;=TODAY()</formula>
    </cfRule>
  </conditionalFormatting>
  <conditionalFormatting sqref="BI42:BY42">
    <cfRule type="expression" dxfId="0" priority="564">
      <formula>#REF!&gt;=TODAY()</formula>
    </cfRule>
  </conditionalFormatting>
  <conditionalFormatting sqref="BI42:BY42">
    <cfRule type="expression" dxfId="0" priority="565">
      <formula>#REF!&gt;=TODAY()</formula>
    </cfRule>
  </conditionalFormatting>
  <conditionalFormatting sqref="BI42:BY42">
    <cfRule type="expression" dxfId="0" priority="566">
      <formula>#REF!&gt;=TODAY()</formula>
    </cfRule>
  </conditionalFormatting>
  <conditionalFormatting sqref="BI42:BY42">
    <cfRule type="expression" dxfId="0" priority="567">
      <formula>#REF!&gt;=TODAY()</formula>
    </cfRule>
  </conditionalFormatting>
  <conditionalFormatting sqref="BI42:BY42">
    <cfRule type="expression" dxfId="0" priority="568">
      <formula>#REF!&gt;=TODAY()</formula>
    </cfRule>
  </conditionalFormatting>
  <conditionalFormatting sqref="BI42:BY42">
    <cfRule type="expression" dxfId="0" priority="569">
      <formula>#REF!&gt;=TODAY()</formula>
    </cfRule>
  </conditionalFormatting>
  <conditionalFormatting sqref="BI42:BY42">
    <cfRule type="expression" dxfId="0" priority="570">
      <formula>#REF!&gt;=TODAY()</formula>
    </cfRule>
  </conditionalFormatting>
  <conditionalFormatting sqref="BI42:BY42">
    <cfRule type="expression" dxfId="0" priority="571">
      <formula>#REF!&gt;=TODAY()</formula>
    </cfRule>
  </conditionalFormatting>
  <conditionalFormatting sqref="BI42:BY42">
    <cfRule type="expression" dxfId="0" priority="572">
      <formula>#REF!&gt;=TODAY()</formula>
    </cfRule>
  </conditionalFormatting>
  <conditionalFormatting sqref="BI5:BY5">
    <cfRule type="expression" dxfId="0" priority="573">
      <formula>#REF!&gt;=TODAY()</formula>
    </cfRule>
  </conditionalFormatting>
  <conditionalFormatting sqref="BI5:BY5">
    <cfRule type="expression" dxfId="0" priority="574">
      <formula>#REF!&gt;=TODAY()</formula>
    </cfRule>
  </conditionalFormatting>
  <conditionalFormatting sqref="BI5:BY5">
    <cfRule type="expression" dxfId="0" priority="575">
      <formula>#REF!&gt;=TODAY()</formula>
    </cfRule>
  </conditionalFormatting>
  <conditionalFormatting sqref="BI5:BY5">
    <cfRule type="expression" dxfId="0" priority="576">
      <formula>#REF!&gt;=TODAY()</formula>
    </cfRule>
  </conditionalFormatting>
  <conditionalFormatting sqref="BI5:BY5">
    <cfRule type="expression" dxfId="0" priority="577">
      <formula>#REF!&gt;=TODAY()</formula>
    </cfRule>
  </conditionalFormatting>
  <conditionalFormatting sqref="BI5:BY5">
    <cfRule type="expression" dxfId="0" priority="578">
      <formula>#REF!&gt;=TODAY()</formula>
    </cfRule>
  </conditionalFormatting>
  <conditionalFormatting sqref="BI5:BY5">
    <cfRule type="expression" dxfId="0" priority="579">
      <formula>#REF!&gt;=TODAY()</formula>
    </cfRule>
  </conditionalFormatting>
  <conditionalFormatting sqref="BI5:BY5">
    <cfRule type="expression" dxfId="0" priority="580">
      <formula>#REF!&gt;=TODAY()</formula>
    </cfRule>
  </conditionalFormatting>
  <conditionalFormatting sqref="BI5:BY5">
    <cfRule type="expression" dxfId="0" priority="581">
      <formula>#REF!&gt;=TODAY()</formula>
    </cfRule>
  </conditionalFormatting>
  <conditionalFormatting sqref="BI5:BY5">
    <cfRule type="expression" dxfId="0" priority="582">
      <formula>#REF!&gt;=TODAY()</formula>
    </cfRule>
  </conditionalFormatting>
  <conditionalFormatting sqref="BI5:BY5">
    <cfRule type="expression" dxfId="0" priority="583">
      <formula>#REF!&gt;=TODAY()</formula>
    </cfRule>
  </conditionalFormatting>
  <conditionalFormatting sqref="BI5:BY5">
    <cfRule type="expression" dxfId="0" priority="584">
      <formula>#REF!&gt;=TODAY()</formula>
    </cfRule>
  </conditionalFormatting>
  <conditionalFormatting sqref="BI5:BY5">
    <cfRule type="expression" dxfId="0" priority="585">
      <formula>#REF!&gt;=TODAY()</formula>
    </cfRule>
  </conditionalFormatting>
  <conditionalFormatting sqref="BI5:BY5">
    <cfRule type="expression" dxfId="0" priority="586">
      <formula>#REF!&gt;=TODAY()</formula>
    </cfRule>
  </conditionalFormatting>
  <conditionalFormatting sqref="BI5:BY5">
    <cfRule type="expression" dxfId="0" priority="587">
      <formula>#REF!&gt;=TODAY()</formula>
    </cfRule>
  </conditionalFormatting>
  <conditionalFormatting sqref="BI5:BY5">
    <cfRule type="expression" dxfId="0" priority="588">
      <formula>#REF!&gt;=TODAY()</formula>
    </cfRule>
  </conditionalFormatting>
  <conditionalFormatting sqref="BI5:BY5">
    <cfRule type="expression" dxfId="0" priority="589">
      <formula>#REF!&gt;=TODAY()</formula>
    </cfRule>
  </conditionalFormatting>
  <conditionalFormatting sqref="BI5:BY5">
    <cfRule type="expression" dxfId="0" priority="590">
      <formula>#REF!&gt;=TODAY()</formula>
    </cfRule>
  </conditionalFormatting>
  <conditionalFormatting sqref="BI5:BY5">
    <cfRule type="expression" dxfId="0" priority="591">
      <formula>#REF!&gt;=TODAY()</formula>
    </cfRule>
  </conditionalFormatting>
  <conditionalFormatting sqref="BI5:BY5">
    <cfRule type="expression" dxfId="0" priority="592">
      <formula>#REF!&gt;=TODAY()</formula>
    </cfRule>
  </conditionalFormatting>
  <conditionalFormatting sqref="BI5:BY5">
    <cfRule type="expression" dxfId="0" priority="593">
      <formula>#REF!&gt;=TODAY()</formula>
    </cfRule>
  </conditionalFormatting>
  <conditionalFormatting sqref="BI5:BY5">
    <cfRule type="expression" dxfId="0" priority="594">
      <formula>#REF!&gt;=TODAY()</formula>
    </cfRule>
  </conditionalFormatting>
  <conditionalFormatting sqref="BI5:BY5">
    <cfRule type="expression" dxfId="0" priority="595">
      <formula>#REF!&gt;=TODAY()</formula>
    </cfRule>
  </conditionalFormatting>
  <conditionalFormatting sqref="BI5:BY5">
    <cfRule type="expression" dxfId="0" priority="596">
      <formula>#REF!&gt;=TODAY()</formula>
    </cfRule>
  </conditionalFormatting>
  <conditionalFormatting sqref="BI6:BY6">
    <cfRule type="expression" dxfId="0" priority="597">
      <formula>#REF!&gt;=TODAY()</formula>
    </cfRule>
  </conditionalFormatting>
  <conditionalFormatting sqref="BI6:BY6">
    <cfRule type="expression" dxfId="0" priority="598">
      <formula>#REF!&gt;=TODAY()</formula>
    </cfRule>
  </conditionalFormatting>
  <conditionalFormatting sqref="BI6:BY6">
    <cfRule type="expression" dxfId="0" priority="599">
      <formula>#REF!&gt;=TODAY()</formula>
    </cfRule>
  </conditionalFormatting>
  <conditionalFormatting sqref="BI6:BY6">
    <cfRule type="expression" dxfId="0" priority="600">
      <formula>#REF!&gt;=TODAY()</formula>
    </cfRule>
  </conditionalFormatting>
  <conditionalFormatting sqref="BI6:BY6">
    <cfRule type="expression" dxfId="0" priority="601">
      <formula>#REF!&gt;=TODAY()</formula>
    </cfRule>
  </conditionalFormatting>
  <conditionalFormatting sqref="BI6:BY6">
    <cfRule type="expression" dxfId="0" priority="602">
      <formula>#REF!&gt;=TODAY()</formula>
    </cfRule>
  </conditionalFormatting>
  <conditionalFormatting sqref="BI6:BY6">
    <cfRule type="expression" dxfId="0" priority="603">
      <formula>#REF!&gt;=TODAY()</formula>
    </cfRule>
  </conditionalFormatting>
  <conditionalFormatting sqref="BI6:BY6">
    <cfRule type="expression" dxfId="0" priority="604">
      <formula>#REF!&gt;=TODAY()</formula>
    </cfRule>
  </conditionalFormatting>
  <conditionalFormatting sqref="BI6:BY6">
    <cfRule type="expression" dxfId="0" priority="605">
      <formula>#REF!&gt;=TODAY()</formula>
    </cfRule>
  </conditionalFormatting>
  <conditionalFormatting sqref="BI6:BY6">
    <cfRule type="expression" dxfId="0" priority="606">
      <formula>#REF!&gt;=TODAY()</formula>
    </cfRule>
  </conditionalFormatting>
  <conditionalFormatting sqref="BI6:BY6">
    <cfRule type="expression" dxfId="0" priority="607">
      <formula>#REF!&gt;=TODAY()</formula>
    </cfRule>
  </conditionalFormatting>
  <conditionalFormatting sqref="BI6:BY6">
    <cfRule type="expression" dxfId="0" priority="608">
      <formula>#REF!&gt;=TODAY()</formula>
    </cfRule>
  </conditionalFormatting>
  <conditionalFormatting sqref="BI6:BY6">
    <cfRule type="expression" dxfId="0" priority="609">
      <formula>#REF!&gt;=TODAY()</formula>
    </cfRule>
  </conditionalFormatting>
  <conditionalFormatting sqref="BI6:BY6">
    <cfRule type="expression" dxfId="0" priority="610">
      <formula>#REF!&gt;=TODAY()</formula>
    </cfRule>
  </conditionalFormatting>
  <conditionalFormatting sqref="BI6:BY6">
    <cfRule type="expression" dxfId="0" priority="611">
      <formula>#REF!&gt;=TODAY()</formula>
    </cfRule>
  </conditionalFormatting>
  <conditionalFormatting sqref="BI6:BY6">
    <cfRule type="expression" dxfId="0" priority="612">
      <formula>#REF!&gt;=TODAY()</formula>
    </cfRule>
  </conditionalFormatting>
  <conditionalFormatting sqref="BI38:BY38">
    <cfRule type="expression" dxfId="0" priority="613">
      <formula>#REF!&gt;=TODAY()</formula>
    </cfRule>
  </conditionalFormatting>
  <conditionalFormatting sqref="BI38:BY38">
    <cfRule type="expression" dxfId="0" priority="614">
      <formula>#REF!&gt;=TODAY()</formula>
    </cfRule>
  </conditionalFormatting>
  <conditionalFormatting sqref="BI38:BY38">
    <cfRule type="expression" dxfId="0" priority="615">
      <formula>#REF!&gt;=TODAY()</formula>
    </cfRule>
  </conditionalFormatting>
  <conditionalFormatting sqref="BI38:BY38">
    <cfRule type="expression" dxfId="0" priority="616">
      <formula>#REF!&gt;=TODAY()</formula>
    </cfRule>
  </conditionalFormatting>
  <conditionalFormatting sqref="BI38:BY38">
    <cfRule type="expression" dxfId="0" priority="617">
      <formula>#REF!&gt;=TODAY()</formula>
    </cfRule>
  </conditionalFormatting>
  <conditionalFormatting sqref="BI38:BY38">
    <cfRule type="expression" dxfId="0" priority="618">
      <formula>#REF!&gt;=TODAY()</formula>
    </cfRule>
  </conditionalFormatting>
  <conditionalFormatting sqref="BI38:BY38">
    <cfRule type="expression" dxfId="0" priority="619">
      <formula>#REF!&gt;=TODAY()</formula>
    </cfRule>
  </conditionalFormatting>
  <conditionalFormatting sqref="BI38:BY38">
    <cfRule type="expression" dxfId="0" priority="620">
      <formula>#REF!&gt;=TODAY()</formula>
    </cfRule>
  </conditionalFormatting>
  <conditionalFormatting sqref="BI38:BY38">
    <cfRule type="expression" dxfId="0" priority="621">
      <formula>#REF!&gt;=TODAY()</formula>
    </cfRule>
  </conditionalFormatting>
  <conditionalFormatting sqref="BI38:BY38">
    <cfRule type="expression" dxfId="0" priority="622">
      <formula>#REF!&gt;=TODAY()</formula>
    </cfRule>
  </conditionalFormatting>
  <conditionalFormatting sqref="BI38:BY38">
    <cfRule type="expression" dxfId="0" priority="623">
      <formula>#REF!&gt;=TODAY()</formula>
    </cfRule>
  </conditionalFormatting>
  <conditionalFormatting sqref="BI38:BY38">
    <cfRule type="expression" dxfId="0" priority="624">
      <formula>#REF!&gt;=TODAY()</formula>
    </cfRule>
  </conditionalFormatting>
  <conditionalFormatting sqref="BI38:BY38">
    <cfRule type="expression" dxfId="0" priority="625">
      <formula>#REF!&gt;=TODAY()</formula>
    </cfRule>
  </conditionalFormatting>
  <conditionalFormatting sqref="BI38:BY38">
    <cfRule type="expression" dxfId="0" priority="626">
      <formula>#REF!&gt;=TODAY()</formula>
    </cfRule>
  </conditionalFormatting>
  <conditionalFormatting sqref="BI38:BY38">
    <cfRule type="expression" dxfId="0" priority="627">
      <formula>#REF!&gt;=TODAY()</formula>
    </cfRule>
  </conditionalFormatting>
  <conditionalFormatting sqref="BI38:BY38">
    <cfRule type="expression" dxfId="0" priority="628">
      <formula>#REF!&gt;=TODAY()</formula>
    </cfRule>
  </conditionalFormatting>
  <conditionalFormatting sqref="BI38:BY38">
    <cfRule type="expression" dxfId="0" priority="629">
      <formula>#REF!&gt;=TODAY()</formula>
    </cfRule>
  </conditionalFormatting>
  <conditionalFormatting sqref="BI38:BY38">
    <cfRule type="expression" dxfId="0" priority="630">
      <formula>#REF!&gt;=TODAY()</formula>
    </cfRule>
  </conditionalFormatting>
  <conditionalFormatting sqref="BI38:BY38">
    <cfRule type="expression" dxfId="0" priority="631">
      <formula>#REF!&gt;=TODAY()</formula>
    </cfRule>
  </conditionalFormatting>
  <conditionalFormatting sqref="BI38:BY38">
    <cfRule type="expression" dxfId="0" priority="632">
      <formula>#REF!&gt;=TODAY()</formula>
    </cfRule>
  </conditionalFormatting>
  <conditionalFormatting sqref="BI38:BY38">
    <cfRule type="expression" dxfId="0" priority="633">
      <formula>#REF!&gt;=TODAY()</formula>
    </cfRule>
  </conditionalFormatting>
  <conditionalFormatting sqref="BI38:BY38">
    <cfRule type="expression" dxfId="0" priority="634">
      <formula>#REF!&gt;=TODAY()</formula>
    </cfRule>
  </conditionalFormatting>
  <conditionalFormatting sqref="BI38:BY38">
    <cfRule type="expression" dxfId="0" priority="635">
      <formula>#REF!&gt;=TODAY()</formula>
    </cfRule>
  </conditionalFormatting>
  <conditionalFormatting sqref="BI38:BY38">
    <cfRule type="expression" dxfId="0" priority="636">
      <formula>#REF!&gt;=TODAY()</formula>
    </cfRule>
  </conditionalFormatting>
  <conditionalFormatting sqref="BI38:BY38">
    <cfRule type="expression" dxfId="0" priority="637">
      <formula>#REF!&gt;=TODAY()</formula>
    </cfRule>
  </conditionalFormatting>
  <conditionalFormatting sqref="BI38:BY38">
    <cfRule type="expression" dxfId="0" priority="638">
      <formula>#REF!&gt;=TODAY()</formula>
    </cfRule>
  </conditionalFormatting>
  <conditionalFormatting sqref="BI38:BY38">
    <cfRule type="expression" dxfId="0" priority="639">
      <formula>#REF!&gt;=TODAY()</formula>
    </cfRule>
  </conditionalFormatting>
  <conditionalFormatting sqref="BI38:BY38">
    <cfRule type="expression" dxfId="0" priority="640">
      <formula>#REF!&gt;=TODAY()</formula>
    </cfRule>
  </conditionalFormatting>
  <conditionalFormatting sqref="BI38:BY38">
    <cfRule type="expression" dxfId="0" priority="641">
      <formula>#REF!&gt;=TODAY()</formula>
    </cfRule>
  </conditionalFormatting>
  <conditionalFormatting sqref="BI38:BY38">
    <cfRule type="expression" dxfId="0" priority="642">
      <formula>#REF!&gt;=TODAY()</formula>
    </cfRule>
  </conditionalFormatting>
  <conditionalFormatting sqref="BI38:BY38">
    <cfRule type="expression" dxfId="0" priority="643">
      <formula>#REF!&gt;=TODAY()</formula>
    </cfRule>
  </conditionalFormatting>
  <conditionalFormatting sqref="BI38:BY38">
    <cfRule type="expression" dxfId="0" priority="644">
      <formula>#REF!&gt;=TODAY()</formula>
    </cfRule>
  </conditionalFormatting>
  <conditionalFormatting sqref="BI38:BY38">
    <cfRule type="expression" dxfId="0" priority="645">
      <formula>#REF!&gt;=TODAY()</formula>
    </cfRule>
  </conditionalFormatting>
  <conditionalFormatting sqref="BI38:BY38">
    <cfRule type="expression" dxfId="0" priority="646">
      <formula>#REF!&gt;=TODAY()</formula>
    </cfRule>
  </conditionalFormatting>
  <conditionalFormatting sqref="BI38:BY38">
    <cfRule type="expression" dxfId="0" priority="647">
      <formula>#REF!&gt;=TODAY()</formula>
    </cfRule>
  </conditionalFormatting>
  <conditionalFormatting sqref="BI38:BY38">
    <cfRule type="expression" dxfId="0" priority="648">
      <formula>#REF!&gt;=TODAY()</formula>
    </cfRule>
  </conditionalFormatting>
  <conditionalFormatting sqref="BI38:BY38">
    <cfRule type="expression" dxfId="0" priority="649">
      <formula>#REF!&gt;=TODAY()</formula>
    </cfRule>
  </conditionalFormatting>
  <conditionalFormatting sqref="BI38:BY38">
    <cfRule type="expression" dxfId="0" priority="650">
      <formula>#REF!&gt;=TODAY()</formula>
    </cfRule>
  </conditionalFormatting>
  <conditionalFormatting sqref="BI45:BY45">
    <cfRule type="expression" dxfId="0" priority="651">
      <formula>#REF!&gt;=TODAY()</formula>
    </cfRule>
  </conditionalFormatting>
  <conditionalFormatting sqref="BI45:BY45">
    <cfRule type="expression" dxfId="0" priority="652">
      <formula>#REF!&gt;=TODAY()</formula>
    </cfRule>
  </conditionalFormatting>
  <conditionalFormatting sqref="BI45:BY45">
    <cfRule type="expression" dxfId="0" priority="653">
      <formula>#REF!&gt;=TODAY()</formula>
    </cfRule>
  </conditionalFormatting>
  <conditionalFormatting sqref="BI45:BY45">
    <cfRule type="expression" dxfId="0" priority="654">
      <formula>#REF!&gt;=TODAY()</formula>
    </cfRule>
  </conditionalFormatting>
  <conditionalFormatting sqref="BI45:BY45">
    <cfRule type="expression" dxfId="0" priority="655">
      <formula>#REF!&gt;=TODAY()</formula>
    </cfRule>
  </conditionalFormatting>
  <conditionalFormatting sqref="BI45:BY45">
    <cfRule type="expression" dxfId="0" priority="656">
      <formula>#REF!&gt;=TODAY()</formula>
    </cfRule>
  </conditionalFormatting>
  <conditionalFormatting sqref="BI45:BY45">
    <cfRule type="expression" dxfId="0" priority="657">
      <formula>#REF!&gt;=TODAY()</formula>
    </cfRule>
  </conditionalFormatting>
  <conditionalFormatting sqref="BI45:BY45">
    <cfRule type="expression" dxfId="0" priority="658">
      <formula>#REF!&gt;=TODAY()</formula>
    </cfRule>
  </conditionalFormatting>
  <conditionalFormatting sqref="BI45:BY45">
    <cfRule type="expression" dxfId="0" priority="659">
      <formula>#REF!&gt;=TODAY()</formula>
    </cfRule>
  </conditionalFormatting>
  <conditionalFormatting sqref="BI45:BY45">
    <cfRule type="expression" dxfId="0" priority="660">
      <formula>#REF!&gt;=TODAY()</formula>
    </cfRule>
  </conditionalFormatting>
  <conditionalFormatting sqref="BI45:BY45">
    <cfRule type="expression" dxfId="0" priority="661">
      <formula>#REF!&gt;=TODAY()</formula>
    </cfRule>
  </conditionalFormatting>
  <conditionalFormatting sqref="BI45:BY45">
    <cfRule type="expression" dxfId="0" priority="662">
      <formula>#REF!&gt;=TODAY()</formula>
    </cfRule>
  </conditionalFormatting>
  <conditionalFormatting sqref="BI45:BY45">
    <cfRule type="expression" dxfId="0" priority="663">
      <formula>#REF!&gt;=TODAY()</formula>
    </cfRule>
  </conditionalFormatting>
  <conditionalFormatting sqref="BI45:BY45">
    <cfRule type="expression" dxfId="0" priority="664">
      <formula>#REF!&gt;=TODAY()</formula>
    </cfRule>
  </conditionalFormatting>
  <conditionalFormatting sqref="BI45:BY45">
    <cfRule type="expression" dxfId="0" priority="665">
      <formula>#REF!&gt;=TODAY()</formula>
    </cfRule>
  </conditionalFormatting>
  <conditionalFormatting sqref="BI45:BY45">
    <cfRule type="expression" dxfId="0" priority="666">
      <formula>#REF!&gt;=TODAY()</formula>
    </cfRule>
  </conditionalFormatting>
  <conditionalFormatting sqref="BI45:BY45">
    <cfRule type="expression" dxfId="0" priority="667">
      <formula>#REF!&gt;=TODAY()</formula>
    </cfRule>
  </conditionalFormatting>
  <conditionalFormatting sqref="BI45:BY45">
    <cfRule type="expression" dxfId="0" priority="668">
      <formula>#REF!&gt;=TODAY()</formula>
    </cfRule>
  </conditionalFormatting>
  <conditionalFormatting sqref="BI45:BY45">
    <cfRule type="expression" dxfId="0" priority="669">
      <formula>#REF!&gt;=TODAY()</formula>
    </cfRule>
  </conditionalFormatting>
  <conditionalFormatting sqref="BI45:BY45">
    <cfRule type="expression" dxfId="0" priority="670">
      <formula>#REF!&gt;=TODAY()</formula>
    </cfRule>
  </conditionalFormatting>
  <conditionalFormatting sqref="BI45:BY45">
    <cfRule type="expression" dxfId="0" priority="671">
      <formula>#REF!&gt;=TODAY()</formula>
    </cfRule>
  </conditionalFormatting>
  <conditionalFormatting sqref="BI45:BY45">
    <cfRule type="expression" dxfId="0" priority="672">
      <formula>#REF!&gt;=TODAY()</formula>
    </cfRule>
  </conditionalFormatting>
  <conditionalFormatting sqref="BI45:BY45">
    <cfRule type="expression" dxfId="0" priority="673">
      <formula>#REF!&gt;=TODAY()</formula>
    </cfRule>
  </conditionalFormatting>
  <conditionalFormatting sqref="BI45:BY45">
    <cfRule type="expression" dxfId="0" priority="674">
      <formula>#REF!&gt;=TODAY()</formula>
    </cfRule>
  </conditionalFormatting>
  <conditionalFormatting sqref="BI45:BY45">
    <cfRule type="expression" dxfId="0" priority="675">
      <formula>#REF!&gt;=TODAY()</formula>
    </cfRule>
  </conditionalFormatting>
  <conditionalFormatting sqref="BI45:BY45">
    <cfRule type="expression" dxfId="0" priority="676">
      <formula>#REF!&gt;=TODAY()</formula>
    </cfRule>
  </conditionalFormatting>
  <conditionalFormatting sqref="BI45:BY45">
    <cfRule type="expression" dxfId="0" priority="677">
      <formula>#REF!&gt;=TODAY()</formula>
    </cfRule>
  </conditionalFormatting>
  <conditionalFormatting sqref="BI45:BY45">
    <cfRule type="expression" dxfId="0" priority="678">
      <formula>#REF!&gt;=TODAY()</formula>
    </cfRule>
  </conditionalFormatting>
  <conditionalFormatting sqref="BI45:BY45">
    <cfRule type="expression" dxfId="0" priority="679">
      <formula>#REF!&gt;=TODAY()</formula>
    </cfRule>
  </conditionalFormatting>
  <conditionalFormatting sqref="BI45:BY45">
    <cfRule type="expression" dxfId="0" priority="680">
      <formula>#REF!&gt;=TODAY()</formula>
    </cfRule>
  </conditionalFormatting>
  <printOptions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2.57"/>
    <col customWidth="1" min="3" max="228" width="8.14"/>
  </cols>
  <sheetData>
    <row r="1" ht="11.25" customHeight="1">
      <c r="A1" s="39"/>
      <c r="B1" s="20"/>
      <c r="C1" s="21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1"/>
      <c r="HJ1" s="171"/>
      <c r="HK1" s="171"/>
      <c r="HL1" s="171"/>
      <c r="HM1" s="171"/>
      <c r="HN1" s="170"/>
      <c r="HO1" s="170"/>
      <c r="HP1" s="170"/>
      <c r="HQ1" s="170"/>
      <c r="HR1" s="170"/>
      <c r="HS1" s="170"/>
      <c r="HT1" s="172"/>
    </row>
    <row r="2" ht="11.25" customHeight="1">
      <c r="A2" s="39"/>
      <c r="B2" s="26" t="s">
        <v>7</v>
      </c>
      <c r="C2" s="163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HI2" s="171"/>
      <c r="HJ2" s="171"/>
      <c r="HK2" s="171"/>
      <c r="HL2" s="171"/>
      <c r="HM2" s="171"/>
      <c r="HN2" s="170"/>
      <c r="HO2" s="170"/>
      <c r="HP2" s="170"/>
      <c r="HQ2" s="170"/>
      <c r="HR2" s="170"/>
      <c r="HS2" s="170"/>
      <c r="HT2" s="172"/>
    </row>
    <row r="3" ht="11.25" customHeight="1">
      <c r="A3" s="39"/>
      <c r="B3" s="31"/>
      <c r="C3" s="16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70"/>
      <c r="GE3" s="170"/>
      <c r="GF3" s="170"/>
      <c r="GG3" s="170"/>
      <c r="GH3" s="170"/>
      <c r="GI3" s="170"/>
      <c r="GJ3" s="170"/>
      <c r="GK3" s="170"/>
      <c r="GL3" s="170"/>
      <c r="GM3" s="170"/>
      <c r="GN3" s="170"/>
      <c r="GO3" s="170"/>
      <c r="GP3" s="170"/>
      <c r="GQ3" s="170"/>
      <c r="GR3" s="170"/>
      <c r="GS3" s="170"/>
      <c r="GT3" s="170"/>
      <c r="GU3" s="170"/>
      <c r="GV3" s="170"/>
      <c r="GW3" s="170"/>
      <c r="GX3" s="170"/>
      <c r="GY3" s="170"/>
      <c r="GZ3" s="170"/>
      <c r="HA3" s="170"/>
      <c r="HB3" s="170"/>
      <c r="HC3" s="170"/>
      <c r="HD3" s="170"/>
      <c r="HE3" s="170"/>
      <c r="HF3" s="170"/>
      <c r="HG3" s="170"/>
      <c r="HH3" s="170"/>
      <c r="HI3" s="171"/>
      <c r="HJ3" s="171"/>
      <c r="HK3" s="171"/>
      <c r="HL3" s="171"/>
      <c r="HM3" s="171"/>
      <c r="HN3" s="170"/>
      <c r="HO3" s="170"/>
      <c r="HP3" s="170"/>
      <c r="HQ3" s="170"/>
      <c r="HR3" s="170"/>
      <c r="HS3" s="170"/>
      <c r="HT3" s="172"/>
    </row>
    <row r="4" ht="11.25" customHeight="1">
      <c r="A4" s="39"/>
      <c r="B4" s="19"/>
      <c r="C4" s="173" t="s">
        <v>8</v>
      </c>
      <c r="D4" s="174">
        <v>31.0</v>
      </c>
      <c r="E4" s="174">
        <v>59.0</v>
      </c>
      <c r="F4" s="174">
        <v>90.0</v>
      </c>
      <c r="G4" s="174">
        <v>120.0</v>
      </c>
      <c r="H4" s="174">
        <v>151.0</v>
      </c>
      <c r="I4" s="174">
        <v>181.0</v>
      </c>
      <c r="J4" s="174">
        <v>212.0</v>
      </c>
      <c r="K4" s="174">
        <v>243.0</v>
      </c>
      <c r="L4" s="174">
        <v>273.0</v>
      </c>
      <c r="M4" s="174">
        <v>304.0</v>
      </c>
      <c r="N4" s="174">
        <v>334.0</v>
      </c>
      <c r="O4" s="174">
        <v>365.0</v>
      </c>
      <c r="P4" s="174">
        <v>31.0</v>
      </c>
      <c r="Q4" s="174">
        <v>59.0</v>
      </c>
      <c r="R4" s="174">
        <v>90.0</v>
      </c>
      <c r="S4" s="174">
        <v>120.0</v>
      </c>
      <c r="T4" s="174">
        <v>151.0</v>
      </c>
      <c r="U4" s="174">
        <v>181.0</v>
      </c>
      <c r="V4" s="174">
        <v>212.0</v>
      </c>
      <c r="W4" s="174">
        <v>243.0</v>
      </c>
      <c r="X4" s="174">
        <v>273.0</v>
      </c>
      <c r="Y4" s="174">
        <v>304.0</v>
      </c>
      <c r="Z4" s="174">
        <v>334.0</v>
      </c>
      <c r="AA4" s="174">
        <v>365.0</v>
      </c>
      <c r="AB4" s="174">
        <v>31.0</v>
      </c>
      <c r="AC4" s="174">
        <v>60.0</v>
      </c>
      <c r="AD4" s="174">
        <v>91.0</v>
      </c>
      <c r="AE4" s="174">
        <v>121.0</v>
      </c>
      <c r="AF4" s="174">
        <v>152.0</v>
      </c>
      <c r="AG4" s="174">
        <v>182.0</v>
      </c>
      <c r="AH4" s="174">
        <v>213.0</v>
      </c>
      <c r="AI4" s="174">
        <v>244.0</v>
      </c>
      <c r="AJ4" s="174">
        <v>274.0</v>
      </c>
      <c r="AK4" s="174">
        <v>305.0</v>
      </c>
      <c r="AL4" s="174">
        <v>335.0</v>
      </c>
      <c r="AM4" s="174">
        <v>366.0</v>
      </c>
      <c r="AN4" s="174">
        <v>31.0</v>
      </c>
      <c r="AO4" s="174">
        <v>59.0</v>
      </c>
      <c r="AP4" s="174">
        <v>90.0</v>
      </c>
      <c r="AQ4" s="174">
        <v>120.0</v>
      </c>
      <c r="AR4" s="174">
        <v>151.0</v>
      </c>
      <c r="AS4" s="174">
        <v>181.0</v>
      </c>
      <c r="AT4" s="174">
        <v>212.0</v>
      </c>
      <c r="AU4" s="174">
        <v>243.0</v>
      </c>
      <c r="AV4" s="174">
        <v>273.0</v>
      </c>
      <c r="AW4" s="174">
        <v>304.0</v>
      </c>
      <c r="AX4" s="174">
        <v>334.0</v>
      </c>
      <c r="AY4" s="174">
        <v>365.0</v>
      </c>
      <c r="AZ4" s="174">
        <v>31.0</v>
      </c>
      <c r="BA4" s="174">
        <v>59.0</v>
      </c>
      <c r="BB4" s="174">
        <v>90.0</v>
      </c>
      <c r="BC4" s="174">
        <v>120.0</v>
      </c>
      <c r="BD4" s="174">
        <v>151.0</v>
      </c>
      <c r="BE4" s="174">
        <v>181.0</v>
      </c>
      <c r="BF4" s="174">
        <v>212.0</v>
      </c>
      <c r="BG4" s="174">
        <v>243.0</v>
      </c>
      <c r="BH4" s="174">
        <v>273.0</v>
      </c>
      <c r="BI4" s="174">
        <v>304.0</v>
      </c>
      <c r="BJ4" s="174">
        <v>334.0</v>
      </c>
      <c r="BK4" s="174">
        <v>365.0</v>
      </c>
      <c r="BL4" s="174">
        <v>31.0</v>
      </c>
      <c r="BM4" s="174">
        <v>59.0</v>
      </c>
      <c r="BN4" s="174">
        <v>90.0</v>
      </c>
      <c r="BO4" s="174">
        <v>120.0</v>
      </c>
      <c r="BP4" s="174">
        <v>151.0</v>
      </c>
      <c r="BQ4" s="174">
        <v>181.0</v>
      </c>
      <c r="BR4" s="174">
        <v>212.0</v>
      </c>
      <c r="BS4" s="174">
        <v>243.0</v>
      </c>
      <c r="BT4" s="174">
        <v>273.0</v>
      </c>
      <c r="BU4" s="174">
        <v>304.0</v>
      </c>
      <c r="BV4" s="174">
        <v>334.0</v>
      </c>
      <c r="BW4" s="174">
        <v>365.0</v>
      </c>
      <c r="BX4" s="174">
        <v>31.0</v>
      </c>
      <c r="BY4" s="174">
        <v>60.0</v>
      </c>
      <c r="BZ4" s="174">
        <v>91.0</v>
      </c>
      <c r="CA4" s="174">
        <v>121.0</v>
      </c>
      <c r="CB4" s="174">
        <v>152.0</v>
      </c>
      <c r="CC4" s="174">
        <v>182.0</v>
      </c>
      <c r="CD4" s="174">
        <v>213.0</v>
      </c>
      <c r="CE4" s="174">
        <v>244.0</v>
      </c>
      <c r="CF4" s="174">
        <v>274.0</v>
      </c>
      <c r="CG4" s="174">
        <v>305.0</v>
      </c>
      <c r="CH4" s="174">
        <v>335.0</v>
      </c>
      <c r="CI4" s="174">
        <v>366.0</v>
      </c>
      <c r="CJ4" s="174">
        <v>31.0</v>
      </c>
      <c r="CK4" s="174">
        <v>59.0</v>
      </c>
      <c r="CL4" s="174">
        <v>90.0</v>
      </c>
      <c r="CM4" s="174">
        <v>120.0</v>
      </c>
      <c r="CN4" s="174">
        <v>151.0</v>
      </c>
      <c r="CO4" s="174">
        <v>181.0</v>
      </c>
      <c r="CP4" s="174">
        <v>212.0</v>
      </c>
      <c r="CQ4" s="174">
        <v>243.0</v>
      </c>
      <c r="CR4" s="174">
        <v>273.0</v>
      </c>
      <c r="CS4" s="174">
        <v>304.0</v>
      </c>
      <c r="CT4" s="174">
        <v>334.0</v>
      </c>
      <c r="CU4" s="174">
        <v>365.0</v>
      </c>
      <c r="CV4" s="174">
        <v>31.0</v>
      </c>
      <c r="CW4" s="174">
        <v>59.0</v>
      </c>
      <c r="CX4" s="174">
        <v>90.0</v>
      </c>
      <c r="CY4" s="174">
        <v>120.0</v>
      </c>
      <c r="CZ4" s="174">
        <v>151.0</v>
      </c>
      <c r="DA4" s="174">
        <v>181.0</v>
      </c>
      <c r="DB4" s="174">
        <v>212.0</v>
      </c>
      <c r="DC4" s="174">
        <v>243.0</v>
      </c>
      <c r="DD4" s="174">
        <v>273.0</v>
      </c>
      <c r="DE4" s="174">
        <v>304.0</v>
      </c>
      <c r="DF4" s="174">
        <v>334.0</v>
      </c>
      <c r="DG4" s="174">
        <v>365.0</v>
      </c>
      <c r="DH4" s="174">
        <v>31.0</v>
      </c>
      <c r="DI4" s="174">
        <v>59.0</v>
      </c>
      <c r="DJ4" s="174">
        <v>90.0</v>
      </c>
      <c r="DK4" s="174">
        <v>120.0</v>
      </c>
      <c r="DL4" s="174">
        <v>151.0</v>
      </c>
      <c r="DM4" s="174">
        <v>181.0</v>
      </c>
      <c r="DN4" s="174">
        <v>212.0</v>
      </c>
      <c r="DO4" s="174">
        <v>243.0</v>
      </c>
      <c r="DP4" s="174">
        <v>273.0</v>
      </c>
      <c r="DQ4" s="174">
        <v>304.0</v>
      </c>
      <c r="DR4" s="174">
        <v>334.0</v>
      </c>
      <c r="DS4" s="174">
        <v>365.0</v>
      </c>
      <c r="DT4" s="174">
        <v>31.0</v>
      </c>
      <c r="DU4" s="174">
        <v>60.0</v>
      </c>
      <c r="DV4" s="174">
        <v>91.0</v>
      </c>
      <c r="DW4" s="174">
        <v>121.0</v>
      </c>
      <c r="DX4" s="174">
        <v>152.0</v>
      </c>
      <c r="DY4" s="174">
        <v>182.0</v>
      </c>
      <c r="DZ4" s="174">
        <v>213.0</v>
      </c>
      <c r="EA4" s="174">
        <v>244.0</v>
      </c>
      <c r="EB4" s="174">
        <v>274.0</v>
      </c>
      <c r="EC4" s="174">
        <v>305.0</v>
      </c>
      <c r="ED4" s="174">
        <v>335.0</v>
      </c>
      <c r="EE4" s="174">
        <v>366.0</v>
      </c>
      <c r="EF4" s="174">
        <v>31.0</v>
      </c>
      <c r="EG4" s="174">
        <v>59.0</v>
      </c>
      <c r="EH4" s="174">
        <v>90.0</v>
      </c>
      <c r="EI4" s="174">
        <v>120.0</v>
      </c>
      <c r="EJ4" s="174">
        <v>151.0</v>
      </c>
      <c r="EK4" s="174">
        <v>181.0</v>
      </c>
      <c r="EL4" s="174">
        <v>212.0</v>
      </c>
      <c r="EM4" s="174">
        <v>243.0</v>
      </c>
      <c r="EN4" s="174">
        <v>273.0</v>
      </c>
      <c r="EO4" s="174">
        <v>304.0</v>
      </c>
      <c r="EP4" s="174">
        <v>334.0</v>
      </c>
      <c r="EQ4" s="174">
        <v>365.0</v>
      </c>
      <c r="ER4" s="174">
        <v>31.0</v>
      </c>
      <c r="ES4" s="174">
        <v>59.0</v>
      </c>
      <c r="ET4" s="174">
        <v>90.0</v>
      </c>
      <c r="EU4" s="174">
        <v>120.0</v>
      </c>
      <c r="EV4" s="174">
        <v>151.0</v>
      </c>
      <c r="EW4" s="174">
        <v>181.0</v>
      </c>
      <c r="EX4" s="174">
        <v>212.0</v>
      </c>
      <c r="EY4" s="174">
        <v>243.0</v>
      </c>
      <c r="EZ4" s="174">
        <v>273.0</v>
      </c>
      <c r="FA4" s="174">
        <v>304.0</v>
      </c>
      <c r="FB4" s="174">
        <v>334.0</v>
      </c>
      <c r="FC4" s="174">
        <v>365.0</v>
      </c>
      <c r="FD4" s="174">
        <v>31.0</v>
      </c>
      <c r="FE4" s="174">
        <v>59.0</v>
      </c>
      <c r="FF4" s="174">
        <v>90.0</v>
      </c>
      <c r="FG4" s="174">
        <v>120.0</v>
      </c>
      <c r="FH4" s="174">
        <v>151.0</v>
      </c>
      <c r="FI4" s="174">
        <v>181.0</v>
      </c>
      <c r="FJ4" s="174">
        <v>212.0</v>
      </c>
      <c r="FK4" s="174">
        <v>243.0</v>
      </c>
      <c r="FL4" s="174">
        <v>273.0</v>
      </c>
      <c r="FM4" s="174">
        <v>304.0</v>
      </c>
      <c r="FN4" s="174">
        <v>334.0</v>
      </c>
      <c r="FO4" s="174">
        <v>365.0</v>
      </c>
      <c r="FP4" s="174">
        <v>31.0</v>
      </c>
      <c r="FQ4" s="174">
        <v>60.0</v>
      </c>
      <c r="FR4" s="174">
        <v>91.0</v>
      </c>
      <c r="FS4" s="174">
        <v>121.0</v>
      </c>
      <c r="FT4" s="174">
        <v>152.0</v>
      </c>
      <c r="FU4" s="174">
        <v>182.0</v>
      </c>
      <c r="FV4" s="174">
        <v>213.0</v>
      </c>
      <c r="FW4" s="174">
        <v>244.0</v>
      </c>
      <c r="FX4" s="174">
        <v>274.0</v>
      </c>
      <c r="FY4" s="174">
        <v>305.0</v>
      </c>
      <c r="FZ4" s="174">
        <v>335.0</v>
      </c>
      <c r="GA4" s="174">
        <v>366.0</v>
      </c>
      <c r="GB4" s="174">
        <v>31.0</v>
      </c>
      <c r="GC4" s="174">
        <v>59.0</v>
      </c>
      <c r="GD4" s="174">
        <v>90.0</v>
      </c>
      <c r="GE4" s="174">
        <v>120.0</v>
      </c>
      <c r="GF4" s="174">
        <v>151.0</v>
      </c>
      <c r="GG4" s="174">
        <v>181.0</v>
      </c>
      <c r="GH4" s="174">
        <v>212.0</v>
      </c>
      <c r="GI4" s="174">
        <v>243.0</v>
      </c>
      <c r="GJ4" s="174">
        <v>273.0</v>
      </c>
      <c r="GK4" s="174">
        <v>304.0</v>
      </c>
      <c r="GL4" s="174">
        <v>334.0</v>
      </c>
      <c r="GM4" s="174">
        <v>365.0</v>
      </c>
      <c r="GN4" s="174">
        <v>31.0</v>
      </c>
      <c r="GO4" s="174">
        <v>59.0</v>
      </c>
      <c r="GP4" s="174">
        <v>90.0</v>
      </c>
      <c r="GQ4" s="174">
        <v>120.0</v>
      </c>
      <c r="GR4" s="174">
        <v>151.0</v>
      </c>
      <c r="GS4" s="174">
        <v>181.0</v>
      </c>
      <c r="GT4" s="174">
        <v>212.0</v>
      </c>
      <c r="GU4" s="174">
        <f t="shared" ref="GU4:HL4" si="1">GI4</f>
        <v>243</v>
      </c>
      <c r="GV4" s="174">
        <f t="shared" si="1"/>
        <v>273</v>
      </c>
      <c r="GW4" s="174">
        <f t="shared" si="1"/>
        <v>304</v>
      </c>
      <c r="GX4" s="174">
        <f t="shared" si="1"/>
        <v>334</v>
      </c>
      <c r="GY4" s="174">
        <f t="shared" si="1"/>
        <v>365</v>
      </c>
      <c r="GZ4" s="174">
        <f t="shared" si="1"/>
        <v>31</v>
      </c>
      <c r="HA4" s="174">
        <f t="shared" si="1"/>
        <v>59</v>
      </c>
      <c r="HB4" s="174">
        <f t="shared" si="1"/>
        <v>90</v>
      </c>
      <c r="HC4" s="174">
        <f t="shared" si="1"/>
        <v>120</v>
      </c>
      <c r="HD4" s="174">
        <f t="shared" si="1"/>
        <v>151</v>
      </c>
      <c r="HE4" s="174">
        <f t="shared" si="1"/>
        <v>181</v>
      </c>
      <c r="HF4" s="174">
        <f t="shared" si="1"/>
        <v>212</v>
      </c>
      <c r="HG4" s="174">
        <f t="shared" si="1"/>
        <v>243</v>
      </c>
      <c r="HH4" s="174">
        <f t="shared" si="1"/>
        <v>273</v>
      </c>
      <c r="HI4" s="172">
        <f t="shared" si="1"/>
        <v>304</v>
      </c>
      <c r="HJ4" s="172">
        <f t="shared" si="1"/>
        <v>334</v>
      </c>
      <c r="HK4" s="172">
        <f t="shared" si="1"/>
        <v>365</v>
      </c>
      <c r="HL4" s="172">
        <f t="shared" si="1"/>
        <v>31</v>
      </c>
      <c r="HM4" s="172">
        <f t="shared" ref="HM4:HS4" si="2">HA4+1</f>
        <v>60</v>
      </c>
      <c r="HN4" s="172">
        <f t="shared" si="2"/>
        <v>91</v>
      </c>
      <c r="HO4" s="172">
        <f t="shared" si="2"/>
        <v>121</v>
      </c>
      <c r="HP4" s="172">
        <f t="shared" si="2"/>
        <v>152</v>
      </c>
      <c r="HQ4" s="172">
        <f t="shared" si="2"/>
        <v>182</v>
      </c>
      <c r="HR4" s="172">
        <f t="shared" si="2"/>
        <v>213</v>
      </c>
      <c r="HS4" s="172">
        <f t="shared" si="2"/>
        <v>244</v>
      </c>
      <c r="HT4" s="172"/>
    </row>
    <row r="5" ht="12.75" customHeight="1">
      <c r="A5" s="39">
        <v>1.0</v>
      </c>
      <c r="B5" s="40" t="s">
        <v>11</v>
      </c>
      <c r="C5" s="41"/>
      <c r="D5" s="41" t="str">
        <f>CONCATENATE(MONTH('Mês'!D$3),"M",RIGHT(YEAR('Mês'!D$3),2))</f>
        <v>1M06</v>
      </c>
      <c r="E5" s="41" t="str">
        <f>CONCATENATE(MONTH('Mês'!E$3),"M",RIGHT(YEAR('Mês'!E$3),2))</f>
        <v>2M06</v>
      </c>
      <c r="F5" s="41" t="str">
        <f>CONCATENATE(MONTH('Mês'!F$3),"M",RIGHT(YEAR('Mês'!F$3),2))</f>
        <v>3M06</v>
      </c>
      <c r="G5" s="41" t="str">
        <f>CONCATENATE(MONTH('Mês'!G$3),"M",RIGHT(YEAR('Mês'!G$3),2))</f>
        <v>4M06</v>
      </c>
      <c r="H5" s="41" t="str">
        <f>CONCATENATE(MONTH('Mês'!H$3),"M",RIGHT(YEAR('Mês'!H$3),2))</f>
        <v>5M06</v>
      </c>
      <c r="I5" s="41" t="str">
        <f>CONCATENATE(MONTH('Mês'!I$3),"M",RIGHT(YEAR('Mês'!I$3),2))</f>
        <v>6M06</v>
      </c>
      <c r="J5" s="41" t="str">
        <f>CONCATENATE(MONTH('Mês'!J$3),"M",RIGHT(YEAR('Mês'!J$3),2))</f>
        <v>7M06</v>
      </c>
      <c r="K5" s="41" t="str">
        <f>CONCATENATE(MONTH('Mês'!K$3),"M",RIGHT(YEAR('Mês'!K$3),2))</f>
        <v>8M06</v>
      </c>
      <c r="L5" s="41" t="str">
        <f>CONCATENATE(MONTH('Mês'!L$3),"M",RIGHT(YEAR('Mês'!L$3),2))</f>
        <v>9M06</v>
      </c>
      <c r="M5" s="41" t="str">
        <f>CONCATENATE(MONTH('Mês'!M$3),"M",RIGHT(YEAR('Mês'!M$3),2))</f>
        <v>10M06</v>
      </c>
      <c r="N5" s="41" t="str">
        <f>CONCATENATE(MONTH('Mês'!N$3),"M",RIGHT(YEAR('Mês'!N$3),2))</f>
        <v>11M06</v>
      </c>
      <c r="O5" s="41" t="str">
        <f>CONCATENATE(MONTH('Mês'!O$3),"M",RIGHT(YEAR('Mês'!O$3),2))</f>
        <v>12M06</v>
      </c>
      <c r="P5" s="41" t="str">
        <f>CONCATENATE(MONTH('Mês'!P$3),"M",RIGHT(YEAR('Mês'!P$3),2))</f>
        <v>1M07</v>
      </c>
      <c r="Q5" s="41" t="str">
        <f>CONCATENATE(MONTH('Mês'!Q$3),"M",RIGHT(YEAR('Mês'!Q$3),2))</f>
        <v>2M07</v>
      </c>
      <c r="R5" s="41" t="str">
        <f>CONCATENATE(MONTH('Mês'!R$3),"M",RIGHT(YEAR('Mês'!R$3),2))</f>
        <v>3M07</v>
      </c>
      <c r="S5" s="41" t="str">
        <f>CONCATENATE(MONTH('Mês'!S$3),"M",RIGHT(YEAR('Mês'!S$3),2))</f>
        <v>4M07</v>
      </c>
      <c r="T5" s="41" t="str">
        <f>CONCATENATE(MONTH('Mês'!T$3),"M",RIGHT(YEAR('Mês'!T$3),2))</f>
        <v>5M07</v>
      </c>
      <c r="U5" s="41" t="str">
        <f>CONCATENATE(MONTH('Mês'!U$3),"M",RIGHT(YEAR('Mês'!U$3),2))</f>
        <v>6M07</v>
      </c>
      <c r="V5" s="41" t="str">
        <f>CONCATENATE(MONTH('Mês'!V$3),"M",RIGHT(YEAR('Mês'!V$3),2))</f>
        <v>7M07</v>
      </c>
      <c r="W5" s="41" t="str">
        <f>CONCATENATE(MONTH('Mês'!W$3),"M",RIGHT(YEAR('Mês'!W$3),2))</f>
        <v>8M07</v>
      </c>
      <c r="X5" s="41" t="str">
        <f>CONCATENATE(MONTH('Mês'!X$3),"M",RIGHT(YEAR('Mês'!X$3),2))</f>
        <v>9M07</v>
      </c>
      <c r="Y5" s="41" t="str">
        <f>CONCATENATE(MONTH('Mês'!Y$3),"M",RIGHT(YEAR('Mês'!Y$3),2))</f>
        <v>10M07</v>
      </c>
      <c r="Z5" s="41" t="str">
        <f>CONCATENATE(MONTH('Mês'!Z$3),"M",RIGHT(YEAR('Mês'!Z$3),2))</f>
        <v>11M07</v>
      </c>
      <c r="AA5" s="41" t="str">
        <f>CONCATENATE(MONTH('Mês'!AA$3),"M",RIGHT(YEAR('Mês'!AA$3),2))</f>
        <v>12M07</v>
      </c>
      <c r="AB5" s="41" t="str">
        <f>CONCATENATE(MONTH('Mês'!AB$3),"M",RIGHT(YEAR('Mês'!AB$3),2))</f>
        <v>1M08</v>
      </c>
      <c r="AC5" s="41" t="str">
        <f>CONCATENATE(MONTH('Mês'!AC$3),"M",RIGHT(YEAR('Mês'!AC$3),2))</f>
        <v>2M08</v>
      </c>
      <c r="AD5" s="41" t="str">
        <f>CONCATENATE(MONTH('Mês'!AD$3),"M",RIGHT(YEAR('Mês'!AD$3),2))</f>
        <v>3M08</v>
      </c>
      <c r="AE5" s="41" t="str">
        <f>CONCATENATE(MONTH('Mês'!AE$3),"M",RIGHT(YEAR('Mês'!AE$3),2))</f>
        <v>4M08</v>
      </c>
      <c r="AF5" s="41" t="str">
        <f>CONCATENATE(MONTH('Mês'!AF$3),"M",RIGHT(YEAR('Mês'!AF$3),2))</f>
        <v>5M08</v>
      </c>
      <c r="AG5" s="41" t="str">
        <f>CONCATENATE(MONTH('Mês'!AG$3),"M",RIGHT(YEAR('Mês'!AG$3),2))</f>
        <v>6M08</v>
      </c>
      <c r="AH5" s="41" t="str">
        <f>CONCATENATE(MONTH('Mês'!AH$3),"M",RIGHT(YEAR('Mês'!AH$3),2))</f>
        <v>7M08</v>
      </c>
      <c r="AI5" s="41" t="str">
        <f>CONCATENATE(MONTH('Mês'!AI$3),"M",RIGHT(YEAR('Mês'!AI$3),2))</f>
        <v>8M08</v>
      </c>
      <c r="AJ5" s="41" t="str">
        <f>CONCATENATE(MONTH('Mês'!AJ$3),"M",RIGHT(YEAR('Mês'!AJ$3),2))</f>
        <v>9M08</v>
      </c>
      <c r="AK5" s="41" t="str">
        <f>CONCATENATE(MONTH('Mês'!AK$3),"M",RIGHT(YEAR('Mês'!AK$3),2))</f>
        <v>10M08</v>
      </c>
      <c r="AL5" s="41" t="str">
        <f>CONCATENATE(MONTH('Mês'!AL$3),"M",RIGHT(YEAR('Mês'!AL$3),2))</f>
        <v>11M08</v>
      </c>
      <c r="AM5" s="41" t="str">
        <f>CONCATENATE(MONTH('Mês'!AM$3),"M",RIGHT(YEAR('Mês'!AM$3),2))</f>
        <v>12M08</v>
      </c>
      <c r="AN5" s="41" t="str">
        <f>CONCATENATE(MONTH('Mês'!AN$3),"M",RIGHT(YEAR('Mês'!AN$3),2))</f>
        <v>1M09</v>
      </c>
      <c r="AO5" s="41" t="str">
        <f>CONCATENATE(MONTH('Mês'!AO$3),"M",RIGHT(YEAR('Mês'!AO$3),2))</f>
        <v>2M09</v>
      </c>
      <c r="AP5" s="41" t="str">
        <f>CONCATENATE(MONTH('Mês'!AP$3),"M",RIGHT(YEAR('Mês'!AP$3),2))</f>
        <v>3M09</v>
      </c>
      <c r="AQ5" s="41" t="str">
        <f>CONCATENATE(MONTH('Mês'!AQ$3),"M",RIGHT(YEAR('Mês'!AQ$3),2))</f>
        <v>4M09</v>
      </c>
      <c r="AR5" s="41" t="str">
        <f>CONCATENATE(MONTH('Mês'!AR$3),"M",RIGHT(YEAR('Mês'!AR$3),2))</f>
        <v>5M09</v>
      </c>
      <c r="AS5" s="41" t="str">
        <f>CONCATENATE(MONTH('Mês'!AS$3),"M",RIGHT(YEAR('Mês'!AS$3),2))</f>
        <v>6M09</v>
      </c>
      <c r="AT5" s="41" t="str">
        <f>CONCATENATE(MONTH('Mês'!AT$3),"M",RIGHT(YEAR('Mês'!AT$3),2))</f>
        <v>7M09</v>
      </c>
      <c r="AU5" s="41" t="str">
        <f>CONCATENATE(MONTH('Mês'!AU$3),"M",RIGHT(YEAR('Mês'!AU$3),2))</f>
        <v>8M09</v>
      </c>
      <c r="AV5" s="41" t="str">
        <f>CONCATENATE(MONTH('Mês'!AV$3),"M",RIGHT(YEAR('Mês'!AV$3),2))</f>
        <v>9M09</v>
      </c>
      <c r="AW5" s="41" t="str">
        <f>CONCATENATE(MONTH('Mês'!AW$3),"M",RIGHT(YEAR('Mês'!AW$3),2))</f>
        <v>10M09</v>
      </c>
      <c r="AX5" s="41" t="str">
        <f>CONCATENATE(MONTH('Mês'!AX$3),"M",RIGHT(YEAR('Mês'!AX$3),2))</f>
        <v>11M09</v>
      </c>
      <c r="AY5" s="41" t="str">
        <f>CONCATENATE(MONTH('Mês'!AY$3),"M",RIGHT(YEAR('Mês'!AY$3),2))</f>
        <v>12M09</v>
      </c>
      <c r="AZ5" s="41" t="str">
        <f>CONCATENATE(MONTH('Mês'!AZ$3),"M",RIGHT(YEAR('Mês'!AZ$3),2))</f>
        <v>1M10</v>
      </c>
      <c r="BA5" s="41" t="str">
        <f>CONCATENATE(MONTH('Mês'!BA$3),"M",RIGHT(YEAR('Mês'!BA$3),2))</f>
        <v>2M10</v>
      </c>
      <c r="BB5" s="41" t="str">
        <f>CONCATENATE(MONTH('Mês'!BB$3),"M",RIGHT(YEAR('Mês'!BB$3),2))</f>
        <v>3M10</v>
      </c>
      <c r="BC5" s="41" t="str">
        <f>CONCATENATE(MONTH('Mês'!BC$3),"M",RIGHT(YEAR('Mês'!BC$3),2))</f>
        <v>4M10</v>
      </c>
      <c r="BD5" s="41" t="str">
        <f>CONCATENATE(MONTH('Mês'!BD$3),"M",RIGHT(YEAR('Mês'!BD$3),2))</f>
        <v>5M10</v>
      </c>
      <c r="BE5" s="41" t="str">
        <f>CONCATENATE(MONTH('Mês'!BE$3),"M",RIGHT(YEAR('Mês'!BE$3),2))</f>
        <v>6M10</v>
      </c>
      <c r="BF5" s="41" t="str">
        <f>CONCATENATE(MONTH('Mês'!BF$3),"M",RIGHT(YEAR('Mês'!BF$3),2))</f>
        <v>7M10</v>
      </c>
      <c r="BG5" s="41" t="str">
        <f>CONCATENATE(MONTH('Mês'!BG$3),"M",RIGHT(YEAR('Mês'!BG$3),2))</f>
        <v>8M10</v>
      </c>
      <c r="BH5" s="41" t="str">
        <f>CONCATENATE(MONTH('Mês'!BH$3),"M",RIGHT(YEAR('Mês'!BH$3),2))</f>
        <v>9M10</v>
      </c>
      <c r="BI5" s="41" t="str">
        <f>CONCATENATE(MONTH('Mês'!BI$3),"M",RIGHT(YEAR('Mês'!BI$3),2))</f>
        <v>10M10</v>
      </c>
      <c r="BJ5" s="41" t="str">
        <f>CONCATENATE(MONTH('Mês'!BJ$3),"M",RIGHT(YEAR('Mês'!BJ$3),2))</f>
        <v>11M10</v>
      </c>
      <c r="BK5" s="41" t="str">
        <f>CONCATENATE(MONTH('Mês'!BK$3),"M",RIGHT(YEAR('Mês'!BK$3),2))</f>
        <v>12M10</v>
      </c>
      <c r="BL5" s="41" t="str">
        <f>CONCATENATE(MONTH('Mês'!BL$3),"M",RIGHT(YEAR('Mês'!BL$3),2))</f>
        <v>1M11</v>
      </c>
      <c r="BM5" s="41" t="str">
        <f>CONCATENATE(MONTH('Mês'!BM$3),"M",RIGHT(YEAR('Mês'!BM$3),2))</f>
        <v>2M11</v>
      </c>
      <c r="BN5" s="41" t="str">
        <f>CONCATENATE(MONTH('Mês'!BN$3),"M",RIGHT(YEAR('Mês'!BN$3),2))</f>
        <v>3M11</v>
      </c>
      <c r="BO5" s="41" t="str">
        <f>CONCATENATE(MONTH('Mês'!BO$3),"M",RIGHT(YEAR('Mês'!BO$3),2))</f>
        <v>4M11</v>
      </c>
      <c r="BP5" s="41" t="str">
        <f>CONCATENATE(MONTH('Mês'!BP$3),"M",RIGHT(YEAR('Mês'!BP$3),2))</f>
        <v>5M11</v>
      </c>
      <c r="BQ5" s="41" t="str">
        <f>CONCATENATE(MONTH('Mês'!BQ$3),"M",RIGHT(YEAR('Mês'!BQ$3),2))</f>
        <v>6M11</v>
      </c>
      <c r="BR5" s="41" t="str">
        <f>CONCATENATE(MONTH('Mês'!BR$3),"M",RIGHT(YEAR('Mês'!BR$3),2))</f>
        <v>7M11</v>
      </c>
      <c r="BS5" s="41" t="str">
        <f>CONCATENATE(MONTH('Mês'!BS$3),"M",RIGHT(YEAR('Mês'!BS$3),2))</f>
        <v>8M11</v>
      </c>
      <c r="BT5" s="41" t="str">
        <f>CONCATENATE(MONTH('Mês'!BT$3),"M",RIGHT(YEAR('Mês'!BT$3),2))</f>
        <v>9M11</v>
      </c>
      <c r="BU5" s="41" t="str">
        <f>CONCATENATE(MONTH('Mês'!BU$3),"M",RIGHT(YEAR('Mês'!BU$3),2))</f>
        <v>10M11</v>
      </c>
      <c r="BV5" s="41" t="str">
        <f>CONCATENATE(MONTH('Mês'!BV$3),"M",RIGHT(YEAR('Mês'!BV$3),2))</f>
        <v>11M11</v>
      </c>
      <c r="BW5" s="41" t="str">
        <f>CONCATENATE(MONTH('Mês'!BW$3),"M",RIGHT(YEAR('Mês'!BW$3),2))</f>
        <v>12M11</v>
      </c>
      <c r="BX5" s="41" t="str">
        <f>CONCATENATE(MONTH('Mês'!BX$3),"M",RIGHT(YEAR('Mês'!BX$3),2))</f>
        <v>1M12</v>
      </c>
      <c r="BY5" s="41" t="str">
        <f>CONCATENATE(MONTH('Mês'!BY$3),"M",RIGHT(YEAR('Mês'!BY$3),2))</f>
        <v>2M12</v>
      </c>
      <c r="BZ5" s="41" t="str">
        <f>CONCATENATE(MONTH('Mês'!BZ$3),"M",RIGHT(YEAR('Mês'!BZ$3),2))</f>
        <v>3M12</v>
      </c>
      <c r="CA5" s="41" t="str">
        <f>CONCATENATE(MONTH('Mês'!CA$3),"M",RIGHT(YEAR('Mês'!CA$3),2))</f>
        <v>4M12</v>
      </c>
      <c r="CB5" s="41" t="str">
        <f>CONCATENATE(MONTH('Mês'!CB$3),"M",RIGHT(YEAR('Mês'!CB$3),2))</f>
        <v>5M12</v>
      </c>
      <c r="CC5" s="41" t="str">
        <f>CONCATENATE(MONTH('Mês'!CC$3),"M",RIGHT(YEAR('Mês'!CC$3),2))</f>
        <v>6M12</v>
      </c>
      <c r="CD5" s="41" t="str">
        <f>CONCATENATE(MONTH('Mês'!CD$3),"M",RIGHT(YEAR('Mês'!CD$3),2))</f>
        <v>7M12</v>
      </c>
      <c r="CE5" s="41" t="str">
        <f>CONCATENATE(MONTH('Mês'!CE$3),"M",RIGHT(YEAR('Mês'!CE$3),2))</f>
        <v>8M12</v>
      </c>
      <c r="CF5" s="41" t="str">
        <f>CONCATENATE(MONTH('Mês'!CF$3),"M",RIGHT(YEAR('Mês'!CF$3),2))</f>
        <v>9M12</v>
      </c>
      <c r="CG5" s="41" t="str">
        <f>CONCATENATE(MONTH('Mês'!CG$3),"M",RIGHT(YEAR('Mês'!CG$3),2))</f>
        <v>10M12</v>
      </c>
      <c r="CH5" s="41" t="str">
        <f>CONCATENATE(MONTH('Mês'!CH$3),"M",RIGHT(YEAR('Mês'!CH$3),2))</f>
        <v>11M12</v>
      </c>
      <c r="CI5" s="41" t="str">
        <f>CONCATENATE(MONTH('Mês'!CI$3),"M",RIGHT(YEAR('Mês'!CI$3),2))</f>
        <v>12M12</v>
      </c>
      <c r="CJ5" s="41" t="str">
        <f>CONCATENATE(MONTH('Mês'!CJ$3),"M",RIGHT(YEAR('Mês'!CJ$3),2))</f>
        <v>1M13</v>
      </c>
      <c r="CK5" s="41" t="str">
        <f>CONCATENATE(MONTH('Mês'!CK$3),"M",RIGHT(YEAR('Mês'!CK$3),2))</f>
        <v>2M13</v>
      </c>
      <c r="CL5" s="41" t="str">
        <f>CONCATENATE(MONTH('Mês'!CL$3),"M",RIGHT(YEAR('Mês'!CL$3),2))</f>
        <v>3M13</v>
      </c>
      <c r="CM5" s="41" t="str">
        <f>CONCATENATE(MONTH('Mês'!CM$3),"M",RIGHT(YEAR('Mês'!CM$3),2))</f>
        <v>4M13</v>
      </c>
      <c r="CN5" s="41" t="str">
        <f>CONCATENATE(MONTH('Mês'!CN$3),"M",RIGHT(YEAR('Mês'!CN$3),2))</f>
        <v>5M13</v>
      </c>
      <c r="CO5" s="41" t="str">
        <f>CONCATENATE(MONTH('Mês'!CO$3),"M",RIGHT(YEAR('Mês'!CO$3),2))</f>
        <v>6M13</v>
      </c>
      <c r="CP5" s="41" t="str">
        <f>CONCATENATE(MONTH('Mês'!CP$3),"M",RIGHT(YEAR('Mês'!CP$3),2))</f>
        <v>7M13</v>
      </c>
      <c r="CQ5" s="41" t="str">
        <f>CONCATENATE(MONTH('Mês'!CQ$3),"M",RIGHT(YEAR('Mês'!CQ$3),2))</f>
        <v>8M13</v>
      </c>
      <c r="CR5" s="41" t="str">
        <f>CONCATENATE(MONTH('Mês'!CR$3),"M",RIGHT(YEAR('Mês'!CR$3),2))</f>
        <v>9M13</v>
      </c>
      <c r="CS5" s="41" t="str">
        <f>CONCATENATE(MONTH('Mês'!CS$3),"M",RIGHT(YEAR('Mês'!CS$3),2))</f>
        <v>10M13</v>
      </c>
      <c r="CT5" s="41" t="str">
        <f>CONCATENATE(MONTH('Mês'!CT$3),"M",RIGHT(YEAR('Mês'!CT$3),2))</f>
        <v>11M13</v>
      </c>
      <c r="CU5" s="41" t="str">
        <f>CONCATENATE(MONTH('Mês'!CU$3),"M",RIGHT(YEAR('Mês'!CU$3),2))</f>
        <v>12M13</v>
      </c>
      <c r="CV5" s="41" t="str">
        <f>CONCATENATE(MONTH('Mês'!CV$3),"M",RIGHT(YEAR('Mês'!CV$3),2))</f>
        <v>1M14</v>
      </c>
      <c r="CW5" s="41" t="str">
        <f>CONCATENATE(MONTH('Mês'!CW$3),"M",RIGHT(YEAR('Mês'!CW$3),2))</f>
        <v>2M14</v>
      </c>
      <c r="CX5" s="41" t="str">
        <f>CONCATENATE(MONTH('Mês'!CX$3),"M",RIGHT(YEAR('Mês'!CX$3),2))</f>
        <v>3M14</v>
      </c>
      <c r="CY5" s="41" t="str">
        <f>CONCATENATE(MONTH('Mês'!CY$3),"M",RIGHT(YEAR('Mês'!CY$3),2))</f>
        <v>4M14</v>
      </c>
      <c r="CZ5" s="41" t="str">
        <f>CONCATENATE(MONTH('Mês'!CZ$3),"M",RIGHT(YEAR('Mês'!CZ$3),2))</f>
        <v>5M14</v>
      </c>
      <c r="DA5" s="41" t="str">
        <f>CONCATENATE(MONTH('Mês'!DA$3),"M",RIGHT(YEAR('Mês'!DA$3),2))</f>
        <v>6M14</v>
      </c>
      <c r="DB5" s="41" t="str">
        <f>CONCATENATE(MONTH('Mês'!DB$3),"M",RIGHT(YEAR('Mês'!DB$3),2))</f>
        <v>7M14</v>
      </c>
      <c r="DC5" s="41" t="str">
        <f>CONCATENATE(MONTH('Mês'!DC$3),"M",RIGHT(YEAR('Mês'!DC$3),2))</f>
        <v>8M14</v>
      </c>
      <c r="DD5" s="41" t="str">
        <f>CONCATENATE(MONTH('Mês'!DD$3),"M",RIGHT(YEAR('Mês'!DD$3),2))</f>
        <v>9M14</v>
      </c>
      <c r="DE5" s="41" t="str">
        <f>CONCATENATE(MONTH('Mês'!DE$3),"M",RIGHT(YEAR('Mês'!DE$3),2))</f>
        <v>10M14</v>
      </c>
      <c r="DF5" s="41" t="str">
        <f>CONCATENATE(MONTH('Mês'!DF$3),"M",RIGHT(YEAR('Mês'!DF$3),2))</f>
        <v>11M14</v>
      </c>
      <c r="DG5" s="41" t="str">
        <f>CONCATENATE(MONTH('Mês'!DG$3),"M",RIGHT(YEAR('Mês'!DG$3),2))</f>
        <v>12M14</v>
      </c>
      <c r="DH5" s="41" t="str">
        <f>CONCATENATE(MONTH('Mês'!DH$3),"M",RIGHT(YEAR('Mês'!DH$3),2))</f>
        <v>1M15</v>
      </c>
      <c r="DI5" s="41" t="str">
        <f>CONCATENATE(MONTH('Mês'!DI$3),"M",RIGHT(YEAR('Mês'!DI$3),2))</f>
        <v>2M15</v>
      </c>
      <c r="DJ5" s="41" t="str">
        <f>CONCATENATE(MONTH('Mês'!DJ$3),"M",RIGHT(YEAR('Mês'!DJ$3),2))</f>
        <v>3M15</v>
      </c>
      <c r="DK5" s="41" t="str">
        <f>CONCATENATE(MONTH('Mês'!DK$3),"M",RIGHT(YEAR('Mês'!DK$3),2))</f>
        <v>4M15</v>
      </c>
      <c r="DL5" s="41" t="str">
        <f>CONCATENATE(MONTH('Mês'!DL$3),"M",RIGHT(YEAR('Mês'!DL$3),2))</f>
        <v>5M15</v>
      </c>
      <c r="DM5" s="41" t="str">
        <f>CONCATENATE(MONTH('Mês'!DM$3),"M",RIGHT(YEAR('Mês'!DM$3),2))</f>
        <v>6M15</v>
      </c>
      <c r="DN5" s="41" t="str">
        <f>CONCATENATE(MONTH('Mês'!DN$3),"M",RIGHT(YEAR('Mês'!DN$3),2))</f>
        <v>7M15</v>
      </c>
      <c r="DO5" s="41" t="str">
        <f>CONCATENATE(MONTH('Mês'!DO$3),"M",RIGHT(YEAR('Mês'!DO$3),2))</f>
        <v>8M15</v>
      </c>
      <c r="DP5" s="41" t="str">
        <f>CONCATENATE(MONTH('Mês'!DP$3),"M",RIGHT(YEAR('Mês'!DP$3),2))</f>
        <v>9M15</v>
      </c>
      <c r="DQ5" s="41" t="str">
        <f>CONCATENATE(MONTH('Mês'!DQ$3),"M",RIGHT(YEAR('Mês'!DQ$3),2))</f>
        <v>10M15</v>
      </c>
      <c r="DR5" s="41" t="str">
        <f>CONCATENATE(MONTH('Mês'!DR$3),"M",RIGHT(YEAR('Mês'!DR$3),2))</f>
        <v>11M15</v>
      </c>
      <c r="DS5" s="41" t="str">
        <f>CONCATENATE(MONTH('Mês'!DS$3),"M",RIGHT(YEAR('Mês'!DS$3),2))</f>
        <v>12M15</v>
      </c>
      <c r="DT5" s="41" t="str">
        <f>CONCATENATE(MONTH('Mês'!DT$3),"M",RIGHT(YEAR('Mês'!DT$3),2))</f>
        <v>1M16</v>
      </c>
      <c r="DU5" s="41" t="str">
        <f>CONCATENATE(MONTH('Mês'!DU$3),"M",RIGHT(YEAR('Mês'!DU$3),2))</f>
        <v>2M16</v>
      </c>
      <c r="DV5" s="41" t="str">
        <f>CONCATENATE(MONTH('Mês'!DV$3),"M",RIGHT(YEAR('Mês'!DV$3),2))</f>
        <v>3M16</v>
      </c>
      <c r="DW5" s="41" t="str">
        <f>CONCATENATE(MONTH('Mês'!DW$3),"M",RIGHT(YEAR('Mês'!DW$3),2))</f>
        <v>4M16</v>
      </c>
      <c r="DX5" s="41" t="str">
        <f>CONCATENATE(MONTH('Mês'!DX$3),"M",RIGHT(YEAR('Mês'!DX$3),2))</f>
        <v>5M16</v>
      </c>
      <c r="DY5" s="41" t="str">
        <f>CONCATENATE(MONTH('Mês'!DY$3),"M",RIGHT(YEAR('Mês'!DY$3),2))</f>
        <v>6M16</v>
      </c>
      <c r="DZ5" s="41" t="str">
        <f>CONCATENATE(MONTH('Mês'!DZ$3),"M",RIGHT(YEAR('Mês'!DZ$3),2))</f>
        <v>7M16</v>
      </c>
      <c r="EA5" s="41" t="str">
        <f>CONCATENATE(MONTH('Mês'!EA$3),"M",RIGHT(YEAR('Mês'!EA$3),2))</f>
        <v>8M16</v>
      </c>
      <c r="EB5" s="41" t="str">
        <f>CONCATENATE(MONTH('Mês'!EB$3),"M",RIGHT(YEAR('Mês'!EB$3),2))</f>
        <v>9M16</v>
      </c>
      <c r="EC5" s="41" t="str">
        <f>CONCATENATE(MONTH('Mês'!EC$3),"M",RIGHT(YEAR('Mês'!EC$3),2))</f>
        <v>10M16</v>
      </c>
      <c r="ED5" s="41" t="str">
        <f>CONCATENATE(MONTH('Mês'!ED$3),"M",RIGHT(YEAR('Mês'!ED$3),2))</f>
        <v>11M16</v>
      </c>
      <c r="EE5" s="41" t="str">
        <f>CONCATENATE(MONTH('Mês'!EE$3),"M",RIGHT(YEAR('Mês'!EE$3),2))</f>
        <v>12M16</v>
      </c>
      <c r="EF5" s="41" t="str">
        <f>CONCATENATE(MONTH('Mês'!EF$3),"M",RIGHT(YEAR('Mês'!EF$3),2))</f>
        <v>1M17</v>
      </c>
      <c r="EG5" s="41" t="str">
        <f>CONCATENATE(MONTH('Mês'!EG$3),"M",RIGHT(YEAR('Mês'!EG$3),2))</f>
        <v>2M17</v>
      </c>
      <c r="EH5" s="41" t="str">
        <f>CONCATENATE(MONTH('Mês'!EH$3),"M",RIGHT(YEAR('Mês'!EH$3),2))</f>
        <v>3M17</v>
      </c>
      <c r="EI5" s="41" t="str">
        <f>CONCATENATE(MONTH('Mês'!EI$3),"M",RIGHT(YEAR('Mês'!EI$3),2))</f>
        <v>4M17</v>
      </c>
      <c r="EJ5" s="41" t="str">
        <f>CONCATENATE(MONTH('Mês'!EJ$3),"M",RIGHT(YEAR('Mês'!EJ$3),2))</f>
        <v>5M17</v>
      </c>
      <c r="EK5" s="41" t="str">
        <f>CONCATENATE(MONTH('Mês'!EK$3),"M",RIGHT(YEAR('Mês'!EK$3),2))</f>
        <v>6M17</v>
      </c>
      <c r="EL5" s="41" t="str">
        <f>CONCATENATE(MONTH('Mês'!EL$3),"M",RIGHT(YEAR('Mês'!EL$3),2))</f>
        <v>7M17</v>
      </c>
      <c r="EM5" s="41" t="str">
        <f>CONCATENATE(MONTH('Mês'!EM$3),"M",RIGHT(YEAR('Mês'!EM$3),2))</f>
        <v>8M17</v>
      </c>
      <c r="EN5" s="41" t="str">
        <f>CONCATENATE(MONTH('Mês'!EN$3),"M",RIGHT(YEAR('Mês'!EN$3),2))</f>
        <v>9M17</v>
      </c>
      <c r="EO5" s="41" t="str">
        <f>CONCATENATE(MONTH('Mês'!EO$3),"M",RIGHT(YEAR('Mês'!EO$3),2))</f>
        <v>10M17</v>
      </c>
      <c r="EP5" s="41" t="str">
        <f>CONCATENATE(MONTH('Mês'!EP$3),"M",RIGHT(YEAR('Mês'!EP$3),2))</f>
        <v>11M17</v>
      </c>
      <c r="EQ5" s="41" t="str">
        <f>CONCATENATE(MONTH('Mês'!EQ$3),"M",RIGHT(YEAR('Mês'!EQ$3),2))</f>
        <v>12M17</v>
      </c>
      <c r="ER5" s="41" t="str">
        <f>CONCATENATE(MONTH('Mês'!ER$3),"M",RIGHT(YEAR('Mês'!ER$3),2))</f>
        <v>1M18</v>
      </c>
      <c r="ES5" s="41" t="str">
        <f>CONCATENATE(MONTH('Mês'!ES$3),"M",RIGHT(YEAR('Mês'!ES$3),2))</f>
        <v>2M18</v>
      </c>
      <c r="ET5" s="41" t="str">
        <f>CONCATENATE(MONTH('Mês'!ET$3),"M",RIGHT(YEAR('Mês'!ET$3),2))</f>
        <v>3M18</v>
      </c>
      <c r="EU5" s="41" t="str">
        <f>CONCATENATE(MONTH('Mês'!EU$3),"M",RIGHT(YEAR('Mês'!EU$3),2))</f>
        <v>4M18</v>
      </c>
      <c r="EV5" s="41" t="str">
        <f>CONCATENATE(MONTH('Mês'!EV$3),"M",RIGHT(YEAR('Mês'!EV$3),2))</f>
        <v>5M18</v>
      </c>
      <c r="EW5" s="41" t="str">
        <f>CONCATENATE(MONTH('Mês'!EW$3),"M",RIGHT(YEAR('Mês'!EW$3),2))</f>
        <v>6M18</v>
      </c>
      <c r="EX5" s="41" t="str">
        <f>CONCATENATE(MONTH('Mês'!EX$3),"M",RIGHT(YEAR('Mês'!EX$3),2))</f>
        <v>7M18</v>
      </c>
      <c r="EY5" s="41" t="str">
        <f>CONCATENATE(MONTH('Mês'!EY$3),"M",RIGHT(YEAR('Mês'!EY$3),2))</f>
        <v>8M18</v>
      </c>
      <c r="EZ5" s="41" t="str">
        <f>CONCATENATE(MONTH('Mês'!EZ$3),"M",RIGHT(YEAR('Mês'!EZ$3),2))</f>
        <v>9M18</v>
      </c>
      <c r="FA5" s="41" t="str">
        <f>CONCATENATE(MONTH('Mês'!FA$3),"M",RIGHT(YEAR('Mês'!FA$3),2))</f>
        <v>10M18</v>
      </c>
      <c r="FB5" s="41" t="str">
        <f>CONCATENATE(MONTH('Mês'!FB$3),"M",RIGHT(YEAR('Mês'!FB$3),2))</f>
        <v>11M18</v>
      </c>
      <c r="FC5" s="41" t="str">
        <f>CONCATENATE(MONTH('Mês'!FC$3),"M",RIGHT(YEAR('Mês'!FC$3),2))</f>
        <v>12M18</v>
      </c>
      <c r="FD5" s="41" t="str">
        <f>CONCATENATE(MONTH('Mês'!FD$3),"M",RIGHT(YEAR('Mês'!FD$3),2))</f>
        <v>1M19</v>
      </c>
      <c r="FE5" s="41" t="str">
        <f>CONCATENATE(MONTH('Mês'!FE$3),"M",RIGHT(YEAR('Mês'!FE$3),2))</f>
        <v>2M19</v>
      </c>
      <c r="FF5" s="41" t="str">
        <f>CONCATENATE(MONTH('Mês'!FF$3),"M",RIGHT(YEAR('Mês'!FF$3),2))</f>
        <v>3M19</v>
      </c>
      <c r="FG5" s="41" t="str">
        <f>CONCATENATE(MONTH('Mês'!FG$3),"M",RIGHT(YEAR('Mês'!FG$3),2))</f>
        <v>4M19</v>
      </c>
      <c r="FH5" s="41" t="str">
        <f>CONCATENATE(MONTH('Mês'!FH$3),"M",RIGHT(YEAR('Mês'!FH$3),2))</f>
        <v>5M19</v>
      </c>
      <c r="FI5" s="41" t="str">
        <f>CONCATENATE(MONTH('Mês'!FI$3),"M",RIGHT(YEAR('Mês'!FI$3),2))</f>
        <v>6M19</v>
      </c>
      <c r="FJ5" s="41" t="str">
        <f>CONCATENATE(MONTH('Mês'!FJ$3),"M",RIGHT(YEAR('Mês'!FJ$3),2))</f>
        <v>7M19</v>
      </c>
      <c r="FK5" s="41" t="str">
        <f>CONCATENATE(MONTH('Mês'!FK$3),"M",RIGHT(YEAR('Mês'!FK$3),2))</f>
        <v>8M19</v>
      </c>
      <c r="FL5" s="41" t="str">
        <f>CONCATENATE(MONTH('Mês'!FL$3),"M",RIGHT(YEAR('Mês'!FL$3),2))</f>
        <v>9M19</v>
      </c>
      <c r="FM5" s="41" t="str">
        <f>CONCATENATE(MONTH('Mês'!FM$3),"M",RIGHT(YEAR('Mês'!FM$3),2))</f>
        <v>10M19</v>
      </c>
      <c r="FN5" s="41" t="str">
        <f>CONCATENATE(MONTH('Mês'!FN$3),"M",RIGHT(YEAR('Mês'!FN$3),2))</f>
        <v>11M19</v>
      </c>
      <c r="FO5" s="41" t="str">
        <f>CONCATENATE(MONTH('Mês'!FO$3),"M",RIGHT(YEAR('Mês'!FO$3),2))</f>
        <v>12M19</v>
      </c>
      <c r="FP5" s="41" t="str">
        <f>CONCATENATE(MONTH('Mês'!FP$3),"M",RIGHT(YEAR('Mês'!FP$3),2))</f>
        <v>1M20</v>
      </c>
      <c r="FQ5" s="41" t="str">
        <f>CONCATENATE(MONTH('Mês'!FQ$3),"M",RIGHT(YEAR('Mês'!FQ$3),2))</f>
        <v>2M20</v>
      </c>
      <c r="FR5" s="41" t="str">
        <f>CONCATENATE(MONTH('Mês'!FR$3),"M",RIGHT(YEAR('Mês'!FR$3),2))</f>
        <v>3M20</v>
      </c>
      <c r="FS5" s="41" t="str">
        <f>CONCATENATE(MONTH('Mês'!FS$3),"M",RIGHT(YEAR('Mês'!FS$3),2))</f>
        <v>4M20</v>
      </c>
      <c r="FT5" s="41" t="str">
        <f>CONCATENATE(MONTH('Mês'!FT$3),"M",RIGHT(YEAR('Mês'!FT$3),2))</f>
        <v>5M20</v>
      </c>
      <c r="FU5" s="41" t="str">
        <f>CONCATENATE(MONTH('Mês'!FU$3),"M",RIGHT(YEAR('Mês'!FU$3),2))</f>
        <v>6M20</v>
      </c>
      <c r="FV5" s="41" t="str">
        <f>CONCATENATE(MONTH('Mês'!FV$3),"M",RIGHT(YEAR('Mês'!FV$3),2))</f>
        <v>7M20</v>
      </c>
      <c r="FW5" s="41" t="str">
        <f>CONCATENATE(MONTH('Mês'!FW$3),"M",RIGHT(YEAR('Mês'!FW$3),2))</f>
        <v>8M20</v>
      </c>
      <c r="FX5" s="41" t="str">
        <f>CONCATENATE(MONTH('Mês'!FX$3),"M",RIGHT(YEAR('Mês'!FX$3),2))</f>
        <v>9M20</v>
      </c>
      <c r="FY5" s="41" t="str">
        <f>CONCATENATE(MONTH('Mês'!FY$3),"M",RIGHT(YEAR('Mês'!FY$3),2))</f>
        <v>10M20</v>
      </c>
      <c r="FZ5" s="41" t="str">
        <f>CONCATENATE(MONTH('Mês'!FZ$3),"M",RIGHT(YEAR('Mês'!FZ$3),2))</f>
        <v>11M20</v>
      </c>
      <c r="GA5" s="41" t="str">
        <f>CONCATENATE(MONTH('Mês'!GA$3),"M",RIGHT(YEAR('Mês'!GA$3),2))</f>
        <v>12M20</v>
      </c>
      <c r="GB5" s="41" t="str">
        <f>CONCATENATE(MONTH('Mês'!GB$3),"M",RIGHT(YEAR('Mês'!GB$3),2))</f>
        <v>1M21</v>
      </c>
      <c r="GC5" s="41" t="str">
        <f>CONCATENATE(MONTH('Mês'!GC$3),"M",RIGHT(YEAR('Mês'!GC$3),2))</f>
        <v>2M21</v>
      </c>
      <c r="GD5" s="41" t="str">
        <f>CONCATENATE(MONTH('Mês'!GD$3),"M",RIGHT(YEAR('Mês'!GD$3),2))</f>
        <v>3M21</v>
      </c>
      <c r="GE5" s="41" t="str">
        <f>CONCATENATE(MONTH('Mês'!GE$3),"M",RIGHT(YEAR('Mês'!GE$3),2))</f>
        <v>4M21</v>
      </c>
      <c r="GF5" s="41" t="str">
        <f>CONCATENATE(MONTH('Mês'!GF$3),"M",RIGHT(YEAR('Mês'!GF$3),2))</f>
        <v>5M21</v>
      </c>
      <c r="GG5" s="41" t="str">
        <f>CONCATENATE(MONTH('Mês'!GG$3),"M",RIGHT(YEAR('Mês'!GG$3),2))</f>
        <v>6M21</v>
      </c>
      <c r="GH5" s="41" t="str">
        <f>CONCATENATE(MONTH('Mês'!GH$3),"M",RIGHT(YEAR('Mês'!GH$3),2))</f>
        <v>7M21</v>
      </c>
      <c r="GI5" s="41" t="str">
        <f>CONCATENATE(MONTH('Mês'!GI$3),"M",RIGHT(YEAR('Mês'!GI$3),2))</f>
        <v>8M21</v>
      </c>
      <c r="GJ5" s="41" t="str">
        <f>CONCATENATE(MONTH('Mês'!GJ$3),"M",RIGHT(YEAR('Mês'!GJ$3),2))</f>
        <v>9M21</v>
      </c>
      <c r="GK5" s="41" t="str">
        <f>CONCATENATE(MONTH('Mês'!GK$3),"M",RIGHT(YEAR('Mês'!GK$3),2))</f>
        <v>10M21</v>
      </c>
      <c r="GL5" s="41" t="str">
        <f>CONCATENATE(MONTH('Mês'!GL$3),"M",RIGHT(YEAR('Mês'!GL$3),2))</f>
        <v>11M21</v>
      </c>
      <c r="GM5" s="41" t="str">
        <f>CONCATENATE(MONTH('Mês'!GM$3),"M",RIGHT(YEAR('Mês'!GM$3),2))</f>
        <v>12M21</v>
      </c>
      <c r="GN5" s="41" t="str">
        <f>CONCATENATE(MONTH('Mês'!GN$3),"M",RIGHT(YEAR('Mês'!GN$3),2))</f>
        <v>1M22</v>
      </c>
      <c r="GO5" s="41" t="str">
        <f>CONCATENATE(MONTH('Mês'!GO$3),"M",RIGHT(YEAR('Mês'!GO$3),2))</f>
        <v>2M22</v>
      </c>
      <c r="GP5" s="41" t="str">
        <f>CONCATENATE(MONTH('Mês'!GP$3),"M",RIGHT(YEAR('Mês'!GP$3),2))</f>
        <v>3M22</v>
      </c>
      <c r="GQ5" s="41" t="str">
        <f>CONCATENATE(MONTH('Mês'!GQ$3),"M",RIGHT(YEAR('Mês'!GQ$3),2))</f>
        <v>4M22</v>
      </c>
      <c r="GR5" s="41" t="str">
        <f>CONCATENATE(MONTH('Mês'!GR$3),"M",RIGHT(YEAR('Mês'!GR$3),2))</f>
        <v>5M22</v>
      </c>
      <c r="GS5" s="41" t="str">
        <f>CONCATENATE(MONTH('Mês'!GS$3),"M",RIGHT(YEAR('Mês'!GS$3),2))</f>
        <v>6M22</v>
      </c>
      <c r="GT5" s="41" t="str">
        <f>CONCATENATE(MONTH('Mês'!GT$3),"M",RIGHT(YEAR('Mês'!GT$3),2))</f>
        <v>7M22</v>
      </c>
      <c r="GU5" s="41" t="str">
        <f>CONCATENATE(MONTH('Mês'!GU$3),"M",RIGHT(YEAR('Mês'!GU$3),2))</f>
        <v>8M22</v>
      </c>
      <c r="GV5" s="41" t="str">
        <f>CONCATENATE(MONTH('Mês'!GV$3),"M",RIGHT(YEAR('Mês'!GV$3),2))</f>
        <v>9M22</v>
      </c>
      <c r="GW5" s="41" t="str">
        <f>CONCATENATE(MONTH('Mês'!GW$3),"M",RIGHT(YEAR('Mês'!GW$3),2))</f>
        <v>10M22</v>
      </c>
      <c r="GX5" s="41" t="str">
        <f>CONCATENATE(MONTH('Mês'!GX$3),"M",RIGHT(YEAR('Mês'!GX$3),2))</f>
        <v>11M22</v>
      </c>
      <c r="GY5" s="41" t="str">
        <f>CONCATENATE(MONTH('Mês'!GY$3),"M",RIGHT(YEAR('Mês'!GY$3),2))</f>
        <v>12M22</v>
      </c>
      <c r="GZ5" s="41" t="str">
        <f>CONCATENATE(MONTH('Mês'!GZ$3),"M",RIGHT(YEAR('Mês'!GZ$3),2))</f>
        <v>1M23</v>
      </c>
      <c r="HA5" s="41" t="str">
        <f>CONCATENATE(MONTH('Mês'!HA$3),"M",RIGHT(YEAR('Mês'!HA$3),2))</f>
        <v>2M23</v>
      </c>
      <c r="HB5" s="41" t="str">
        <f>CONCATENATE(MONTH('Mês'!HB$3),"M",RIGHT(YEAR('Mês'!HB$3),2))</f>
        <v>3M23</v>
      </c>
      <c r="HC5" s="41" t="str">
        <f>CONCATENATE(MONTH('Mês'!HC$3),"M",RIGHT(YEAR('Mês'!HC$3),2))</f>
        <v>4M23</v>
      </c>
      <c r="HD5" s="41" t="str">
        <f>CONCATENATE(MONTH('Mês'!HD$3),"M",RIGHT(YEAR('Mês'!HD$3),2))</f>
        <v>5M23</v>
      </c>
      <c r="HE5" s="41" t="str">
        <f>CONCATENATE(MONTH('Mês'!HE$3),"M",RIGHT(YEAR('Mês'!HE$3),2))</f>
        <v>6M23</v>
      </c>
      <c r="HF5" s="41" t="str">
        <f>CONCATENATE(MONTH('Mês'!HF$3),"M",RIGHT(YEAR('Mês'!HF$3),2))</f>
        <v>7M23</v>
      </c>
      <c r="HG5" s="41" t="str">
        <f>CONCATENATE(MONTH('Mês'!HG$3),"M",RIGHT(YEAR('Mês'!HG$3),2))</f>
        <v>8M23</v>
      </c>
      <c r="HH5" s="41" t="str">
        <f>CONCATENATE(MONTH('Mês'!HH$3),"M",RIGHT(YEAR('Mês'!HH$3),2))</f>
        <v>9M23</v>
      </c>
      <c r="HI5" s="175" t="str">
        <f>CONCATENATE(MONTH('Mês'!HI$3),"M",RIGHT(YEAR('Mês'!HI$3),2))</f>
        <v>10M23</v>
      </c>
      <c r="HJ5" s="175" t="str">
        <f>CONCATENATE(MONTH('Mês'!HJ$3),"M",RIGHT(YEAR('Mês'!HJ$3),2))</f>
        <v>11M23</v>
      </c>
      <c r="HK5" s="175" t="str">
        <f>CONCATENATE(MONTH('Mês'!HK$3),"M",RIGHT(YEAR('Mês'!HK$3),2))</f>
        <v>12M23</v>
      </c>
      <c r="HL5" s="175" t="str">
        <f>CONCATENATE(MONTH('Mês'!HL$3),"M",RIGHT(YEAR('Mês'!HL$3),2))</f>
        <v>1M24</v>
      </c>
      <c r="HM5" s="175" t="str">
        <f>CONCATENATE(MONTH('Mês'!HM$3),"M",RIGHT(YEAR('Mês'!HM$3),2))</f>
        <v>2M24</v>
      </c>
      <c r="HN5" s="175" t="str">
        <f>CONCATENATE(MONTH('Mês'!HN$3),"M",RIGHT(YEAR('Mês'!HN$3),2))</f>
        <v>3M24</v>
      </c>
      <c r="HO5" s="175" t="str">
        <f>CONCATENATE(MONTH('Mês'!HO$3),"M",RIGHT(YEAR('Mês'!HO$3),2))</f>
        <v>4M24</v>
      </c>
      <c r="HP5" s="175" t="str">
        <f>CONCATENATE(MONTH('Mês'!HP$3),"M",RIGHT(YEAR('Mês'!HP$3),2))</f>
        <v>5M24</v>
      </c>
      <c r="HQ5" s="175" t="str">
        <f>CONCATENATE(MONTH('Mês'!HQ$3),"M",RIGHT(YEAR('Mês'!HQ$3),2))</f>
        <v>6M24</v>
      </c>
      <c r="HR5" s="175" t="str">
        <f>CONCATENATE(MONTH('Mês'!HR$3),"M",RIGHT(YEAR('Mês'!HR$3),2))</f>
        <v>7M24</v>
      </c>
      <c r="HS5" s="175" t="str">
        <f>CONCATENATE(MONTH('Mês'!HS$3),"M",RIGHT(YEAR('Mês'!HS$3),2))</f>
        <v>8M24</v>
      </c>
      <c r="HT5" s="172"/>
    </row>
    <row r="6" ht="13.5" customHeight="1">
      <c r="A6" s="39">
        <f t="shared" ref="A6:A53" si="3">A5+1</f>
        <v>2</v>
      </c>
      <c r="B6" s="46" t="s">
        <v>236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172"/>
    </row>
    <row r="7" ht="12.75" customHeight="1">
      <c r="A7" s="39">
        <f t="shared" si="3"/>
        <v>3</v>
      </c>
      <c r="B7" s="50" t="s">
        <v>237</v>
      </c>
      <c r="C7" s="51"/>
      <c r="D7" s="51">
        <f>SUM('Mês'!D7)</f>
        <v>17.899</v>
      </c>
      <c r="E7" s="51">
        <f>SUM('Mês'!D7:E7)</f>
        <v>36.247</v>
      </c>
      <c r="F7" s="51">
        <f>SUM('Mês'!D7:F7)</f>
        <v>57.64</v>
      </c>
      <c r="G7" s="51">
        <f>SUM('Mês'!D7:G7)</f>
        <v>77.683</v>
      </c>
      <c r="H7" s="51">
        <f>SUM('Mês'!D7:H7)</f>
        <v>100.807</v>
      </c>
      <c r="I7" s="51">
        <f>SUM('Mês'!D7:I7)</f>
        <v>122.495</v>
      </c>
      <c r="J7" s="51">
        <f>SUM('Mês'!D7:J7)</f>
        <v>145.44</v>
      </c>
      <c r="K7" s="51">
        <f>SUM('Mês'!D7:K7)</f>
        <v>173.571</v>
      </c>
      <c r="L7" s="51">
        <f>SUM('Mês'!D7:L7)</f>
        <v>197.209</v>
      </c>
      <c r="M7" s="51">
        <f>SUM('Mês'!D7:M7)</f>
        <v>220.37</v>
      </c>
      <c r="N7" s="51">
        <f>SUM('Mês'!D7:N7)</f>
        <v>242.206</v>
      </c>
      <c r="O7" s="51">
        <f>SUM('Mês'!D7:O7)</f>
        <v>266.19</v>
      </c>
      <c r="P7" s="51">
        <f>SUM('Mês'!P7)</f>
        <v>22.043</v>
      </c>
      <c r="Q7" s="51">
        <f>SUM('Mês'!P7:Q7)</f>
        <v>41.378</v>
      </c>
      <c r="R7" s="51">
        <f>SUM('Mês'!P7:R7)</f>
        <v>65.028</v>
      </c>
      <c r="S7" s="51">
        <f>SUM('Mês'!P7:S7)</f>
        <v>88.304</v>
      </c>
      <c r="T7" s="51">
        <f>SUM('Mês'!P7:T7)</f>
        <v>114.971</v>
      </c>
      <c r="U7" s="51">
        <f>SUM('Mês'!P7:U7)</f>
        <v>139.109</v>
      </c>
      <c r="V7" s="51">
        <f>SUM('Mês'!P7:V7)</f>
        <v>168.203</v>
      </c>
      <c r="W7" s="51">
        <f>SUM('Mês'!P7:W7)</f>
        <v>194.267</v>
      </c>
      <c r="X7" s="51">
        <f>SUM('Mês'!P7:X7)</f>
        <v>217.016</v>
      </c>
      <c r="Y7" s="51">
        <f>SUM('Mês'!P7:Y7)</f>
        <v>245.576</v>
      </c>
      <c r="Z7" s="51">
        <f>SUM('Mês'!P7:Z7)</f>
        <v>271.252</v>
      </c>
      <c r="AA7" s="51">
        <f>SUM('Mês'!P7:AA7)</f>
        <v>296.966</v>
      </c>
      <c r="AB7" s="51">
        <f>SUM('Mês'!$AB7:AB7)</f>
        <v>21.907</v>
      </c>
      <c r="AC7" s="51">
        <f>SUM('Mês'!$AB7:AC7)</f>
        <v>45.372</v>
      </c>
      <c r="AD7" s="51">
        <f>SUM('Mês'!$AB7:AD7)</f>
        <v>70.093</v>
      </c>
      <c r="AE7" s="51">
        <f>SUM('Mês'!$AB7:AE7)</f>
        <v>92.716</v>
      </c>
      <c r="AF7" s="51">
        <f>SUM('Mês'!$AB7:AF7)</f>
        <v>116.849</v>
      </c>
      <c r="AG7" s="51">
        <f>SUM('Mês'!$AB7:AG7)</f>
        <v>144.549</v>
      </c>
      <c r="AH7" s="51">
        <f>SUM('Mês'!$AB7:AH7)</f>
        <v>169.859</v>
      </c>
      <c r="AI7" s="51">
        <f>SUM('Mês'!$AB7:AI7)</f>
        <v>198.033</v>
      </c>
      <c r="AJ7" s="51">
        <f>SUM('Mês'!$AB7:AJ7)</f>
        <v>227.301</v>
      </c>
      <c r="AK7" s="51">
        <f>SUM('Mês'!$AB7:AK7)</f>
        <v>258.74</v>
      </c>
      <c r="AL7" s="51">
        <f>SUM('Mês'!$AB7:AL7)</f>
        <v>285.085</v>
      </c>
      <c r="AM7" s="51">
        <f>SUM('Mês'!$AB7:AM7)</f>
        <v>311.355</v>
      </c>
      <c r="AN7" s="51">
        <f>SUM('Mês'!$AN7:AN7)</f>
        <v>21.022</v>
      </c>
      <c r="AO7" s="51">
        <f>SUM('Mês'!$AN7:AO7)</f>
        <v>41.45</v>
      </c>
      <c r="AP7" s="51">
        <f>SUM('Mês'!$AN7:AP7)</f>
        <v>65.595</v>
      </c>
      <c r="AQ7" s="51">
        <f>SUM('Mês'!$AN7:AQ7)</f>
        <v>89.408</v>
      </c>
      <c r="AR7" s="51">
        <f>SUM('Mês'!$AN7:AR7)</f>
        <v>114.924</v>
      </c>
      <c r="AS7" s="51">
        <f>SUM('Mês'!$AN7:AS7)</f>
        <v>143.71</v>
      </c>
      <c r="AT7" s="51">
        <f>SUM('Mês'!$AN7:AT7)</f>
        <v>171.779</v>
      </c>
      <c r="AU7" s="51">
        <f>SUM('Mês'!$AN7:AU7)</f>
        <v>199.614</v>
      </c>
      <c r="AV7" s="51">
        <f>SUM('Mês'!$AN7:AV7)</f>
        <v>225.741</v>
      </c>
      <c r="AW7" s="51">
        <f>SUM('Mês'!$AN7:AW7)</f>
        <v>255.204</v>
      </c>
      <c r="AX7" s="51">
        <f>SUM('Mês'!$AN7:AX7)</f>
        <v>277.991</v>
      </c>
      <c r="AY7" s="51">
        <f>SUM('Mês'!$AN7:AY7)</f>
        <v>303.086</v>
      </c>
      <c r="AZ7" s="51">
        <f>SUM('Mês'!$AZ7:AZ7)</f>
        <v>21.542</v>
      </c>
      <c r="BA7" s="51">
        <f>SUM('Mês'!$AZ7:BA7)</f>
        <v>41.243</v>
      </c>
      <c r="BB7" s="51">
        <f>SUM('Mês'!$AZ7:BB7)</f>
        <v>66.316</v>
      </c>
      <c r="BC7" s="51">
        <f>SUM('Mês'!$AZ7:BC7)</f>
        <v>87.919</v>
      </c>
      <c r="BD7" s="51">
        <f>SUM('Mês'!$AZ7:BD7)</f>
        <v>112.218</v>
      </c>
      <c r="BE7" s="51">
        <f>SUM('Mês'!$AZ7:BE7)</f>
        <v>139.614</v>
      </c>
      <c r="BF7" s="51">
        <f>SUM('Mês'!$AZ7:BF7)</f>
        <v>166.023</v>
      </c>
      <c r="BG7" s="51">
        <f>SUM('Mês'!$AZ7:BG7)</f>
        <v>195.087</v>
      </c>
      <c r="BH7" s="51">
        <f>SUM('Mês'!$AZ7:BH7)</f>
        <v>222.511</v>
      </c>
      <c r="BI7" s="51">
        <f>SUM('Mês'!$AZ7:BI7)</f>
        <v>248.864</v>
      </c>
      <c r="BJ7" s="51">
        <f>SUM('Mês'!$AZ7:BJ7)</f>
        <v>276.781</v>
      </c>
      <c r="BK7" s="51">
        <f>SUM('Mês'!$AZ7:BK7)</f>
        <v>302.137</v>
      </c>
      <c r="BL7" s="51">
        <f>SUM('Mês'!$BL7:BL7)</f>
        <v>21.777</v>
      </c>
      <c r="BM7" s="51">
        <f>SUM('Mês'!$BL7:BM7)</f>
        <v>44.892</v>
      </c>
      <c r="BN7" s="51">
        <f>SUM('Mês'!$BL7:BN7)</f>
        <v>70.042</v>
      </c>
      <c r="BO7" s="51">
        <f>SUM('Mês'!$BL7:BO7)</f>
        <v>96.549</v>
      </c>
      <c r="BP7" s="51">
        <f>SUM('Mês'!$BL7:BP7)</f>
        <v>123.875</v>
      </c>
      <c r="BQ7" s="51">
        <f>SUM('Mês'!$BL7:BQ7)</f>
        <v>151.765</v>
      </c>
      <c r="BR7" s="51">
        <f>SUM('Mês'!$BL7:BR7)</f>
        <v>184.429</v>
      </c>
      <c r="BS7" s="51">
        <f>SUM('Mês'!$BL7:BS7)</f>
        <v>211.544</v>
      </c>
      <c r="BT7" s="51">
        <f>SUM('Mês'!$BL7:BT7)</f>
        <v>243.278</v>
      </c>
      <c r="BU7" s="51">
        <f>SUM('Mês'!$BL7:BU7)</f>
        <v>273.6</v>
      </c>
      <c r="BV7" s="51">
        <f>SUM('Mês'!$BL7:BV7)</f>
        <v>298.264</v>
      </c>
      <c r="BW7" s="51">
        <f>SUM('Mês'!$BL7:BW7)</f>
        <v>326.55</v>
      </c>
      <c r="BX7" s="51">
        <f>SUM('Mês'!$BX7:BX7)</f>
        <v>25.223</v>
      </c>
      <c r="BY7" s="51">
        <f>SUM('Mês'!$BX7:BY7)</f>
        <v>51.028</v>
      </c>
      <c r="BZ7" s="51">
        <f>SUM('Mês'!$BX7:BZ7)</f>
        <v>77.062</v>
      </c>
      <c r="CA7" s="51">
        <f>SUM('Mês'!$BX7:CA7)</f>
        <v>102.119</v>
      </c>
      <c r="CB7" s="51">
        <f>SUM('Mês'!$BX7:CB7)</f>
        <v>127.751</v>
      </c>
      <c r="CC7" s="51">
        <f>SUM('Mês'!$BX7:CC7)</f>
        <v>155.1</v>
      </c>
      <c r="CD7" s="51">
        <f>SUM('Mês'!$BX7:CD7)</f>
        <v>184.732</v>
      </c>
      <c r="CE7" s="51">
        <f>SUM('Mês'!$BX7:CE7)</f>
        <v>216.095</v>
      </c>
      <c r="CF7" s="51">
        <f>SUM('Mês'!$BX7:CF7)</f>
        <v>243.862</v>
      </c>
      <c r="CG7" s="51">
        <f>SUM('Mês'!$BX7:CG7)</f>
        <v>277.883</v>
      </c>
      <c r="CH7" s="51">
        <f>SUM('Mês'!$BX7:CH7)</f>
        <v>303.705</v>
      </c>
      <c r="CI7" s="51">
        <f>SUM('Mês'!$BX7:CI7)</f>
        <v>329.602</v>
      </c>
      <c r="CJ7" s="51">
        <f>SUM('Mês'!$CJ7:CJ7)</f>
        <v>22.74</v>
      </c>
      <c r="CK7" s="51">
        <f>SUM('Mês'!$CJ7:CK7)</f>
        <v>46.792</v>
      </c>
      <c r="CL7" s="51">
        <f>SUM('Mês'!$CJ7:CL7)</f>
        <v>73.266</v>
      </c>
      <c r="CM7" s="51">
        <f>SUM('Mês'!$CJ7:CM7)</f>
        <v>99.796</v>
      </c>
      <c r="CN7" s="51">
        <f>SUM('Mês'!$CJ7:CN7)</f>
        <v>130.315</v>
      </c>
      <c r="CO7" s="51">
        <f>SUM('Mês'!$CJ7:CO7)</f>
        <v>160.003</v>
      </c>
      <c r="CP7" s="51">
        <f>SUM('Mês'!$CJ7:CP7)</f>
        <v>188.069</v>
      </c>
      <c r="CQ7" s="51">
        <f>SUM('Mês'!$CJ7:CQ7)</f>
        <v>219.067</v>
      </c>
      <c r="CR7" s="51">
        <f>SUM('Mês'!$CJ7:CR7)</f>
        <v>249.861</v>
      </c>
      <c r="CS7" s="51">
        <f>SUM('Mês'!$CJ7:CS7)</f>
        <v>283.968</v>
      </c>
      <c r="CT7" s="51">
        <f>SUM('Mês'!$CJ7:CT7)</f>
        <v>312.224</v>
      </c>
      <c r="CU7" s="51">
        <f>SUM('Mês'!$CJ7:CU7)</f>
        <v>343.858</v>
      </c>
      <c r="CV7" s="51">
        <f>SUM('Mês'!$CV7:CV7)</f>
        <v>24.642</v>
      </c>
      <c r="CW7" s="51">
        <f>SUM('Mês'!$CV7:CW7)</f>
        <v>48.512</v>
      </c>
      <c r="CX7" s="51">
        <f>SUM('Mês'!$CV7:CX7)</f>
        <v>74.46</v>
      </c>
      <c r="CY7" s="51">
        <f>SUM('Mês'!$CV7:CY7)</f>
        <v>102.192</v>
      </c>
      <c r="CZ7" s="51">
        <f>SUM('Mês'!$CV7:CZ7)</f>
        <v>127.498</v>
      </c>
      <c r="DA7" s="51">
        <f>SUM('Mês'!$CV7:DA7)</f>
        <v>151.81</v>
      </c>
      <c r="DB7" s="51">
        <f>SUM('Mês'!$CV7:DB7)</f>
        <v>181.159</v>
      </c>
      <c r="DC7" s="51">
        <f>SUM('Mês'!$CV7:DC7)</f>
        <v>208.187</v>
      </c>
      <c r="DD7" s="51">
        <f>SUM('Mês'!CV7:DD7)</f>
        <v>242.88</v>
      </c>
      <c r="DE7" s="51">
        <f>SUM('Mês'!CV7:DE7)</f>
        <v>275.113</v>
      </c>
      <c r="DF7" s="51">
        <f>SUM('Mês'!$CV$7:DF7)</f>
        <v>300.852</v>
      </c>
      <c r="DG7" s="51">
        <f>SUM('Mês'!$CV$7:DG7)</f>
        <v>329.041</v>
      </c>
      <c r="DH7" s="51">
        <f>'Mês'!DH7</f>
        <v>22.616</v>
      </c>
      <c r="DI7" s="51">
        <f>SUM('Mês'!$DH7:DI7)</f>
        <v>45.124</v>
      </c>
      <c r="DJ7" s="51">
        <f>SUM('Mês'!$DH7:DJ7)</f>
        <v>73.71</v>
      </c>
      <c r="DK7" s="51">
        <f>SUM('Mês'!DH7:DK7)</f>
        <v>99.676</v>
      </c>
      <c r="DL7" s="51">
        <f>SUM('Mês'!DH7:DL7)</f>
        <v>127.142</v>
      </c>
      <c r="DM7" s="51">
        <f>SUM('Mês'!DH7:DM7)</f>
        <v>156.904</v>
      </c>
      <c r="DN7" s="51">
        <f>SUM('Mês'!DH7:DN7)</f>
        <v>183.879</v>
      </c>
      <c r="DO7" s="51">
        <f>SUM('Mês'!DH7:DO7)</f>
        <v>218.56</v>
      </c>
      <c r="DP7" s="51">
        <f>SUM('Mês'!DH7:DP7)</f>
        <v>248.539</v>
      </c>
      <c r="DQ7" s="51">
        <f>SUM('Mês'!DH7:DQ7)</f>
        <v>280.775</v>
      </c>
      <c r="DR7" s="51">
        <f>SUM('Mês'!DH7:DR7)</f>
        <v>308.369</v>
      </c>
      <c r="DS7" s="51">
        <f>SUM('Mês'!DH7:DS7)</f>
        <v>338.051</v>
      </c>
      <c r="DT7" s="51">
        <f>SUM('Mês'!DT7)</f>
        <v>26.534</v>
      </c>
      <c r="DU7" s="51">
        <f>SUM('Mês'!DT7:DU7)</f>
        <v>51.302</v>
      </c>
      <c r="DV7" s="51">
        <f>SUM('Mês'!DT7:DV7)</f>
        <v>80.485</v>
      </c>
      <c r="DW7" s="51">
        <f>SUM('Mês'!DT7:DW7)</f>
        <v>109.98</v>
      </c>
      <c r="DX7" s="51">
        <f>SUM('Mês'!DT7:DX7)</f>
        <v>138.83</v>
      </c>
      <c r="DY7" s="51">
        <f>SUM('Mês'!DT7:DY7)</f>
        <v>168.644</v>
      </c>
      <c r="DZ7" s="51">
        <f>SUM('Mês'!DT7:DZ7)</f>
        <v>198.257</v>
      </c>
      <c r="EA7" s="51">
        <f t="shared" ref="EA7:EB7" si="4">SUM(EA8:EA12)</f>
        <v>321.841</v>
      </c>
      <c r="EB7" s="51">
        <f t="shared" si="4"/>
        <v>360.825</v>
      </c>
      <c r="EC7" s="51">
        <f>SUM('Mês'!DT7:EC7)</f>
        <v>289.304</v>
      </c>
      <c r="ED7" s="51">
        <f>SUM('Mês'!$DT7:ED7)</f>
        <v>315.968</v>
      </c>
      <c r="EE7" s="51">
        <f>SUM('Mês'!DT7:EE7)</f>
        <v>346.741</v>
      </c>
      <c r="EF7" s="51">
        <f>'Mês'!EF7</f>
        <v>26.895</v>
      </c>
      <c r="EG7" s="51">
        <f>SUM('Mês'!$EF7:EG7)</f>
        <v>51.872</v>
      </c>
      <c r="EH7" s="51">
        <f>SUM('Mês'!$EF7:EH7)</f>
        <v>81.592</v>
      </c>
      <c r="EI7" s="51">
        <f>SUM('Mês'!$EF7:EI7)</f>
        <v>108.611</v>
      </c>
      <c r="EJ7" s="51">
        <f>SUM('Mês'!$EF7:EJ7)</f>
        <v>139.241</v>
      </c>
      <c r="EK7" s="51">
        <f>SUM('Mês'!$EF7:EK7)</f>
        <v>169.011</v>
      </c>
      <c r="EL7" s="51">
        <f>SUM('Mês'!$EF7:EL7)</f>
        <v>201.657</v>
      </c>
      <c r="EM7" s="51">
        <f>SUM('Mês'!$EF7:EM7)</f>
        <v>234.263</v>
      </c>
      <c r="EN7" s="51">
        <f>SUM('Mês'!$EF7:EN7)</f>
        <v>265.454</v>
      </c>
      <c r="EO7" s="51">
        <f>SUM('Mês'!$EF7:EO7)</f>
        <v>297.716</v>
      </c>
      <c r="EP7" s="51">
        <f>SUM('Mês'!$EF7:EP7)</f>
        <v>328.444</v>
      </c>
      <c r="EQ7" s="51">
        <f>SUM('Mês'!$EF7:EQ7)</f>
        <v>357.247</v>
      </c>
      <c r="ER7" s="51">
        <f>'Mês'!ER7</f>
        <v>30.93</v>
      </c>
      <c r="ES7" s="51">
        <f>SUM('Mês'!ER7:ES7)</f>
        <v>57.256</v>
      </c>
      <c r="ET7" s="51">
        <f>SUM('Mês'!$ER7:ET7)</f>
        <v>87.431</v>
      </c>
      <c r="EU7" s="51">
        <f>SUM('Mês'!$ER7:EU7)</f>
        <v>113.871</v>
      </c>
      <c r="EV7" s="51">
        <f>SUM('Mês'!$ER7:EV7)</f>
        <v>139.026</v>
      </c>
      <c r="EW7" s="51">
        <f>SUM('Mês'!$ER7:EW7)</f>
        <v>165.272</v>
      </c>
      <c r="EX7" s="51">
        <f>SUM('Mês'!$ER7:EX7)</f>
        <v>199.616</v>
      </c>
      <c r="EY7" s="51">
        <f>SUM('Mês'!$ER7:EY7)</f>
        <v>234.039</v>
      </c>
      <c r="EZ7" s="51">
        <f>SUM('Mês'!$ER7:EZ7)</f>
        <v>262.333</v>
      </c>
      <c r="FA7" s="51">
        <f>SUM('Mês'!$ER7:FA7)</f>
        <v>296.583</v>
      </c>
      <c r="FB7" s="51">
        <f>SUM('Mês'!$ER7:FB7)</f>
        <v>326.869</v>
      </c>
      <c r="FC7" s="51">
        <f>SUM('Mês'!$ER7:FC7)</f>
        <v>358.683</v>
      </c>
      <c r="FD7" s="51">
        <f>SUM('Mês'!$FD7:FD7)</f>
        <v>28.809</v>
      </c>
      <c r="FE7" s="51">
        <f>SUM('Mês'!$FD7:FE7)</f>
        <v>57.809</v>
      </c>
      <c r="FF7" s="51">
        <f>SUM('Mês'!$FD7:FF7)</f>
        <v>88.648</v>
      </c>
      <c r="FG7" s="51">
        <f>SUM('Mês'!$FD7:FG7)</f>
        <v>117.956</v>
      </c>
      <c r="FH7" s="51">
        <f>SUM('Mês'!$FD7:FH7)</f>
        <v>146.871</v>
      </c>
      <c r="FI7" s="51">
        <f>SUM('Mês'!$FD7:FI7)</f>
        <v>176.847</v>
      </c>
      <c r="FJ7" s="51">
        <f>SUM('Mês'!$FD7:FJ7)</f>
        <v>207.87</v>
      </c>
      <c r="FK7" s="51">
        <f>SUM('Mês'!$FD7:FK7)</f>
        <v>241.624</v>
      </c>
      <c r="FL7" s="51">
        <f>SUM('Mês'!$FD7:FL7)</f>
        <v>273.599</v>
      </c>
      <c r="FM7" s="51">
        <f>SUM('Mês'!$FD7:FM7)</f>
        <v>306.415</v>
      </c>
      <c r="FN7" s="51">
        <f>SUM('Mês'!$FD7:FN7)</f>
        <v>335.504</v>
      </c>
      <c r="FO7" s="51">
        <f>SUM('Mês'!$FD7:FO7)</f>
        <v>364.853</v>
      </c>
      <c r="FP7" s="51">
        <f>SUM('Mês'!$FP7:FP7)</f>
        <v>27.542</v>
      </c>
      <c r="FQ7" s="51">
        <f>SUM('Mês'!$FP7:FQ7)</f>
        <v>55.209</v>
      </c>
      <c r="FR7" s="51">
        <f>SUM('Mês'!$FP7:FR7)</f>
        <v>84.421</v>
      </c>
      <c r="FS7" s="51">
        <f>SUM('Mês'!$FP7:FS7)</f>
        <v>109.505</v>
      </c>
      <c r="FT7" s="51">
        <f>SUM('Mês'!$FP7:FT7)</f>
        <v>137.852</v>
      </c>
      <c r="FU7" s="51">
        <f>SUM('Mês'!$FP7:FU7)</f>
        <v>165.215</v>
      </c>
      <c r="FV7" s="51">
        <f>SUM('Mês'!$FP7:FV7)</f>
        <v>197.297</v>
      </c>
      <c r="FW7" s="51">
        <f>SUM('Mês'!$FP7:FW7)</f>
        <v>227.01</v>
      </c>
      <c r="FX7" s="51">
        <f>SUM('Mês'!$FP7:FX7)</f>
        <v>257.788</v>
      </c>
      <c r="FY7" s="51">
        <f>SUM('Mês'!$FP7:FY7)</f>
        <v>285.775</v>
      </c>
      <c r="FZ7" s="51">
        <f>SUM('Mês'!$FP7:FZ7)</f>
        <v>316.448</v>
      </c>
      <c r="GA7" s="51">
        <f>SUM('Mês'!$FP7:GA7)</f>
        <v>345.879</v>
      </c>
      <c r="GB7" s="51">
        <f>SUM('Mês'!$GB7:GB7)</f>
        <v>30.828</v>
      </c>
      <c r="GC7" s="51">
        <f>SUM('Mês'!$GB7:GC7)</f>
        <v>56.193</v>
      </c>
      <c r="GD7" s="51">
        <f>SUM('Mês'!$GB7:GD7)</f>
        <v>88.261</v>
      </c>
      <c r="GE7" s="51">
        <f>SUM('Mês'!$GB7:GE7)</f>
        <v>118.495</v>
      </c>
      <c r="GF7" s="51">
        <f>SUM('Mês'!$GB7:GF7)</f>
        <v>148.407</v>
      </c>
      <c r="GG7" s="51">
        <f>SUM('Mês'!$GB7:GG7)</f>
        <v>175.168</v>
      </c>
      <c r="GH7" s="51">
        <f>SUM('Mês'!$GB7:GH7)</f>
        <v>201.915</v>
      </c>
      <c r="GI7" s="51">
        <f>SUM('Mês'!$GB7:GI7)</f>
        <v>230.281</v>
      </c>
      <c r="GJ7" s="51">
        <f>SUM('Mês'!$GB7:GJ7)</f>
        <v>254.365</v>
      </c>
      <c r="GK7" s="51">
        <f>SUM('Mês'!$GB7:GK7)</f>
        <v>281.835</v>
      </c>
      <c r="GL7" s="51">
        <f>SUM('Mês'!$GB7:GL7)</f>
        <v>306.875</v>
      </c>
      <c r="GM7" s="51">
        <f>SUM('Mês'!$GB7:GM7)</f>
        <v>333.079</v>
      </c>
      <c r="GN7" s="51">
        <f>SUM('Mês'!$GN7:GN7)</f>
        <v>21.7</v>
      </c>
      <c r="GO7" s="51">
        <f>SUM('Mês'!$GN7:GO7)</f>
        <v>44.286</v>
      </c>
      <c r="GP7" s="51">
        <f>SUM('Mês'!$GN7:GP7)</f>
        <v>70.393</v>
      </c>
      <c r="GQ7" s="51">
        <f>SUM('Mês'!$GN7:GQ7)</f>
        <v>91.8</v>
      </c>
      <c r="GR7" s="51">
        <f>SUM('Mês'!$GN7:GR7)</f>
        <v>115.302</v>
      </c>
      <c r="GS7" s="51">
        <f>SUM('Mês'!$GN7:GS7)</f>
        <v>137.393</v>
      </c>
      <c r="GT7" s="51">
        <f>SUM('Mês'!$GN7:GT7)</f>
        <v>155.111</v>
      </c>
      <c r="GU7" s="51">
        <f>SUM('Mês'!$GN7:GU7)</f>
        <v>180.192</v>
      </c>
      <c r="GV7" s="51">
        <f>SUM('Mês'!$GN7:GV7)</f>
        <v>203.719</v>
      </c>
      <c r="GW7" s="51">
        <f>SUM('Mês'!$GN7:GW7)</f>
        <v>225.873</v>
      </c>
      <c r="GX7" s="51">
        <f>SUM('Mês'!$GN7:GX7)</f>
        <v>250.503</v>
      </c>
      <c r="GY7" s="51">
        <f>SUM('Mês'!$GN7:GY7)</f>
        <v>276.579</v>
      </c>
      <c r="GZ7" s="51">
        <f>SUM('Mês'!$GZ7:GZ7)</f>
        <v>23.188</v>
      </c>
      <c r="HA7" s="51">
        <f>SUM('Mês'!$GZ7:HA7)</f>
        <v>42.798</v>
      </c>
      <c r="HB7" s="51">
        <f>SUM('Mês'!$GZ7:HB7)</f>
        <v>69.789</v>
      </c>
      <c r="HC7" s="51">
        <f>SUM('Mês'!$GZ7:HC7)</f>
        <v>94.091</v>
      </c>
      <c r="HD7" s="51">
        <f>SUM('Mês'!$GZ7:HD7)</f>
        <v>121.933</v>
      </c>
      <c r="HE7" s="51">
        <f>SUM('Mês'!$GZ7:HE7)</f>
        <v>148.327</v>
      </c>
      <c r="HF7" s="51">
        <f>SUM('Mês'!$GZ7:HF7)</f>
        <v>175.711</v>
      </c>
      <c r="HG7" s="51">
        <f>SUM('Mês'!$GZ7:HG7)</f>
        <v>206.507</v>
      </c>
      <c r="HH7" s="51">
        <f>SUM('Mês'!$GZ7:HH7)</f>
        <v>233.174</v>
      </c>
      <c r="HI7" s="53">
        <f>SUM('Mês'!$GZ7:HI7)</f>
        <v>261.226</v>
      </c>
      <c r="HJ7" s="53">
        <f>SUM('Mês'!$GZ7:HJ7)</f>
        <v>291.783</v>
      </c>
      <c r="HK7" s="53">
        <f>SUM('Mês'!$GZ7:HK7)</f>
        <v>320.513</v>
      </c>
      <c r="HL7" s="54">
        <f>SUM('Mês'!$HL7:HL7)</f>
        <v>30.85</v>
      </c>
      <c r="HM7" s="54">
        <f>SUM('Mês'!$HL7:HM7)</f>
        <v>57.329</v>
      </c>
      <c r="HN7" s="54">
        <f>SUM('Mês'!$HL7:HN7)</f>
        <v>86.418</v>
      </c>
      <c r="HO7" s="54">
        <f>SUM('Mês'!$HL7:HO7)</f>
        <v>117.934</v>
      </c>
      <c r="HP7" s="54">
        <f>SUM('Mês'!$HL7:HP7)</f>
        <v>141.323</v>
      </c>
      <c r="HQ7" s="54">
        <f>SUM('Mês'!$HL7:HQ7)</f>
        <v>171.392</v>
      </c>
      <c r="HR7" s="54">
        <f>SUM('Mês'!$HL7:HR7)</f>
        <v>198.302</v>
      </c>
      <c r="HS7" s="54">
        <f>SUM('Mês'!$HL7:HS7)</f>
        <v>226.182</v>
      </c>
      <c r="HT7" s="172"/>
    </row>
    <row r="8" ht="12.75" customHeight="1">
      <c r="A8" s="39">
        <f t="shared" si="3"/>
        <v>4</v>
      </c>
      <c r="B8" s="55" t="s">
        <v>238</v>
      </c>
      <c r="C8" s="56"/>
      <c r="D8" s="56">
        <f>SUM('Mês'!D8)</f>
        <v>12.991</v>
      </c>
      <c r="E8" s="56">
        <f>SUM('Mês'!D8:E8)</f>
        <v>26.922</v>
      </c>
      <c r="F8" s="56">
        <f>SUM('Mês'!D8:F8)</f>
        <v>43.564</v>
      </c>
      <c r="G8" s="56">
        <f>SUM('Mês'!D8:G8)</f>
        <v>58.532</v>
      </c>
      <c r="H8" s="56">
        <f>SUM('Mês'!D8:H8)</f>
        <v>76.744</v>
      </c>
      <c r="I8" s="56">
        <f>SUM('Mês'!D8:I8)</f>
        <v>93.834</v>
      </c>
      <c r="J8" s="56">
        <f>SUM('Mês'!D8:J8)</f>
        <v>112.45</v>
      </c>
      <c r="K8" s="56">
        <f>SUM('Mês'!D8:K8)</f>
        <v>134.213</v>
      </c>
      <c r="L8" s="56">
        <f>SUM('Mês'!D8:L8)</f>
        <v>152.763</v>
      </c>
      <c r="M8" s="56">
        <f>SUM('Mês'!D8:M8)</f>
        <v>170.697</v>
      </c>
      <c r="N8" s="56">
        <f>SUM('Mês'!D8:N8)</f>
        <v>187.528</v>
      </c>
      <c r="O8" s="56">
        <f>SUM('Mês'!D8:O8)</f>
        <v>206.844</v>
      </c>
      <c r="P8" s="56">
        <f>SUM('Mês'!P8)</f>
        <v>16.641</v>
      </c>
      <c r="Q8" s="56">
        <f>SUM('Mês'!P8:Q8)</f>
        <v>31.534</v>
      </c>
      <c r="R8" s="56">
        <f>SUM('Mês'!P8:R8)</f>
        <v>49.734</v>
      </c>
      <c r="S8" s="56">
        <f>SUM('Mês'!P8:S8)</f>
        <v>67.54</v>
      </c>
      <c r="T8" s="56">
        <f>SUM('Mês'!P8:T8)</f>
        <v>88.645</v>
      </c>
      <c r="U8" s="56">
        <f>SUM('Mês'!P8:U8)</f>
        <v>107.047</v>
      </c>
      <c r="V8" s="56">
        <f>SUM('Mês'!P8:V8)</f>
        <v>130.325</v>
      </c>
      <c r="W8" s="56">
        <f>SUM('Mês'!P8:W8)</f>
        <v>149.831</v>
      </c>
      <c r="X8" s="56">
        <f>SUM('Mês'!P8:X8)</f>
        <v>165.915</v>
      </c>
      <c r="Y8" s="56">
        <f>SUM('Mês'!P8:Y8)</f>
        <v>186.821</v>
      </c>
      <c r="Z8" s="56">
        <f>SUM('Mês'!P8:Z8)</f>
        <v>204.144</v>
      </c>
      <c r="AA8" s="56">
        <f>SUM('Mês'!P8:AA8)</f>
        <v>222.418</v>
      </c>
      <c r="AB8" s="56">
        <f>SUM('Mês'!$AB8:AB8)</f>
        <v>15.438</v>
      </c>
      <c r="AC8" s="56">
        <f>SUM('Mês'!$AB8:AC8)</f>
        <v>30.791</v>
      </c>
      <c r="AD8" s="56">
        <f>SUM('Mês'!$AB8:AD8)</f>
        <v>47.887</v>
      </c>
      <c r="AE8" s="56">
        <f>SUM('Mês'!$AB8:AE8)</f>
        <v>62.931</v>
      </c>
      <c r="AF8" s="56">
        <f>SUM('Mês'!$AB8:AF8)</f>
        <v>80.394</v>
      </c>
      <c r="AG8" s="56">
        <f>SUM('Mês'!$AB8:AG8)</f>
        <v>100.383</v>
      </c>
      <c r="AH8" s="56">
        <f>SUM('Mês'!$AB8:AH8)</f>
        <v>118.003</v>
      </c>
      <c r="AI8" s="56">
        <f>SUM('Mês'!$AB8:AI8)</f>
        <v>138.331</v>
      </c>
      <c r="AJ8" s="56">
        <f>SUM('Mês'!$AB8:AJ8)</f>
        <v>158.419</v>
      </c>
      <c r="AK8" s="56">
        <f>SUM('Mês'!$AB8:AK8)</f>
        <v>178.934</v>
      </c>
      <c r="AL8" s="56">
        <f>SUM('Mês'!$AB8:AL8)</f>
        <v>197.232</v>
      </c>
      <c r="AM8" s="56">
        <f>SUM('Mês'!$AB8:AM8)</f>
        <v>215.594</v>
      </c>
      <c r="AN8" s="56">
        <f>SUM('Mês'!$AN8:AN8)</f>
        <v>14.385</v>
      </c>
      <c r="AO8" s="56">
        <f>SUM('Mês'!$AN8:AO8)</f>
        <v>28.745</v>
      </c>
      <c r="AP8" s="56">
        <f>SUM('Mês'!$AN8:AP8)</f>
        <v>47.29</v>
      </c>
      <c r="AQ8" s="56">
        <f>SUM('Mês'!$AN8:AQ8)</f>
        <v>65.491</v>
      </c>
      <c r="AR8" s="56">
        <f>SUM('Mês'!$AN8:AR8)</f>
        <v>85.956</v>
      </c>
      <c r="AS8" s="56">
        <f>SUM('Mês'!$AN8:AS8)</f>
        <v>109.077</v>
      </c>
      <c r="AT8" s="56">
        <f>SUM('Mês'!$AN8:AT8)</f>
        <v>131.033</v>
      </c>
      <c r="AU8" s="56">
        <f>SUM('Mês'!$AN8:AU8)</f>
        <v>152.586</v>
      </c>
      <c r="AV8" s="56">
        <f>SUM('Mês'!$AN8:AV8)</f>
        <v>172.272</v>
      </c>
      <c r="AW8" s="56">
        <f>SUM('Mês'!$AN8:AW8)</f>
        <v>195.152</v>
      </c>
      <c r="AX8" s="56">
        <f>SUM('Mês'!$AN8:AX8)</f>
        <v>210.829</v>
      </c>
      <c r="AY8" s="56">
        <f>SUM('Mês'!$AN8:AY8)</f>
        <v>229.031</v>
      </c>
      <c r="AZ8" s="56">
        <f>SUM('Mês'!$AZ8:AZ8)</f>
        <v>14.651</v>
      </c>
      <c r="BA8" s="56">
        <f>SUM('Mês'!$AZ8:BA8)</f>
        <v>27.919</v>
      </c>
      <c r="BB8" s="56">
        <f>SUM('Mês'!$AZ8:BB8)</f>
        <v>44.761</v>
      </c>
      <c r="BC8" s="56">
        <f>SUM('Mês'!$AZ8:BC8)</f>
        <v>59.478</v>
      </c>
      <c r="BD8" s="56">
        <f>SUM('Mês'!$AZ8:BD8)</f>
        <v>75.871</v>
      </c>
      <c r="BE8" s="56">
        <f>SUM('Mês'!$AZ8:BE8)</f>
        <v>95.01</v>
      </c>
      <c r="BF8" s="56">
        <f>SUM('Mês'!$AZ8:BF8)</f>
        <v>113.141</v>
      </c>
      <c r="BG8" s="56">
        <f>SUM('Mês'!$AZ8:BG8)</f>
        <v>133.446</v>
      </c>
      <c r="BH8" s="56">
        <f>SUM('Mês'!$AZ8:BH8)</f>
        <v>150.594</v>
      </c>
      <c r="BI8" s="56">
        <f>SUM('Mês'!$AZ8:BI8)</f>
        <v>167.556</v>
      </c>
      <c r="BJ8" s="56">
        <f>SUM('Mês'!$AZ8:BJ8)</f>
        <v>185.227</v>
      </c>
      <c r="BK8" s="56">
        <f>SUM('Mês'!$AZ8:BK8)</f>
        <v>202.178</v>
      </c>
      <c r="BL8" s="56">
        <f>SUM('Mês'!$BL8:BL8)</f>
        <v>13.763</v>
      </c>
      <c r="BM8" s="56">
        <f>SUM('Mês'!$BL8:BM8)</f>
        <v>28.636</v>
      </c>
      <c r="BN8" s="56">
        <f>SUM('Mês'!$BL8:BN8)</f>
        <v>44.731</v>
      </c>
      <c r="BO8" s="56">
        <f>SUM('Mês'!$BL8:BO8)</f>
        <v>62.104</v>
      </c>
      <c r="BP8" s="56">
        <f>SUM('Mês'!$BL8:BP8)</f>
        <v>79.715</v>
      </c>
      <c r="BQ8" s="56">
        <f>SUM('Mês'!$BL8:BQ8)</f>
        <v>97.792</v>
      </c>
      <c r="BR8" s="56">
        <f>SUM('Mês'!$BL8:BR8)</f>
        <v>119.722</v>
      </c>
      <c r="BS8" s="56">
        <f>SUM('Mês'!$BL8:BS8)</f>
        <v>137.913</v>
      </c>
      <c r="BT8" s="56">
        <f>SUM('Mês'!$BL8:BT8)</f>
        <v>159.029</v>
      </c>
      <c r="BU8" s="56">
        <f>SUM('Mês'!$BL8:BU8)</f>
        <v>180.08</v>
      </c>
      <c r="BV8" s="56">
        <f>SUM('Mês'!$BL8:BV8)</f>
        <v>196.727</v>
      </c>
      <c r="BW8" s="56">
        <f>SUM('Mês'!$BL8:BW8)</f>
        <v>214.52</v>
      </c>
      <c r="BX8" s="56">
        <f>SUM('Mês'!$BX8:BX8)</f>
        <v>15.794</v>
      </c>
      <c r="BY8" s="56">
        <f>SUM('Mês'!$BX8:BY8)</f>
        <v>32.879</v>
      </c>
      <c r="BZ8" s="56">
        <f>SUM('Mês'!$BX8:BZ8)</f>
        <v>50.498</v>
      </c>
      <c r="CA8" s="56">
        <f>SUM('Mês'!$BX8:CA8)</f>
        <v>66.944</v>
      </c>
      <c r="CB8" s="56">
        <f>SUM('Mês'!$BX8:CB8)</f>
        <v>83.844</v>
      </c>
      <c r="CC8" s="56">
        <f>SUM('Mês'!$BX8:CC8)</f>
        <v>101.419</v>
      </c>
      <c r="CD8" s="56">
        <f>SUM('Mês'!$BX8:CD8)</f>
        <v>121.186</v>
      </c>
      <c r="CE8" s="56">
        <f>SUM('Mês'!$BX8:CE8)</f>
        <v>141.665</v>
      </c>
      <c r="CF8" s="56">
        <f>SUM('Mês'!$BX8:CF8)</f>
        <v>160.008</v>
      </c>
      <c r="CG8" s="56">
        <f>SUM('Mês'!$BX8:CG8)</f>
        <v>182.437</v>
      </c>
      <c r="CH8" s="56">
        <f>SUM('Mês'!$BX8:CH8)</f>
        <v>198.768</v>
      </c>
      <c r="CI8" s="56">
        <f>SUM('Mês'!$BX8:CI8)</f>
        <v>215.197</v>
      </c>
      <c r="CJ8" s="56">
        <f>SUM('Mês'!$CJ8:CJ8)</f>
        <v>12.97</v>
      </c>
      <c r="CK8" s="56">
        <f>SUM('Mês'!$CJ8:CK8)</f>
        <v>28.17</v>
      </c>
      <c r="CL8" s="56">
        <f>SUM('Mês'!$CJ8:CL8)</f>
        <v>44.49</v>
      </c>
      <c r="CM8" s="56">
        <f>SUM('Mês'!$CJ8:CM8)</f>
        <v>60.224</v>
      </c>
      <c r="CN8" s="56">
        <f>SUM('Mês'!$CJ8:CN8)</f>
        <v>79.444</v>
      </c>
      <c r="CO8" s="56">
        <f>SUM('Mês'!$CJ8:CO8)</f>
        <v>98.135</v>
      </c>
      <c r="CP8" s="56">
        <f>SUM('Mês'!$CJ8:CP8)</f>
        <v>115.477</v>
      </c>
      <c r="CQ8" s="56">
        <f>SUM('Mês'!$CJ8:CQ8)</f>
        <v>135.219</v>
      </c>
      <c r="CR8" s="56">
        <f>SUM('Mês'!$CJ8:CR8)</f>
        <v>155.312</v>
      </c>
      <c r="CS8" s="56">
        <f>SUM('Mês'!$CJ8:CS8)</f>
        <v>177.333</v>
      </c>
      <c r="CT8" s="56">
        <f>SUM('Mês'!$CJ8:CT8)</f>
        <v>194.801</v>
      </c>
      <c r="CU8" s="56">
        <f>SUM('Mês'!$CJ8:CU8)</f>
        <v>215.03</v>
      </c>
      <c r="CV8" s="56">
        <f>SUM('Mês'!$CV8:CV8)</f>
        <v>13.752</v>
      </c>
      <c r="CW8" s="56">
        <f>SUM('Mês'!$CV8:CW8)</f>
        <v>28.771</v>
      </c>
      <c r="CX8" s="56">
        <f>SUM('Mês'!$CV8:CX8)</f>
        <v>43.455</v>
      </c>
      <c r="CY8" s="56">
        <f>SUM('Mês'!$CV8:CY8)</f>
        <v>59.507</v>
      </c>
      <c r="CZ8" s="56">
        <f>SUM('Mês'!$CV8:CZ8)</f>
        <v>73.883</v>
      </c>
      <c r="DA8" s="56">
        <f>SUM('Mês'!$CV8:DA8)</f>
        <v>88.319</v>
      </c>
      <c r="DB8" s="56">
        <f>SUM('Mês'!$CV8:DB8)</f>
        <v>106.676</v>
      </c>
      <c r="DC8" s="56">
        <f>SUM('Mês'!$CV8:DC8)</f>
        <v>123.878</v>
      </c>
      <c r="DD8" s="56">
        <f>SUM('Mês'!CV8:DD8)</f>
        <v>145.955</v>
      </c>
      <c r="DE8" s="56">
        <f>SUM('Mês'!CV8:DE8)</f>
        <v>166.547</v>
      </c>
      <c r="DF8" s="56">
        <f>SUM('Mês'!$CV$8:DF8)</f>
        <v>182.303</v>
      </c>
      <c r="DG8" s="56">
        <f>SUM('Mês'!$CV$8:DG8)</f>
        <v>199.216</v>
      </c>
      <c r="DH8" s="56">
        <f>'Mês'!DH8</f>
        <v>11.883</v>
      </c>
      <c r="DI8" s="56">
        <f>SUM('Mês'!$DH8:DI8)</f>
        <v>24.783</v>
      </c>
      <c r="DJ8" s="56">
        <f>SUM('Mês'!$DH8:DJ8)</f>
        <v>42.061</v>
      </c>
      <c r="DK8" s="56">
        <f>SUM('Mês'!DH8:DK8)</f>
        <v>57.742</v>
      </c>
      <c r="DL8" s="56">
        <f>SUM('Mês'!DH8:DL8)</f>
        <v>75.935</v>
      </c>
      <c r="DM8" s="56">
        <f>SUM('Mês'!DH8:DM8)</f>
        <v>95.626</v>
      </c>
      <c r="DN8" s="56">
        <f>SUM('Mês'!DH8:DN8)</f>
        <v>112.814</v>
      </c>
      <c r="DO8" s="56">
        <f>SUM('Mês'!DH8:DO8)</f>
        <v>136.557</v>
      </c>
      <c r="DP8" s="56">
        <f>SUM('Mês'!DH8:DP8)</f>
        <v>157.131</v>
      </c>
      <c r="DQ8" s="56">
        <f>SUM('Mês'!DH8:DQ8)</f>
        <v>179.603</v>
      </c>
      <c r="DR8" s="56">
        <f>SUM('Mês'!DH8:DR8)</f>
        <v>198.907</v>
      </c>
      <c r="DS8" s="56">
        <f>SUM('Mês'!DH8:DS8)</f>
        <v>219.842</v>
      </c>
      <c r="DT8" s="56">
        <f>SUM('Mês'!DT8)</f>
        <v>17.56</v>
      </c>
      <c r="DU8" s="56">
        <f>SUM('Mês'!DT8:DU8)</f>
        <v>34.227</v>
      </c>
      <c r="DV8" s="56">
        <f>SUM('Mês'!DT8:DV8)</f>
        <v>54.552</v>
      </c>
      <c r="DW8" s="56">
        <f>SUM('Mês'!DT8:DW8)</f>
        <v>74.89</v>
      </c>
      <c r="DX8" s="56">
        <f>SUM('Mês'!DT8:DX8)</f>
        <v>94.96</v>
      </c>
      <c r="DY8" s="56">
        <f>SUM('Mês'!DT8:DY8)</f>
        <v>115.739</v>
      </c>
      <c r="DZ8" s="56">
        <f>SUM('Mês'!DT8:DZ8)</f>
        <v>136.047</v>
      </c>
      <c r="EA8" s="56">
        <f>SUM('Mês'!DT8:EA8)</f>
        <v>158.463</v>
      </c>
      <c r="EB8" s="56">
        <f>SUM('Mês'!$DT8:EB8)</f>
        <v>177.779</v>
      </c>
      <c r="EC8" s="56">
        <f>SUM('Mês'!DT8:EC8)</f>
        <v>196.224</v>
      </c>
      <c r="ED8" s="56">
        <f>SUM('Mês'!$DT8:ED8)</f>
        <v>213.376</v>
      </c>
      <c r="EE8" s="56">
        <f>SUM('Mês'!DT8:EE8)</f>
        <v>234.538</v>
      </c>
      <c r="EF8" s="56">
        <f>'Mês'!EF8</f>
        <v>16.793</v>
      </c>
      <c r="EG8" s="56">
        <f>SUM('Mês'!$EF8:EG8)</f>
        <v>33.315</v>
      </c>
      <c r="EH8" s="56">
        <f>SUM('Mês'!$EF8:EH8)</f>
        <v>52.676</v>
      </c>
      <c r="EI8" s="56">
        <f>SUM('Mês'!$EF8:EI8)</f>
        <v>69.682</v>
      </c>
      <c r="EJ8" s="56">
        <f>SUM('Mês'!$EF8:EJ8)</f>
        <v>89.449</v>
      </c>
      <c r="EK8" s="56">
        <f>SUM('Mês'!$EF8:EK8)</f>
        <v>109.138</v>
      </c>
      <c r="EL8" s="56">
        <f>SUM('Mês'!$EF8:EL8)</f>
        <v>131.031</v>
      </c>
      <c r="EM8" s="56">
        <f>SUM('Mês'!$EF8:EM8)</f>
        <v>151.7</v>
      </c>
      <c r="EN8" s="56">
        <f>SUM('Mês'!$EF8:EN8)</f>
        <v>171.747</v>
      </c>
      <c r="EO8" s="56">
        <f>SUM('Mês'!$EF8:EO8)</f>
        <v>191.993</v>
      </c>
      <c r="EP8" s="56">
        <f>SUM('Mês'!$EF8:EP8)</f>
        <v>212.473</v>
      </c>
      <c r="EQ8" s="56">
        <f>SUM('Mês'!$EF8:EQ8)</f>
        <v>231.9</v>
      </c>
      <c r="ER8" s="56">
        <f>'Mês'!ER8</f>
        <v>19.594</v>
      </c>
      <c r="ES8" s="56">
        <f>SUM('Mês'!ER8:ES8)</f>
        <v>37.022</v>
      </c>
      <c r="ET8" s="56">
        <f>SUM('Mês'!$ER8:ET8)</f>
        <v>54.824</v>
      </c>
      <c r="EU8" s="56">
        <f>SUM('Mês'!$ER8:EU8)</f>
        <v>71.368</v>
      </c>
      <c r="EV8" s="56">
        <f>SUM('Mês'!$ER8:EV8)</f>
        <v>87.111</v>
      </c>
      <c r="EW8" s="56">
        <f>SUM('Mês'!$ER8:EW8)</f>
        <v>103.399</v>
      </c>
      <c r="EX8" s="56">
        <f>SUM('Mês'!$ER8:EX8)</f>
        <v>125.342</v>
      </c>
      <c r="EY8" s="56">
        <f>SUM('Mês'!$ER8:EY8)</f>
        <v>146.725</v>
      </c>
      <c r="EZ8" s="56">
        <f>SUM('Mês'!$ER8:EZ8)</f>
        <v>164.851</v>
      </c>
      <c r="FA8" s="56">
        <f>SUM('Mês'!$ER8:FA8)</f>
        <v>187.512</v>
      </c>
      <c r="FB8" s="56">
        <f>SUM('Mês'!$ER8:FB8)</f>
        <v>207.354</v>
      </c>
      <c r="FC8" s="56">
        <f>SUM('Mês'!$ER8:FC8)</f>
        <v>229.964</v>
      </c>
      <c r="FD8" s="56">
        <f>SUM('Mês'!$FD8:FD8)</f>
        <v>18.381</v>
      </c>
      <c r="FE8" s="56">
        <f>SUM('Mês'!$FD8:FE8)</f>
        <v>37.886</v>
      </c>
      <c r="FF8" s="56">
        <f>SUM('Mês'!$FD8:FF8)</f>
        <v>58.077</v>
      </c>
      <c r="FG8" s="56">
        <f>SUM('Mês'!$FD8:FG8)</f>
        <v>76.469</v>
      </c>
      <c r="FH8" s="56">
        <f>SUM('Mês'!$FD8:FH8)</f>
        <v>94.616</v>
      </c>
      <c r="FI8" s="56">
        <f>SUM('Mês'!$FD8:FI8)</f>
        <v>113.186</v>
      </c>
      <c r="FJ8" s="56">
        <f>SUM('Mês'!$FD8:FJ8)</f>
        <v>134.013</v>
      </c>
      <c r="FK8" s="56">
        <f>SUM('Mês'!$FD8:FK8)</f>
        <v>155.575</v>
      </c>
      <c r="FL8" s="56">
        <f>SUM('Mês'!$FD8:FL8)</f>
        <v>177.296</v>
      </c>
      <c r="FM8" s="56">
        <f>SUM('Mês'!$FD8:FM8)</f>
        <v>197.805</v>
      </c>
      <c r="FN8" s="56">
        <f>SUM('Mês'!$FD8:FN8)</f>
        <v>215.446</v>
      </c>
      <c r="FO8" s="56">
        <f>SUM('Mês'!$FD8:FO8)</f>
        <v>235.622</v>
      </c>
      <c r="FP8" s="56">
        <f>SUM('Mês'!$FP8:FP8)</f>
        <v>16.401</v>
      </c>
      <c r="FQ8" s="56">
        <f>SUM('Mês'!$FP8:FQ8)</f>
        <v>34.666</v>
      </c>
      <c r="FR8" s="56">
        <f>SUM('Mês'!$FP8:FR8)</f>
        <v>53.395</v>
      </c>
      <c r="FS8" s="56">
        <f>SUM('Mês'!$FP8:FS8)</f>
        <v>69.662</v>
      </c>
      <c r="FT8" s="56">
        <f>SUM('Mês'!$FP8:FT8)</f>
        <v>88.298</v>
      </c>
      <c r="FU8" s="56">
        <f>SUM('Mês'!$FP8:FU8)</f>
        <v>107.595</v>
      </c>
      <c r="FV8" s="56">
        <f>SUM('Mês'!$FP8:FV8)</f>
        <v>129.715</v>
      </c>
      <c r="FW8" s="56">
        <f>SUM('Mês'!$FP8:FW8)</f>
        <v>150.559</v>
      </c>
      <c r="FX8" s="56">
        <f>SUM('Mês'!$FP8:FX8)</f>
        <v>171.103</v>
      </c>
      <c r="FY8" s="56">
        <f>SUM('Mês'!$FP8:FY8)</f>
        <v>190.143</v>
      </c>
      <c r="FZ8" s="56">
        <f>SUM('Mês'!$FP8:FZ8)</f>
        <v>210.163</v>
      </c>
      <c r="GA8" s="56">
        <f>SUM('Mês'!$FP8:GA8)</f>
        <v>230.695</v>
      </c>
      <c r="GB8" s="56">
        <f>SUM('Mês'!$GB8:GB8)</f>
        <v>19.525</v>
      </c>
      <c r="GC8" s="56">
        <f>SUM('Mês'!$GB8:GC8)</f>
        <v>35.287</v>
      </c>
      <c r="GD8" s="56">
        <f>SUM('Mês'!$GB8:GD8)</f>
        <v>55.219</v>
      </c>
      <c r="GE8" s="56">
        <f>SUM('Mês'!$GB8:GE8)</f>
        <v>74.783</v>
      </c>
      <c r="GF8" s="56">
        <f>SUM('Mês'!$GB8:GF8)</f>
        <v>94.432</v>
      </c>
      <c r="GG8" s="56">
        <f>SUM('Mês'!$GB8:GG8)</f>
        <v>111.402</v>
      </c>
      <c r="GH8" s="56">
        <f>SUM('Mês'!$GB8:GH8)</f>
        <v>129.406</v>
      </c>
      <c r="GI8" s="56">
        <f>SUM('Mês'!$GB8:GI8)</f>
        <v>147.593</v>
      </c>
      <c r="GJ8" s="56">
        <f>SUM('Mês'!$GB8:GJ8)</f>
        <v>163.304</v>
      </c>
      <c r="GK8" s="56">
        <f>SUM('Mês'!$GB8:GK8)</f>
        <v>181.535</v>
      </c>
      <c r="GL8" s="56">
        <f>SUM('Mês'!$GB8:GL8)</f>
        <v>198.071</v>
      </c>
      <c r="GM8" s="56">
        <f>SUM('Mês'!$GB8:GM8)</f>
        <v>215.884</v>
      </c>
      <c r="GN8" s="56">
        <f>SUM('Mês'!$GN8:GN8)</f>
        <v>13.441</v>
      </c>
      <c r="GO8" s="56">
        <f>SUM('Mês'!$GN8:$GO8)</f>
        <v>27.604</v>
      </c>
      <c r="GP8" s="56">
        <f>SUM('Mês'!$GN8:$GP8)</f>
        <v>44.843</v>
      </c>
      <c r="GQ8" s="56">
        <f>SUM('Mês'!$GN8:$GQ8)</f>
        <v>57.829</v>
      </c>
      <c r="GR8" s="56">
        <f>SUM('Mês'!$GN8:$GR8)</f>
        <v>71.387</v>
      </c>
      <c r="GS8" s="56">
        <f>SUM('Mês'!$GN8:$GS8)</f>
        <v>85.488</v>
      </c>
      <c r="GT8" s="56">
        <f>SUM('Mês'!$GN8:$GT8)</f>
        <v>95.942</v>
      </c>
      <c r="GU8" s="56">
        <f>SUM('Mês'!$GN8:GU8)</f>
        <v>112.722</v>
      </c>
      <c r="GV8" s="56">
        <f>SUM('Mês'!$GN8:GV8)</f>
        <v>126.828</v>
      </c>
      <c r="GW8" s="56">
        <f>SUM('Mês'!$GN8:GW8)</f>
        <v>140.624</v>
      </c>
      <c r="GX8" s="56">
        <f>SUM('Mês'!$GN8:GX8)</f>
        <v>154.865</v>
      </c>
      <c r="GY8" s="56">
        <f>SUM('Mês'!$GN8:GY8)</f>
        <v>170.952</v>
      </c>
      <c r="GZ8" s="56">
        <f>SUM('Mês'!$GZ8:GZ8)</f>
        <v>13.85</v>
      </c>
      <c r="HA8" s="56">
        <f>SUM('Mês'!$GZ8:HA8)</f>
        <v>26.352</v>
      </c>
      <c r="HB8" s="56">
        <f>SUM('Mês'!$GZ8:HB8)</f>
        <v>44.662</v>
      </c>
      <c r="HC8" s="56">
        <f>SUM('Mês'!$GZ8:HC8)</f>
        <v>59.628</v>
      </c>
      <c r="HD8" s="56">
        <f>SUM('Mês'!$GZ8:HD8)</f>
        <v>78.223</v>
      </c>
      <c r="HE8" s="56">
        <f>SUM('Mês'!$GZ8:HE8)</f>
        <v>96.185</v>
      </c>
      <c r="HF8" s="56">
        <f>SUM('Mês'!$GZ8:HF8)</f>
        <v>115.303</v>
      </c>
      <c r="HG8" s="56">
        <f>SUM('Mês'!$GZ8:HG8)</f>
        <v>135.78</v>
      </c>
      <c r="HH8" s="56">
        <f>SUM('Mês'!$GZ8:HH8)</f>
        <v>153.336</v>
      </c>
      <c r="HI8" s="60">
        <f>SUM('Mês'!$GZ8:HI8)</f>
        <v>171.818</v>
      </c>
      <c r="HJ8" s="60">
        <f>SUM('Mês'!$GZ8:HJ8)</f>
        <v>192.362</v>
      </c>
      <c r="HK8" s="60">
        <f>SUM('Mês'!$GZ8:HK8)</f>
        <v>211.718</v>
      </c>
      <c r="HL8" s="68">
        <f>SUM('Mês'!$HL8:HL8)</f>
        <v>21.324</v>
      </c>
      <c r="HM8" s="68">
        <f>SUM('Mês'!$HL8:HM8)</f>
        <v>38.909</v>
      </c>
      <c r="HN8" s="68">
        <f>SUM('Mês'!$HL8:HN8)</f>
        <v>58.56</v>
      </c>
      <c r="HO8" s="68">
        <f>SUM('Mês'!$HL8:HO8)</f>
        <v>79.357</v>
      </c>
      <c r="HP8" s="68">
        <f>SUM('Mês'!$HL8:HP8)</f>
        <v>93.645</v>
      </c>
      <c r="HQ8" s="68">
        <f>SUM('Mês'!$HL8:HQ8)</f>
        <v>111.791</v>
      </c>
      <c r="HR8" s="68">
        <f>SUM('Mês'!$HL8:HR8)</f>
        <v>129.72</v>
      </c>
      <c r="HS8" s="68">
        <f>SUM('Mês'!$HL8:HS8)</f>
        <v>147.547</v>
      </c>
      <c r="HT8" s="172"/>
    </row>
    <row r="9" ht="12.75" customHeight="1">
      <c r="A9" s="39">
        <f t="shared" si="3"/>
        <v>5</v>
      </c>
      <c r="B9" s="55" t="s">
        <v>239</v>
      </c>
      <c r="C9" s="56"/>
      <c r="D9" s="56">
        <f>SUM('Mês'!D9)</f>
        <v>3.341</v>
      </c>
      <c r="E9" s="56">
        <f>SUM('Mês'!D9:E9)</f>
        <v>6.389</v>
      </c>
      <c r="F9" s="56">
        <f>SUM('Mês'!D9:F9)</f>
        <v>9.549</v>
      </c>
      <c r="G9" s="56">
        <f>SUM('Mês'!D9:G9)</f>
        <v>12.636</v>
      </c>
      <c r="H9" s="56">
        <f>SUM('Mês'!D9:H9)</f>
        <v>15.74</v>
      </c>
      <c r="I9" s="56">
        <f>SUM('Mês'!D9:I9)</f>
        <v>18.495</v>
      </c>
      <c r="J9" s="56">
        <f>SUM('Mês'!D9:J9)</f>
        <v>20.811</v>
      </c>
      <c r="K9" s="56">
        <f>SUM('Mês'!D9:K9)</f>
        <v>25.145</v>
      </c>
      <c r="L9" s="56">
        <f>SUM('Mês'!D9:L9)</f>
        <v>28.477</v>
      </c>
      <c r="M9" s="56">
        <f>SUM('Mês'!D9:M9)</f>
        <v>31.868</v>
      </c>
      <c r="N9" s="56">
        <f>SUM('Mês'!D9:N9)</f>
        <v>35.069</v>
      </c>
      <c r="O9" s="56">
        <f>SUM('Mês'!D9:O9)</f>
        <v>38.133</v>
      </c>
      <c r="P9" s="56">
        <f>SUM('Mês'!P9)</f>
        <v>3.697</v>
      </c>
      <c r="Q9" s="56">
        <f>SUM('Mês'!P9:Q9)</f>
        <v>6.685</v>
      </c>
      <c r="R9" s="56">
        <f>SUM('Mês'!P9:R9)</f>
        <v>10.363</v>
      </c>
      <c r="S9" s="56">
        <f>SUM('Mês'!P9:S9)</f>
        <v>13.64</v>
      </c>
      <c r="T9" s="56">
        <f>SUM('Mês'!P9:T9)</f>
        <v>17.193</v>
      </c>
      <c r="U9" s="56">
        <f>SUM('Mês'!P9:U9)</f>
        <v>20.823</v>
      </c>
      <c r="V9" s="56">
        <f>SUM('Mês'!P9:V9)</f>
        <v>25.034</v>
      </c>
      <c r="W9" s="56">
        <f>SUM('Mês'!P9:W9)</f>
        <v>29.409</v>
      </c>
      <c r="X9" s="56">
        <f>SUM('Mês'!P9:X9)</f>
        <v>33.294</v>
      </c>
      <c r="Y9" s="56">
        <f>SUM('Mês'!P9:Y9)</f>
        <v>38.092</v>
      </c>
      <c r="Z9" s="56">
        <f>SUM('Mês'!P9:Z9)</f>
        <v>43.287</v>
      </c>
      <c r="AA9" s="56">
        <f>SUM('Mês'!P9:AA9)</f>
        <v>48.283</v>
      </c>
      <c r="AB9" s="56">
        <f>SUM('Mês'!$AB9:AB9)</f>
        <v>4.36</v>
      </c>
      <c r="AC9" s="56">
        <f>SUM('Mês'!$AB9:AC9)</f>
        <v>10.245</v>
      </c>
      <c r="AD9" s="56">
        <f>SUM('Mês'!$AB9:AD9)</f>
        <v>15.491</v>
      </c>
      <c r="AE9" s="56">
        <f>SUM('Mês'!$AB9:AE9)</f>
        <v>20.048</v>
      </c>
      <c r="AF9" s="56">
        <f>SUM('Mês'!$AB9:AF9)</f>
        <v>24.383</v>
      </c>
      <c r="AG9" s="56">
        <f>SUM('Mês'!$AB9:AG9)</f>
        <v>29.217</v>
      </c>
      <c r="AH9" s="56">
        <f>SUM('Mês'!$AB9:AH9)</f>
        <v>33.642</v>
      </c>
      <c r="AI9" s="56">
        <f>SUM('Mês'!$AB9:AI9)</f>
        <v>39.267</v>
      </c>
      <c r="AJ9" s="56">
        <f>SUM('Mês'!$AB9:AJ9)</f>
        <v>44.864</v>
      </c>
      <c r="AK9" s="56">
        <f>SUM('Mês'!$AB9:AK9)</f>
        <v>52.184</v>
      </c>
      <c r="AL9" s="56">
        <f>SUM('Mês'!$AB9:AL9)</f>
        <v>58.08</v>
      </c>
      <c r="AM9" s="56">
        <f>SUM('Mês'!$AB9:AM9)</f>
        <v>63.215</v>
      </c>
      <c r="AN9" s="56">
        <f>SUM('Mês'!$AN9:AN9)</f>
        <v>4.954</v>
      </c>
      <c r="AO9" s="56">
        <f>SUM('Mês'!$AN9:AO9)</f>
        <v>8.786</v>
      </c>
      <c r="AP9" s="56">
        <f>SUM('Mês'!$AN9:AP9)</f>
        <v>12.16</v>
      </c>
      <c r="AQ9" s="56">
        <f>SUM('Mês'!$AN9:AQ9)</f>
        <v>14.959</v>
      </c>
      <c r="AR9" s="56">
        <f>SUM('Mês'!$AN9:AR9)</f>
        <v>17.771</v>
      </c>
      <c r="AS9" s="56">
        <f>SUM('Mês'!$AN9:AS9)</f>
        <v>20.941</v>
      </c>
      <c r="AT9" s="56">
        <f>SUM('Mês'!$AN9:AT9)</f>
        <v>24.416</v>
      </c>
      <c r="AU9" s="56">
        <f>SUM('Mês'!$AN9:AU9)</f>
        <v>28.14</v>
      </c>
      <c r="AV9" s="56">
        <f>SUM('Mês'!$AN9:AV9)</f>
        <v>32.299</v>
      </c>
      <c r="AW9" s="56">
        <f>SUM('Mês'!$AN9:AW9)</f>
        <v>37.011</v>
      </c>
      <c r="AX9" s="56">
        <f>SUM('Mês'!$AN9:AX9)</f>
        <v>41.274</v>
      </c>
      <c r="AY9" s="56">
        <f>SUM('Mês'!$AN9:AY9)</f>
        <v>46.058</v>
      </c>
      <c r="AZ9" s="56">
        <f>SUM('Mês'!$AZ9:AZ9)</f>
        <v>5.086</v>
      </c>
      <c r="BA9" s="56">
        <f>SUM('Mês'!$AZ9:BA9)</f>
        <v>9.568</v>
      </c>
      <c r="BB9" s="56">
        <f>SUM('Mês'!$AZ9:BB9)</f>
        <v>15.042</v>
      </c>
      <c r="BC9" s="56">
        <f>SUM('Mês'!$AZ9:BC9)</f>
        <v>19.66</v>
      </c>
      <c r="BD9" s="56">
        <f>SUM('Mês'!$AZ9:BD9)</f>
        <v>25.378</v>
      </c>
      <c r="BE9" s="56">
        <f>SUM('Mês'!$AZ9:BE9)</f>
        <v>31.271</v>
      </c>
      <c r="BF9" s="56">
        <f>SUM('Mês'!$AZ9:BF9)</f>
        <v>37.576</v>
      </c>
      <c r="BG9" s="56">
        <f>SUM('Mês'!$AZ9:BG9)</f>
        <v>43.799</v>
      </c>
      <c r="BH9" s="56">
        <f>SUM('Mês'!$AZ9:BH9)</f>
        <v>51.292</v>
      </c>
      <c r="BI9" s="56">
        <f>SUM('Mês'!$AZ9:BI9)</f>
        <v>58.297</v>
      </c>
      <c r="BJ9" s="56">
        <f>SUM('Mês'!$AZ9:BJ9)</f>
        <v>65.768</v>
      </c>
      <c r="BK9" s="56">
        <f>SUM('Mês'!$AZ9:BK9)</f>
        <v>71.259</v>
      </c>
      <c r="BL9" s="56">
        <f>SUM('Mês'!$BL9:BL9)</f>
        <v>6.024</v>
      </c>
      <c r="BM9" s="56">
        <f>SUM('Mês'!$BL9:BM9)</f>
        <v>11.578</v>
      </c>
      <c r="BN9" s="56">
        <f>SUM('Mês'!$BL9:BN9)</f>
        <v>17.372</v>
      </c>
      <c r="BO9" s="56">
        <f>SUM('Mês'!$BL9:BO9)</f>
        <v>23.402</v>
      </c>
      <c r="BP9" s="56">
        <f>SUM('Mês'!$BL9:BP9)</f>
        <v>29.278</v>
      </c>
      <c r="BQ9" s="56">
        <f>SUM('Mês'!$BL9:BQ9)</f>
        <v>35.767</v>
      </c>
      <c r="BR9" s="56">
        <f>SUM('Mês'!$BL9:BR9)</f>
        <v>43.413</v>
      </c>
      <c r="BS9" s="56">
        <f>SUM('Mês'!$BL9:BS9)</f>
        <v>49.66</v>
      </c>
      <c r="BT9" s="56">
        <f>SUM('Mês'!$BL9:BT9)</f>
        <v>57.266</v>
      </c>
      <c r="BU9" s="56">
        <f>SUM('Mês'!$BL9:BU9)</f>
        <v>63.738</v>
      </c>
      <c r="BV9" s="56">
        <f>SUM('Mês'!$BL9:BV9)</f>
        <v>69.282</v>
      </c>
      <c r="BW9" s="56">
        <f>SUM('Mês'!$BL9:BW9)</f>
        <v>76.466</v>
      </c>
      <c r="BX9" s="56">
        <f>SUM('Mês'!$BX9:BX9)</f>
        <v>7.244</v>
      </c>
      <c r="BY9" s="56">
        <f>SUM('Mês'!$BX9:BY9)</f>
        <v>14.255</v>
      </c>
      <c r="BZ9" s="56">
        <f>SUM('Mês'!$BX9:BZ9)</f>
        <v>19.982</v>
      </c>
      <c r="CA9" s="56">
        <f>SUM('Mês'!$BX9:CA9)</f>
        <v>26.117</v>
      </c>
      <c r="CB9" s="56">
        <f>SUM('Mês'!$BX9:CB9)</f>
        <v>31.946</v>
      </c>
      <c r="CC9" s="56">
        <f>SUM('Mês'!$BX9:CC9)</f>
        <v>38.678</v>
      </c>
      <c r="CD9" s="56">
        <f>SUM('Mês'!$BX9:CD9)</f>
        <v>45.649</v>
      </c>
      <c r="CE9" s="56">
        <f>SUM('Mês'!$BX9:CE9)</f>
        <v>53.191</v>
      </c>
      <c r="CF9" s="56">
        <f>SUM('Mês'!$BX9:CF9)</f>
        <v>59.878</v>
      </c>
      <c r="CG9" s="56">
        <f>SUM('Mês'!$BX9:CG9)</f>
        <v>67.586</v>
      </c>
      <c r="CH9" s="56">
        <f>SUM('Mês'!$BX9:CH9)</f>
        <v>74.432</v>
      </c>
      <c r="CI9" s="56">
        <f>SUM('Mês'!$BX9:CI9)</f>
        <v>81.185</v>
      </c>
      <c r="CJ9" s="56">
        <f>SUM('Mês'!$CJ9:CJ9)</f>
        <v>7.748</v>
      </c>
      <c r="CK9" s="56">
        <f>SUM('Mês'!$CJ9:CK9)</f>
        <v>14.303</v>
      </c>
      <c r="CL9" s="56">
        <f>SUM('Mês'!$CJ9:CL9)</f>
        <v>21.001</v>
      </c>
      <c r="CM9" s="56">
        <f>SUM('Mês'!$CJ9:CM9)</f>
        <v>28.167</v>
      </c>
      <c r="CN9" s="56">
        <f>SUM('Mês'!$CJ9:CN9)</f>
        <v>36.365</v>
      </c>
      <c r="CO9" s="56">
        <f>SUM('Mês'!$CJ9:CO9)</f>
        <v>44.061</v>
      </c>
      <c r="CP9" s="56">
        <f>SUM('Mês'!$CJ9:CP9)</f>
        <v>51.779</v>
      </c>
      <c r="CQ9" s="56">
        <f>SUM('Mês'!$CJ9:CQ9)</f>
        <v>60.33</v>
      </c>
      <c r="CR9" s="56">
        <f>SUM('Mês'!$CJ9:CR9)</f>
        <v>68.202</v>
      </c>
      <c r="CS9" s="56">
        <f>SUM('Mês'!$CJ9:CS9)</f>
        <v>76.868</v>
      </c>
      <c r="CT9" s="56">
        <f>SUM('Mês'!$CJ9:CT9)</f>
        <v>84.296</v>
      </c>
      <c r="CU9" s="56">
        <f>SUM('Mês'!$CJ9:CU9)</f>
        <v>92.557</v>
      </c>
      <c r="CV9" s="56">
        <f>SUM('Mês'!$CV9:CV9)</f>
        <v>8.273</v>
      </c>
      <c r="CW9" s="56">
        <f>SUM('Mês'!$CV9:CW9)</f>
        <v>14.485</v>
      </c>
      <c r="CX9" s="56">
        <f>SUM('Mês'!$CV9:CX9)</f>
        <v>22.612</v>
      </c>
      <c r="CY9" s="56">
        <f>SUM('Mês'!$CV9:CY9)</f>
        <v>30.764</v>
      </c>
      <c r="CZ9" s="56">
        <f>SUM('Mês'!$CV9:CZ9)</f>
        <v>37.76</v>
      </c>
      <c r="DA9" s="56">
        <f>SUM('Mês'!$CV9:DA9)</f>
        <v>45.159</v>
      </c>
      <c r="DB9" s="56">
        <f>SUM('Mês'!$CV9:DB9)</f>
        <v>53.441</v>
      </c>
      <c r="DC9" s="56">
        <f>SUM('Mês'!$CV9:DC9)</f>
        <v>60.335</v>
      </c>
      <c r="DD9" s="56">
        <f>SUM('Mês'!CV9:DD9)</f>
        <v>69.347</v>
      </c>
      <c r="DE9" s="56">
        <f>SUM('Mês'!CV9:DE9)</f>
        <v>77.363</v>
      </c>
      <c r="DF9" s="56">
        <f>SUM('Mês'!$CV$9:DF9)</f>
        <v>84.049</v>
      </c>
      <c r="DG9" s="56">
        <f>SUM('Mês'!$CV$9:DG9)</f>
        <v>92.225</v>
      </c>
      <c r="DH9" s="56">
        <f>'Mês'!DH9</f>
        <v>7.765</v>
      </c>
      <c r="DI9" s="56">
        <f>SUM('Mês'!$DH9:DI9)</f>
        <v>14.546</v>
      </c>
      <c r="DJ9" s="56">
        <f>SUM('Mês'!$DH9:DJ9)</f>
        <v>22.301</v>
      </c>
      <c r="DK9" s="56">
        <f>SUM('Mês'!DH9:DK9)</f>
        <v>28.757</v>
      </c>
      <c r="DL9" s="56">
        <f>SUM('Mês'!DH9:DL9)</f>
        <v>34.77</v>
      </c>
      <c r="DM9" s="56">
        <f>SUM('Mês'!DH9:DM9)</f>
        <v>41.114</v>
      </c>
      <c r="DN9" s="56">
        <f>SUM('Mês'!DH9:DN9)</f>
        <v>47.359</v>
      </c>
      <c r="DO9" s="56">
        <f>SUM('Mês'!DH9:DO9)</f>
        <v>54.335</v>
      </c>
      <c r="DP9" s="56">
        <f>SUM('Mês'!DH9:DP9)</f>
        <v>60.352</v>
      </c>
      <c r="DQ9" s="56">
        <f>SUM('Mês'!DH9:DQ9)</f>
        <v>66.28</v>
      </c>
      <c r="DR9" s="56">
        <f>SUM('Mês'!DH9:DR9)</f>
        <v>70.931</v>
      </c>
      <c r="DS9" s="56">
        <f>SUM('Mês'!DH9:DS9)</f>
        <v>75.872</v>
      </c>
      <c r="DT9" s="56">
        <f>SUM('Mês'!DT9)</f>
        <v>5.985</v>
      </c>
      <c r="DU9" s="56">
        <f>SUM('Mês'!DT9:DU9)</f>
        <v>10.143</v>
      </c>
      <c r="DV9" s="56">
        <f>SUM('Mês'!DT9:DV9)</f>
        <v>15.397</v>
      </c>
      <c r="DW9" s="56">
        <f>SUM('Mês'!DT9:DW9)</f>
        <v>20.677</v>
      </c>
      <c r="DX9" s="56">
        <f>SUM('Mês'!DT9:DX9)</f>
        <v>25.16</v>
      </c>
      <c r="DY9" s="56">
        <f>SUM('Mês'!DT9:DY9)</f>
        <v>30.406</v>
      </c>
      <c r="DZ9" s="56">
        <f>SUM('Mês'!DT9:DZ9)</f>
        <v>35.378</v>
      </c>
      <c r="EA9" s="56">
        <f>SUM('Mês'!DT9:EA9)</f>
        <v>42.366</v>
      </c>
      <c r="EB9" s="56">
        <f>SUM('Mês'!$DT9:EB9)</f>
        <v>48.081</v>
      </c>
      <c r="EC9" s="56">
        <f>SUM('Mês'!DT9:EC9)</f>
        <v>54.126</v>
      </c>
      <c r="ED9" s="56">
        <f>SUM('Mês'!$DT9:ED9)</f>
        <v>59.664</v>
      </c>
      <c r="EE9" s="56">
        <f>SUM('Mês'!DT9:EE9)</f>
        <v>65.763</v>
      </c>
      <c r="EF9" s="56">
        <f>'Mês'!EF9</f>
        <v>5.666</v>
      </c>
      <c r="EG9" s="56">
        <f>SUM('Mês'!$EF9:EG9)</f>
        <v>10.631</v>
      </c>
      <c r="EH9" s="56">
        <f>SUM('Mês'!$EF9:EH9)</f>
        <v>16.8</v>
      </c>
      <c r="EI9" s="56">
        <f>SUM('Mês'!$EF9:EI9)</f>
        <v>22.895</v>
      </c>
      <c r="EJ9" s="56">
        <f>SUM('Mês'!$EF9:EJ9)</f>
        <v>28.778</v>
      </c>
      <c r="EK9" s="56">
        <f>SUM('Mês'!$EF9:EK9)</f>
        <v>34.449</v>
      </c>
      <c r="EL9" s="56">
        <f>SUM('Mês'!$EF9:EL9)</f>
        <v>40.181</v>
      </c>
      <c r="EM9" s="56">
        <f>SUM('Mês'!$EF9:EM9)</f>
        <v>47.449</v>
      </c>
      <c r="EN9" s="56">
        <f>SUM('Mês'!$EF9:EN9)</f>
        <v>54.557</v>
      </c>
      <c r="EO9" s="56">
        <f>SUM('Mês'!$EF9:EO9)</f>
        <v>61.335</v>
      </c>
      <c r="EP9" s="56">
        <f>SUM('Mês'!$EF9:EP9)</f>
        <v>67.363</v>
      </c>
      <c r="EQ9" s="56">
        <f>SUM('Mês'!$EF9:EQ9)</f>
        <v>72.742</v>
      </c>
      <c r="ER9" s="56">
        <f>'Mês'!ER9</f>
        <v>7.932</v>
      </c>
      <c r="ES9" s="56">
        <f>SUM('Mês'!ER9:ES9)</f>
        <v>14.029</v>
      </c>
      <c r="ET9" s="56">
        <f>SUM('Mês'!$ER9:ET9)</f>
        <v>21.004</v>
      </c>
      <c r="EU9" s="56">
        <f>SUM('Mês'!$ER9:EU9)</f>
        <v>26.822</v>
      </c>
      <c r="EV9" s="56">
        <f>SUM('Mês'!$ER9:EV9)</f>
        <v>33.107</v>
      </c>
      <c r="EW9" s="56">
        <f>SUM('Mês'!$ER9:EW9)</f>
        <v>39.159</v>
      </c>
      <c r="EX9" s="56">
        <f>SUM('Mês'!$ER9:EX9)</f>
        <v>46.445</v>
      </c>
      <c r="EY9" s="56">
        <f>SUM('Mês'!$ER9:EY9)</f>
        <v>54.609</v>
      </c>
      <c r="EZ9" s="56">
        <f>SUM('Mês'!$ER9:EZ9)</f>
        <v>60.74</v>
      </c>
      <c r="FA9" s="56">
        <f>SUM('Mês'!$ER9:FA9)</f>
        <v>67.621</v>
      </c>
      <c r="FB9" s="56">
        <f>SUM('Mês'!$ER9:FB9)</f>
        <v>74.244</v>
      </c>
      <c r="FC9" s="56">
        <f>SUM('Mês'!$ER9:FC9)</f>
        <v>79.88</v>
      </c>
      <c r="FD9" s="56">
        <f>SUM('Mês'!$FD9:FD9)</f>
        <v>6.464</v>
      </c>
      <c r="FE9" s="56">
        <f>SUM('Mês'!$FD9:FE9)</f>
        <v>12.066</v>
      </c>
      <c r="FF9" s="56">
        <f>SUM('Mês'!$FD9:FF9)</f>
        <v>18.685</v>
      </c>
      <c r="FG9" s="56">
        <f>SUM('Mês'!$FD9:FG9)</f>
        <v>24.853</v>
      </c>
      <c r="FH9" s="56">
        <f>SUM('Mês'!$FD9:FH9)</f>
        <v>31.049</v>
      </c>
      <c r="FI9" s="56">
        <f>SUM('Mês'!$FD9:FI9)</f>
        <v>38.067</v>
      </c>
      <c r="FJ9" s="56">
        <f>SUM('Mês'!$FD9:FJ9)</f>
        <v>44.688</v>
      </c>
      <c r="FK9" s="56">
        <f>SUM('Mês'!$FD9:FK9)</f>
        <v>52.261</v>
      </c>
      <c r="FL9" s="56">
        <f>SUM('Mês'!$FD9:FL9)</f>
        <v>58.295</v>
      </c>
      <c r="FM9" s="56">
        <f>SUM('Mês'!$FD9:FM9)</f>
        <v>65.672</v>
      </c>
      <c r="FN9" s="56">
        <f>SUM('Mês'!$FD9:FN9)</f>
        <v>72.163</v>
      </c>
      <c r="FO9" s="56">
        <f>SUM('Mês'!$FD9:FO9)</f>
        <v>78.164</v>
      </c>
      <c r="FP9" s="56">
        <f>SUM('Mês'!$FP9:FP9)</f>
        <v>7.486</v>
      </c>
      <c r="FQ9" s="56">
        <f>SUM('Mês'!$FP9:FQ9)</f>
        <v>13.342</v>
      </c>
      <c r="FR9" s="56">
        <f>SUM('Mês'!$FP9:FR9)</f>
        <v>19.573</v>
      </c>
      <c r="FS9" s="56">
        <f>SUM('Mês'!$FP9:FS9)</f>
        <v>24.945</v>
      </c>
      <c r="FT9" s="56">
        <f>SUM('Mês'!$FP9:FT9)</f>
        <v>30.21</v>
      </c>
      <c r="FU9" s="56">
        <f>SUM('Mês'!$FP9:FU9)</f>
        <v>33.727</v>
      </c>
      <c r="FV9" s="56">
        <f>SUM('Mês'!$FP9:FV9)</f>
        <v>38.561</v>
      </c>
      <c r="FW9" s="56">
        <f>SUM('Mês'!$FP9:FW9)</f>
        <v>42.574</v>
      </c>
      <c r="FX9" s="56">
        <f>SUM('Mês'!$FP9:FX9)</f>
        <v>48.147</v>
      </c>
      <c r="FY9" s="56">
        <f>SUM('Mês'!$FP9:FY9)</f>
        <v>53.747</v>
      </c>
      <c r="FZ9" s="56">
        <f>SUM('Mês'!$FP9:FZ9)</f>
        <v>61.194</v>
      </c>
      <c r="GA9" s="56">
        <f>SUM('Mês'!$FP9:GA9)</f>
        <v>67.619</v>
      </c>
      <c r="GB9" s="56">
        <f>SUM('Mês'!$GB9:GB9)</f>
        <v>8.231</v>
      </c>
      <c r="GC9" s="56">
        <f>SUM('Mês'!$GB9:GC9)</f>
        <v>14.632</v>
      </c>
      <c r="GD9" s="56">
        <f>SUM('Mês'!$GB9:GD9)</f>
        <v>22.46</v>
      </c>
      <c r="GE9" s="56">
        <f>SUM('Mês'!$GB9:GE9)</f>
        <v>28.801</v>
      </c>
      <c r="GF9" s="56">
        <f>SUM('Mês'!$GB9:GF9)</f>
        <v>34.684</v>
      </c>
      <c r="GG9" s="56">
        <f>SUM('Mês'!$GB9:GG9)</f>
        <v>41.135</v>
      </c>
      <c r="GH9" s="56">
        <f>SUM('Mês'!$GB9:GH9)</f>
        <v>46.283</v>
      </c>
      <c r="GI9" s="56">
        <f>SUM('Mês'!$GB9:GI9)</f>
        <v>51.476</v>
      </c>
      <c r="GJ9" s="56">
        <f>SUM('Mês'!$GB9:GJ9)</f>
        <v>56.497</v>
      </c>
      <c r="GK9" s="56">
        <f>SUM('Mês'!$GB9:GK9)</f>
        <v>62.267</v>
      </c>
      <c r="GL9" s="56">
        <f>SUM('Mês'!$GB9:GL9)</f>
        <v>67.23</v>
      </c>
      <c r="GM9" s="56">
        <f>SUM('Mês'!$GB9:GM9)</f>
        <v>72.105</v>
      </c>
      <c r="GN9" s="56">
        <f>SUM('Mês'!$GN9:GN9)</f>
        <v>5.38</v>
      </c>
      <c r="GO9" s="56">
        <f>SUM('Mês'!$GN9:$GO9)</f>
        <v>9.684</v>
      </c>
      <c r="GP9" s="56">
        <f>SUM('Mês'!$GN9:$GP9)</f>
        <v>14.478</v>
      </c>
      <c r="GQ9" s="56">
        <f>SUM('Mês'!$GN9:$GQ9)</f>
        <v>18.137</v>
      </c>
      <c r="GR9" s="56">
        <f>SUM('Mês'!$GN9:$GR9)</f>
        <v>23.02</v>
      </c>
      <c r="GS9" s="56">
        <f>SUM('Mês'!$GN9:$GS9)</f>
        <v>27.505</v>
      </c>
      <c r="GT9" s="56">
        <f>SUM('Mês'!$GN9:$GT9)</f>
        <v>31.398</v>
      </c>
      <c r="GU9" s="56">
        <f>SUM('Mês'!$GN9:GU9)</f>
        <v>36.503</v>
      </c>
      <c r="GV9" s="56">
        <f>SUM('Mês'!$GN9:GV9)</f>
        <v>42.003</v>
      </c>
      <c r="GW9" s="56">
        <f>SUM('Mês'!$GN9:GW9)</f>
        <v>46.655</v>
      </c>
      <c r="GX9" s="56">
        <f>SUM('Mês'!$GN9:GX9)</f>
        <v>53.679</v>
      </c>
      <c r="GY9" s="56">
        <f>SUM('Mês'!$GN9:GY9)</f>
        <v>60.045</v>
      </c>
      <c r="GZ9" s="56">
        <f>SUM('Mês'!$GZ9:GZ9)</f>
        <v>5.581</v>
      </c>
      <c r="HA9" s="56">
        <f>SUM('Mês'!$GZ9:HA9)</f>
        <v>9.675</v>
      </c>
      <c r="HB9" s="56">
        <f>SUM('Mês'!$GZ9:HB9)</f>
        <v>14.878</v>
      </c>
      <c r="HC9" s="56">
        <f>SUM('Mês'!$GZ9:HC9)</f>
        <v>19.74</v>
      </c>
      <c r="HD9" s="56">
        <f>SUM('Mês'!$GZ9:HD9)</f>
        <v>24.908</v>
      </c>
      <c r="HE9" s="56">
        <f>SUM('Mês'!$GZ9:HE9)</f>
        <v>29.414</v>
      </c>
      <c r="HF9" s="56">
        <f>SUM('Mês'!$GZ9:HF9)</f>
        <v>34.773</v>
      </c>
      <c r="HG9" s="56">
        <f>SUM('Mês'!$GZ9:HG9)</f>
        <v>40.12</v>
      </c>
      <c r="HH9" s="56">
        <f>SUM('Mês'!$GZ9:HH9)</f>
        <v>45.046</v>
      </c>
      <c r="HI9" s="60">
        <f>SUM('Mês'!$GZ9:HI9)</f>
        <v>50.858</v>
      </c>
      <c r="HJ9" s="60">
        <f>SUM('Mês'!$GZ9:HJ9)</f>
        <v>57.251</v>
      </c>
      <c r="HK9" s="60">
        <f>SUM('Mês'!$GZ9:HK9)</f>
        <v>62.395</v>
      </c>
      <c r="HL9" s="68">
        <f>SUM('Mês'!$HL9:HL9)</f>
        <v>6.52</v>
      </c>
      <c r="HM9" s="68">
        <f>SUM('Mês'!$HL9:HM9)</f>
        <v>11.929</v>
      </c>
      <c r="HN9" s="68">
        <f>SUM('Mês'!$HL9:HN9)</f>
        <v>17.25</v>
      </c>
      <c r="HO9" s="68">
        <f>SUM('Mês'!$HL9:HO9)</f>
        <v>23.501</v>
      </c>
      <c r="HP9" s="68">
        <f>SUM('Mês'!$HL9:HP9)</f>
        <v>28.276</v>
      </c>
      <c r="HQ9" s="68">
        <f>SUM('Mês'!$HL9:HQ9)</f>
        <v>35.248</v>
      </c>
      <c r="HR9" s="68">
        <f>SUM('Mês'!$HL9:HR9)</f>
        <v>40.363</v>
      </c>
      <c r="HS9" s="68">
        <f>SUM('Mês'!$HL9:HS9)</f>
        <v>46.013</v>
      </c>
      <c r="HT9" s="172"/>
    </row>
    <row r="10" ht="12.75" customHeight="1">
      <c r="A10" s="39">
        <f t="shared" si="3"/>
        <v>6</v>
      </c>
      <c r="B10" s="55" t="s">
        <v>240</v>
      </c>
      <c r="C10" s="56"/>
      <c r="D10" s="56">
        <f>SUM('Mês'!D10)</f>
        <v>1.567</v>
      </c>
      <c r="E10" s="56">
        <f>SUM('Mês'!D10:E10)</f>
        <v>2.936</v>
      </c>
      <c r="F10" s="56">
        <f>SUM('Mês'!D10:F10)</f>
        <v>4.527</v>
      </c>
      <c r="G10" s="56">
        <f>SUM('Mês'!D10:G10)</f>
        <v>6.515</v>
      </c>
      <c r="H10" s="56">
        <f>SUM('Mês'!D10:H10)</f>
        <v>8.323</v>
      </c>
      <c r="I10" s="56">
        <f>SUM('Mês'!D10:I10)</f>
        <v>10.166</v>
      </c>
      <c r="J10" s="56">
        <f>SUM('Mês'!D10:J10)</f>
        <v>12.179</v>
      </c>
      <c r="K10" s="56">
        <f>SUM('Mês'!D10:K10)</f>
        <v>14.213</v>
      </c>
      <c r="L10" s="56">
        <f>SUM('Mês'!D10:L10)</f>
        <v>15.969</v>
      </c>
      <c r="M10" s="56">
        <f>SUM('Mês'!D10:M10)</f>
        <v>17.805</v>
      </c>
      <c r="N10" s="56">
        <f>SUM('Mês'!D10:N10)</f>
        <v>19.609</v>
      </c>
      <c r="O10" s="56">
        <f>SUM('Mês'!D10:O10)</f>
        <v>21.213</v>
      </c>
      <c r="P10" s="56">
        <f>SUM('Mês'!P10)</f>
        <v>1.705</v>
      </c>
      <c r="Q10" s="56">
        <f>SUM('Mês'!P10:Q10)</f>
        <v>3.159</v>
      </c>
      <c r="R10" s="56">
        <f>SUM('Mês'!P10:R10)</f>
        <v>4.931</v>
      </c>
      <c r="S10" s="56">
        <f>SUM('Mês'!P10:S10)</f>
        <v>7.124</v>
      </c>
      <c r="T10" s="56">
        <f>SUM('Mês'!P10:T10)</f>
        <v>9.133</v>
      </c>
      <c r="U10" s="56">
        <f>SUM('Mês'!P10:U10)</f>
        <v>11.239</v>
      </c>
      <c r="V10" s="56">
        <f>SUM('Mês'!P10:V10)</f>
        <v>12.844</v>
      </c>
      <c r="W10" s="56">
        <f>SUM('Mês'!P10:W10)</f>
        <v>15.027</v>
      </c>
      <c r="X10" s="56">
        <f>SUM('Mês'!P10:X10)</f>
        <v>17.807</v>
      </c>
      <c r="Y10" s="56">
        <f>SUM('Mês'!P10:Y10)</f>
        <v>20.663</v>
      </c>
      <c r="Z10" s="56">
        <f>SUM('Mês'!P10:Z10)</f>
        <v>23.821</v>
      </c>
      <c r="AA10" s="56">
        <f>SUM('Mês'!P10:AA10)</f>
        <v>26.265</v>
      </c>
      <c r="AB10" s="56">
        <f>SUM('Mês'!$AB10:AB10)</f>
        <v>2.109</v>
      </c>
      <c r="AC10" s="56">
        <f>SUM('Mês'!$AB10:AC10)</f>
        <v>4.336</v>
      </c>
      <c r="AD10" s="56">
        <f>SUM('Mês'!$AB10:AD10)</f>
        <v>6.715</v>
      </c>
      <c r="AE10" s="56">
        <f>SUM('Mês'!$AB10:AE10)</f>
        <v>9.737</v>
      </c>
      <c r="AF10" s="56">
        <f>SUM('Mês'!$AB10:AF10)</f>
        <v>12.072</v>
      </c>
      <c r="AG10" s="56">
        <f>SUM('Mês'!$AB10:AG10)</f>
        <v>14.949</v>
      </c>
      <c r="AH10" s="56">
        <f>SUM('Mês'!$AB10:AH10)</f>
        <v>18.214</v>
      </c>
      <c r="AI10" s="56">
        <f>SUM('Mês'!$AB10:AI10)</f>
        <v>20.435</v>
      </c>
      <c r="AJ10" s="56">
        <f>SUM('Mês'!$AB10:AJ10)</f>
        <v>24.018</v>
      </c>
      <c r="AK10" s="56">
        <f>SUM('Mês'!$AB10:AK10)</f>
        <v>27.622</v>
      </c>
      <c r="AL10" s="56">
        <f>SUM('Mês'!$AB10:AL10)</f>
        <v>29.773</v>
      </c>
      <c r="AM10" s="56">
        <f>SUM('Mês'!$AB10:AM10)</f>
        <v>32.546</v>
      </c>
      <c r="AN10" s="56">
        <f>SUM('Mês'!$AN10:AN10)</f>
        <v>1.683</v>
      </c>
      <c r="AO10" s="56">
        <f>SUM('Mês'!$AN10:AO10)</f>
        <v>3.919</v>
      </c>
      <c r="AP10" s="56">
        <f>SUM('Mês'!$AN10:AP10)</f>
        <v>6.145</v>
      </c>
      <c r="AQ10" s="56">
        <f>SUM('Mês'!$AN10:AQ10)</f>
        <v>8.958</v>
      </c>
      <c r="AR10" s="56">
        <f>SUM('Mês'!$AN10:AR10)</f>
        <v>11.197</v>
      </c>
      <c r="AS10" s="56">
        <f>SUM('Mês'!$AN10:AS10)</f>
        <v>13.692</v>
      </c>
      <c r="AT10" s="56">
        <f>SUM('Mês'!$AN10:AT10)</f>
        <v>16.33</v>
      </c>
      <c r="AU10" s="56">
        <f>SUM('Mês'!$AN10:AU10)</f>
        <v>18.888</v>
      </c>
      <c r="AV10" s="56">
        <f>SUM('Mês'!$AN10:AV10)</f>
        <v>21.17</v>
      </c>
      <c r="AW10" s="56">
        <f>SUM('Mês'!$AN10:AW10)</f>
        <v>23.041</v>
      </c>
      <c r="AX10" s="56">
        <f>SUM('Mês'!$AN10:AX10)</f>
        <v>25.888</v>
      </c>
      <c r="AY10" s="56">
        <f>SUM('Mês'!$AN10:AY10)</f>
        <v>27.997</v>
      </c>
      <c r="AZ10" s="56">
        <f>SUM('Mês'!$AZ10:AZ10)</f>
        <v>1.805</v>
      </c>
      <c r="BA10" s="56">
        <f>SUM('Mês'!$AZ10:BA10)</f>
        <v>3.756</v>
      </c>
      <c r="BB10" s="56">
        <f>SUM('Mês'!$AZ10:BB10)</f>
        <v>6.513</v>
      </c>
      <c r="BC10" s="56">
        <f>SUM('Mês'!$AZ10:BC10)</f>
        <v>8.781</v>
      </c>
      <c r="BD10" s="56">
        <f>SUM('Mês'!$AZ10:BD10)</f>
        <v>10.969</v>
      </c>
      <c r="BE10" s="56">
        <f>SUM('Mês'!$AZ10:BE10)</f>
        <v>13.333</v>
      </c>
      <c r="BF10" s="56">
        <f>SUM('Mês'!$AZ10:BF10)</f>
        <v>15.306</v>
      </c>
      <c r="BG10" s="56">
        <f>SUM('Mês'!$AZ10:BG10)</f>
        <v>17.842</v>
      </c>
      <c r="BH10" s="56">
        <f>SUM('Mês'!$AZ10:BH10)</f>
        <v>20.625</v>
      </c>
      <c r="BI10" s="56">
        <f>SUM('Mês'!$AZ10:BI10)</f>
        <v>23.011</v>
      </c>
      <c r="BJ10" s="56">
        <f>SUM('Mês'!$AZ10:BJ10)</f>
        <v>25.786</v>
      </c>
      <c r="BK10" s="56">
        <f>SUM('Mês'!$AZ10:BK10)</f>
        <v>28.7</v>
      </c>
      <c r="BL10" s="56">
        <f>SUM('Mês'!$BL10:BL10)</f>
        <v>1.99</v>
      </c>
      <c r="BM10" s="56">
        <f>SUM('Mês'!$BL10:BM10)</f>
        <v>4.678</v>
      </c>
      <c r="BN10" s="56">
        <f>SUM('Mês'!$BL10:BN10)</f>
        <v>7.939</v>
      </c>
      <c r="BO10" s="56">
        <f>SUM('Mês'!$BL10:BO10)</f>
        <v>11.043</v>
      </c>
      <c r="BP10" s="56">
        <f>SUM('Mês'!$BL10:BP10)</f>
        <v>14.882</v>
      </c>
      <c r="BQ10" s="56">
        <f>SUM('Mês'!$BL10:BQ10)</f>
        <v>18.206</v>
      </c>
      <c r="BR10" s="56">
        <f>SUM('Mês'!$BL10:BR10)</f>
        <v>21.294</v>
      </c>
      <c r="BS10" s="56">
        <f>SUM('Mês'!$BL10:BS10)</f>
        <v>23.971</v>
      </c>
      <c r="BT10" s="56">
        <f>SUM('Mês'!$BL10:BT10)</f>
        <v>26.983</v>
      </c>
      <c r="BU10" s="56">
        <f>SUM('Mês'!$BL10:BU10)</f>
        <v>29.782</v>
      </c>
      <c r="BV10" s="56">
        <f>SUM('Mês'!$BL10:BV10)</f>
        <v>32.255</v>
      </c>
      <c r="BW10" s="56">
        <f>SUM('Mês'!$BL10:BW10)</f>
        <v>35.564</v>
      </c>
      <c r="BX10" s="56">
        <f>SUM('Mês'!$BX10:BX10)</f>
        <v>2.185</v>
      </c>
      <c r="BY10" s="56">
        <f>SUM('Mês'!$BX10:BY10)</f>
        <v>3.894</v>
      </c>
      <c r="BZ10" s="56">
        <f>SUM('Mês'!$BX10:BZ10)</f>
        <v>6.582</v>
      </c>
      <c r="CA10" s="56">
        <f>SUM('Mês'!$BX10:CA10)</f>
        <v>9.058</v>
      </c>
      <c r="CB10" s="56">
        <f>SUM('Mês'!$BX10:CB10)</f>
        <v>11.961</v>
      </c>
      <c r="CC10" s="56">
        <f>SUM('Mês'!$BX10:CC10)</f>
        <v>15.003</v>
      </c>
      <c r="CD10" s="56">
        <f>SUM('Mês'!$BX10:CD10)</f>
        <v>17.897</v>
      </c>
      <c r="CE10" s="56">
        <f>SUM('Mês'!$BX10:CE10)</f>
        <v>21.239</v>
      </c>
      <c r="CF10" s="56">
        <f>SUM('Mês'!$BX10:CF10)</f>
        <v>23.976</v>
      </c>
      <c r="CG10" s="56">
        <f>SUM('Mês'!$BX10:CG10)</f>
        <v>27.86</v>
      </c>
      <c r="CH10" s="56">
        <f>SUM('Mês'!$BX10:CH10)</f>
        <v>30.505</v>
      </c>
      <c r="CI10" s="56">
        <f>SUM('Mês'!$BX10:CI10)</f>
        <v>33.22</v>
      </c>
      <c r="CJ10" s="56">
        <f>SUM('Mês'!$CJ10:CJ10)</f>
        <v>2.022</v>
      </c>
      <c r="CK10" s="56">
        <f>SUM('Mês'!$CJ10:CK10)</f>
        <v>4.319</v>
      </c>
      <c r="CL10" s="56">
        <f>SUM('Mês'!$CJ10:CL10)</f>
        <v>7.775</v>
      </c>
      <c r="CM10" s="56">
        <f>SUM('Mês'!$CJ10:CM10)</f>
        <v>11.405</v>
      </c>
      <c r="CN10" s="56">
        <f>SUM('Mês'!$CJ10:CN10)</f>
        <v>14.506</v>
      </c>
      <c r="CO10" s="56">
        <f>SUM('Mês'!$CJ10:CO10)</f>
        <v>17.807</v>
      </c>
      <c r="CP10" s="56">
        <f>SUM('Mês'!$CJ10:CP10)</f>
        <v>20.813</v>
      </c>
      <c r="CQ10" s="56">
        <f>SUM('Mês'!$CJ10:CQ10)</f>
        <v>23.518</v>
      </c>
      <c r="CR10" s="56">
        <f>SUM('Mês'!$CJ10:CR10)</f>
        <v>26.347</v>
      </c>
      <c r="CS10" s="56">
        <f>SUM('Mês'!$CJ10:CS10)</f>
        <v>29.767</v>
      </c>
      <c r="CT10" s="56">
        <f>SUM('Mês'!$CJ10:CT10)</f>
        <v>33.127</v>
      </c>
      <c r="CU10" s="56">
        <f>SUM('Mês'!$CJ10:CU10)</f>
        <v>36.271</v>
      </c>
      <c r="CV10" s="56">
        <f>SUM('Mês'!$CV10:CV10)</f>
        <v>2.617</v>
      </c>
      <c r="CW10" s="56">
        <f>SUM('Mês'!$CV10:CW10)</f>
        <v>5.256</v>
      </c>
      <c r="CX10" s="56">
        <f>SUM('Mês'!$CV10:CX10)</f>
        <v>8.393</v>
      </c>
      <c r="CY10" s="56">
        <f>SUM('Mês'!$CV10:CY10)</f>
        <v>11.921</v>
      </c>
      <c r="CZ10" s="56">
        <f>SUM('Mês'!$CV10:CZ10)</f>
        <v>15.855</v>
      </c>
      <c r="DA10" s="56">
        <f>SUM('Mês'!$CV10:DA10)</f>
        <v>18.332</v>
      </c>
      <c r="DB10" s="56">
        <f>SUM('Mês'!$CV10:DB10)</f>
        <v>21.042</v>
      </c>
      <c r="DC10" s="56">
        <f>SUM('Mês'!$CV10:DC10)</f>
        <v>23.974</v>
      </c>
      <c r="DD10" s="56">
        <f>SUM('Mês'!CV10:DD10)</f>
        <v>27.578</v>
      </c>
      <c r="DE10" s="56">
        <f>SUM('Mês'!CV10:DE10)</f>
        <v>31.203</v>
      </c>
      <c r="DF10" s="56">
        <f>SUM('Mês'!$CV$10:DF10)</f>
        <v>34.5</v>
      </c>
      <c r="DG10" s="56">
        <f>SUM('Mês'!$CV$10:DG10)</f>
        <v>37.6</v>
      </c>
      <c r="DH10" s="56">
        <f>'Mês'!DH10</f>
        <v>2.968</v>
      </c>
      <c r="DI10" s="56">
        <f>SUM('Mês'!$DH10:DI10)</f>
        <v>5.795</v>
      </c>
      <c r="DJ10" s="56">
        <f>SUM('Mês'!$DH10:DJ10)</f>
        <v>9.348</v>
      </c>
      <c r="DK10" s="56">
        <f>SUM('Mês'!DH10:DK10)</f>
        <v>13.177</v>
      </c>
      <c r="DL10" s="56">
        <f>SUM('Mês'!DH10:DL10)</f>
        <v>16.437</v>
      </c>
      <c r="DM10" s="56">
        <f>SUM('Mês'!DH10:DM10)</f>
        <v>20.164</v>
      </c>
      <c r="DN10" s="56">
        <f>SUM('Mês'!DH10:DN10)</f>
        <v>23.706</v>
      </c>
      <c r="DO10" s="56">
        <f>SUM('Mês'!DH10:DO10)</f>
        <v>27.668</v>
      </c>
      <c r="DP10" s="56">
        <f>SUM('Mês'!DH10:DP10)</f>
        <v>31.056</v>
      </c>
      <c r="DQ10" s="56">
        <f>SUM('Mês'!DH10:DQ10)</f>
        <v>34.892</v>
      </c>
      <c r="DR10" s="56">
        <f>SUM('Mês'!DH10:DR10)</f>
        <v>38.531</v>
      </c>
      <c r="DS10" s="56">
        <f>SUM('Mês'!DH10:DS10)</f>
        <v>42.337</v>
      </c>
      <c r="DT10" s="56">
        <f>SUM('Mês'!DT10)</f>
        <v>2.989</v>
      </c>
      <c r="DU10" s="56">
        <f>SUM('Mês'!DT10:DU10)</f>
        <v>6.932</v>
      </c>
      <c r="DV10" s="56">
        <f>SUM('Mês'!DT10:DV10)</f>
        <v>10.536</v>
      </c>
      <c r="DW10" s="56">
        <f>SUM('Mês'!DT10:DW10)</f>
        <v>14.413</v>
      </c>
      <c r="DX10" s="56">
        <f>SUM('Mês'!DT10:DX10)</f>
        <v>18.71</v>
      </c>
      <c r="DY10" s="56">
        <f>SUM('Mês'!DT10:DY10)</f>
        <v>22.499</v>
      </c>
      <c r="DZ10" s="56">
        <f>SUM('Mês'!DT10:DZ10)</f>
        <v>26.832</v>
      </c>
      <c r="EA10" s="56">
        <f>SUM('Mês'!DT10:EA10)</f>
        <v>31.532</v>
      </c>
      <c r="EB10" s="56">
        <f>SUM('Mês'!$DT10:EB10)</f>
        <v>35.47</v>
      </c>
      <c r="EC10" s="56">
        <f>SUM('Mês'!DT10:EC10)</f>
        <v>38.954</v>
      </c>
      <c r="ED10" s="56">
        <f>SUM('Mês'!$DT10:ED10)</f>
        <v>42.928</v>
      </c>
      <c r="EE10" s="56">
        <f>SUM('Mês'!DT10:EE10)</f>
        <v>46.44</v>
      </c>
      <c r="EF10" s="56">
        <f>'Mês'!EF10</f>
        <v>4.436</v>
      </c>
      <c r="EG10" s="56">
        <f>SUM('Mês'!$EF10:EG10)</f>
        <v>7.926</v>
      </c>
      <c r="EH10" s="56">
        <f>SUM('Mês'!$EF10:EH10)</f>
        <v>12.116</v>
      </c>
      <c r="EI10" s="56">
        <f>SUM('Mês'!$EF10:EI10)</f>
        <v>16.034</v>
      </c>
      <c r="EJ10" s="56">
        <f>SUM('Mês'!$EF10:EJ10)</f>
        <v>21.014</v>
      </c>
      <c r="EK10" s="56">
        <f>SUM('Mês'!$EF10:EK10)</f>
        <v>25.424</v>
      </c>
      <c r="EL10" s="56">
        <f>SUM('Mês'!$EF10:EL10)</f>
        <v>30.445</v>
      </c>
      <c r="EM10" s="56">
        <f>SUM('Mês'!$EF10:EM10)</f>
        <v>35.114</v>
      </c>
      <c r="EN10" s="56">
        <f>SUM('Mês'!$EF10:EN10)</f>
        <v>39.15</v>
      </c>
      <c r="EO10" s="56">
        <f>SUM('Mês'!$EF10:EO10)</f>
        <v>44.388</v>
      </c>
      <c r="EP10" s="56">
        <f>SUM('Mês'!$EF10:EP10)</f>
        <v>48.608</v>
      </c>
      <c r="EQ10" s="56">
        <f>SUM('Mês'!$EF10:EQ10)</f>
        <v>52.605</v>
      </c>
      <c r="ER10" s="56">
        <f>'Mês'!ER10</f>
        <v>3.404</v>
      </c>
      <c r="ES10" s="56">
        <f>SUM('Mês'!ER10:ES10)</f>
        <v>6.205</v>
      </c>
      <c r="ET10" s="56">
        <f>SUM('Mês'!$ER10:ET10)</f>
        <v>11.603</v>
      </c>
      <c r="EU10" s="56">
        <f>SUM('Mês'!$ER10:EU10)</f>
        <v>15.681</v>
      </c>
      <c r="EV10" s="56">
        <f>SUM('Mês'!$ER10:EV10)</f>
        <v>18.808</v>
      </c>
      <c r="EW10" s="56">
        <f>SUM('Mês'!$ER10:EW10)</f>
        <v>22.714</v>
      </c>
      <c r="EX10" s="56">
        <f>SUM('Mês'!$ER10:EX10)</f>
        <v>27.829</v>
      </c>
      <c r="EY10" s="56">
        <f>SUM('Mês'!$ER10:EY10)</f>
        <v>32.705</v>
      </c>
      <c r="EZ10" s="56">
        <f>SUM('Mês'!$ER10:EZ10)</f>
        <v>36.742</v>
      </c>
      <c r="FA10" s="56">
        <f>SUM('Mês'!$ER10:FA10)</f>
        <v>41.45</v>
      </c>
      <c r="FB10" s="56">
        <f>SUM('Mês'!$ER10:FB10)</f>
        <v>45.271</v>
      </c>
      <c r="FC10" s="56">
        <f>SUM('Mês'!$ER10:FC10)</f>
        <v>48.839</v>
      </c>
      <c r="FD10" s="56">
        <f>SUM('Mês'!$FD10:FD10)</f>
        <v>3.964</v>
      </c>
      <c r="FE10" s="56">
        <f>SUM('Mês'!$FD10:FE10)</f>
        <v>7.857</v>
      </c>
      <c r="FF10" s="56">
        <f>SUM('Mês'!$FD10:FF10)</f>
        <v>11.886</v>
      </c>
      <c r="FG10" s="56">
        <f>SUM('Mês'!$FD10:FG10)</f>
        <v>16.634</v>
      </c>
      <c r="FH10" s="56">
        <f>SUM('Mês'!$FD10:FH10)</f>
        <v>21.206</v>
      </c>
      <c r="FI10" s="56">
        <f>SUM('Mês'!$FD10:FI10)</f>
        <v>25.594</v>
      </c>
      <c r="FJ10" s="56">
        <f>SUM('Mês'!$FD10:FJ10)</f>
        <v>29.169</v>
      </c>
      <c r="FK10" s="56">
        <f>SUM('Mês'!$FD10:FK10)</f>
        <v>33.788</v>
      </c>
      <c r="FL10" s="56">
        <f>SUM('Mês'!$FD10:FL10)</f>
        <v>38.008</v>
      </c>
      <c r="FM10" s="56">
        <f>SUM('Mês'!$FD10:FM10)</f>
        <v>42.938</v>
      </c>
      <c r="FN10" s="56">
        <f>SUM('Mês'!$FD10:FN10)</f>
        <v>47.895</v>
      </c>
      <c r="FO10" s="56">
        <f>SUM('Mês'!$FD10:FO10)</f>
        <v>51.067</v>
      </c>
      <c r="FP10" s="56">
        <f>SUM('Mês'!$FP10:FP10)</f>
        <v>3.655</v>
      </c>
      <c r="FQ10" s="56">
        <f>SUM('Mês'!$FP10:FQ10)</f>
        <v>7.201</v>
      </c>
      <c r="FR10" s="56">
        <f>SUM('Mês'!$FP10:FR10)</f>
        <v>11.453</v>
      </c>
      <c r="FS10" s="56">
        <f>SUM('Mês'!$FP10:FS10)</f>
        <v>14.898</v>
      </c>
      <c r="FT10" s="56">
        <f>SUM('Mês'!$FP10:FT10)</f>
        <v>19.344</v>
      </c>
      <c r="FU10" s="56">
        <f>SUM('Mês'!$FP10:FU10)</f>
        <v>23.893</v>
      </c>
      <c r="FV10" s="56">
        <f>SUM('Mês'!$FP10:FV10)</f>
        <v>29.021</v>
      </c>
      <c r="FW10" s="56">
        <f>SUM('Mês'!$FP10:FW10)</f>
        <v>33.877</v>
      </c>
      <c r="FX10" s="56">
        <f>SUM('Mês'!$FP10:FX10)</f>
        <v>38.538</v>
      </c>
      <c r="FY10" s="56">
        <f>SUM('Mês'!$FP10:FY10)</f>
        <v>41.885</v>
      </c>
      <c r="FZ10" s="56">
        <f>SUM('Mês'!$FP10:FZ10)</f>
        <v>45.091</v>
      </c>
      <c r="GA10" s="56">
        <f>SUM('Mês'!$FP10:GA10)</f>
        <v>47.565</v>
      </c>
      <c r="GB10" s="56">
        <f>SUM('Mês'!$GB10:GB10)</f>
        <v>3.072</v>
      </c>
      <c r="GC10" s="56">
        <f>SUM('Mês'!$GB10:GC10)</f>
        <v>6.274</v>
      </c>
      <c r="GD10" s="56">
        <f>SUM('Mês'!$GB10:GD10)</f>
        <v>10.582</v>
      </c>
      <c r="GE10" s="56">
        <f>SUM('Mês'!$GB10:GE10)</f>
        <v>14.911</v>
      </c>
      <c r="GF10" s="56">
        <f>SUM('Mês'!$GB10:GF10)</f>
        <v>19.291</v>
      </c>
      <c r="GG10" s="56">
        <f>SUM('Mês'!$GB10:GG10)</f>
        <v>22.631</v>
      </c>
      <c r="GH10" s="56">
        <f>SUM('Mês'!$GB10:GH10)</f>
        <v>26.226</v>
      </c>
      <c r="GI10" s="56">
        <f>SUM('Mês'!$GB10:GI10)</f>
        <v>31.212</v>
      </c>
      <c r="GJ10" s="56">
        <f>SUM('Mês'!$GB10:GJ10)</f>
        <v>34.564</v>
      </c>
      <c r="GK10" s="56">
        <f>SUM('Mês'!$GB10:GK10)</f>
        <v>38.033</v>
      </c>
      <c r="GL10" s="56">
        <f>SUM('Mês'!$GB10:GL10)</f>
        <v>41.574</v>
      </c>
      <c r="GM10" s="56">
        <f>SUM('Mês'!$GB10:GM10)</f>
        <v>45.09</v>
      </c>
      <c r="GN10" s="56">
        <f>SUM('Mês'!$GN10:GN10)</f>
        <v>2.879</v>
      </c>
      <c r="GO10" s="56">
        <f>SUM('Mês'!$GN10:$GO10)</f>
        <v>6.998</v>
      </c>
      <c r="GP10" s="56">
        <f>SUM('Mês'!$GN10:$GP10)</f>
        <v>11.072</v>
      </c>
      <c r="GQ10" s="56">
        <f>SUM('Mês'!$GN10:$GQ10)</f>
        <v>15.834</v>
      </c>
      <c r="GR10" s="56">
        <f>SUM('Mês'!$GN10:$GR10)</f>
        <v>20.895</v>
      </c>
      <c r="GS10" s="56">
        <f>SUM('Mês'!$GN10:$GS10)</f>
        <v>24.4</v>
      </c>
      <c r="GT10" s="56">
        <f>SUM('Mês'!$GN10:$GT10)</f>
        <v>27.771</v>
      </c>
      <c r="GU10" s="56">
        <f>SUM('Mês'!$GN10:GU10)</f>
        <v>30.967</v>
      </c>
      <c r="GV10" s="56">
        <f>SUM('Mês'!$GN10:GV10)</f>
        <v>34.888</v>
      </c>
      <c r="GW10" s="56">
        <f>SUM('Mês'!$GN10:GW10)</f>
        <v>38.594</v>
      </c>
      <c r="GX10" s="56">
        <f>SUM('Mês'!$GN10:GX10)</f>
        <v>41.959</v>
      </c>
      <c r="GY10" s="56">
        <f>SUM('Mês'!$GN10:GY10)</f>
        <v>45.582</v>
      </c>
      <c r="GZ10" s="56">
        <f>SUM('Mês'!$GZ10:GZ10)</f>
        <v>3.757</v>
      </c>
      <c r="HA10" s="56">
        <f>SUM('Mês'!$GZ10:HA10)</f>
        <v>6.771</v>
      </c>
      <c r="HB10" s="56">
        <f>SUM('Mês'!$GZ10:HB10)</f>
        <v>10.249</v>
      </c>
      <c r="HC10" s="56">
        <f>SUM('Mês'!$GZ10:HC10)</f>
        <v>14.723</v>
      </c>
      <c r="HD10" s="56">
        <f>SUM('Mês'!$GZ10:HD10)</f>
        <v>18.802</v>
      </c>
      <c r="HE10" s="56">
        <f>SUM('Mês'!$GZ10:HE10)</f>
        <v>22.728</v>
      </c>
      <c r="HF10" s="56">
        <f>SUM('Mês'!$GZ10:HF10)</f>
        <v>25.635</v>
      </c>
      <c r="HG10" s="56">
        <f>SUM('Mês'!$GZ10:HG10)</f>
        <v>30.607</v>
      </c>
      <c r="HH10" s="56">
        <f>SUM('Mês'!$GZ10:HH10)</f>
        <v>34.792</v>
      </c>
      <c r="HI10" s="60">
        <f>SUM('Mês'!$GZ10:HI10)</f>
        <v>38.55</v>
      </c>
      <c r="HJ10" s="60">
        <f>SUM('Mês'!$GZ10:HJ10)</f>
        <v>42.17</v>
      </c>
      <c r="HK10" s="60">
        <f>SUM('Mês'!$GZ10:HK10)</f>
        <v>46.4</v>
      </c>
      <c r="HL10" s="68">
        <f>SUM('Mês'!$HL10:HL10)</f>
        <v>3.006</v>
      </c>
      <c r="HM10" s="68">
        <f>SUM('Mês'!$HL10:HM10)</f>
        <v>6.491</v>
      </c>
      <c r="HN10" s="68">
        <f>SUM('Mês'!$HL10:HN10)</f>
        <v>10.608</v>
      </c>
      <c r="HO10" s="68">
        <f>SUM('Mês'!$HL10:HO10)</f>
        <v>15.076</v>
      </c>
      <c r="HP10" s="68">
        <f>SUM('Mês'!$HL10:HP10)</f>
        <v>19.402</v>
      </c>
      <c r="HQ10" s="68">
        <f>SUM('Mês'!$HL10:HQ10)</f>
        <v>24.353</v>
      </c>
      <c r="HR10" s="68">
        <f>SUM('Mês'!$HL10:HR10)</f>
        <v>28.219</v>
      </c>
      <c r="HS10" s="68">
        <f>SUM('Mês'!$HL10:HS10)</f>
        <v>32.622</v>
      </c>
      <c r="HT10" s="172"/>
    </row>
    <row r="11" ht="13.5" customHeight="1">
      <c r="A11" s="39">
        <f t="shared" si="3"/>
        <v>7</v>
      </c>
      <c r="B11" s="80" t="s">
        <v>241</v>
      </c>
      <c r="C11" s="52"/>
      <c r="D11" s="52">
        <f>SUM('Mês'!D11)</f>
        <v>0.846</v>
      </c>
      <c r="E11" s="52">
        <f>SUM('Mês'!D11:E11)</f>
        <v>1.869</v>
      </c>
      <c r="F11" s="52">
        <f>SUM('Mês'!D11:F11)</f>
        <v>2.805</v>
      </c>
      <c r="G11" s="52">
        <f>SUM('Mês'!D11:G11)</f>
        <v>3.611</v>
      </c>
      <c r="H11" s="52">
        <f>SUM('Mês'!D11:H11)</f>
        <v>4.692</v>
      </c>
      <c r="I11" s="52">
        <f>SUM('Mês'!D11:I11)</f>
        <v>5.431</v>
      </c>
      <c r="J11" s="52">
        <f>SUM('Mês'!D11:J11)</f>
        <v>6.41</v>
      </c>
      <c r="K11" s="52">
        <f>SUM('Mês'!D11:K11)</f>
        <v>7.229</v>
      </c>
      <c r="L11" s="52">
        <f>SUM('Mês'!D11:L11)</f>
        <v>8.147</v>
      </c>
      <c r="M11" s="52">
        <f>SUM('Mês'!D11:M11)</f>
        <v>9.064</v>
      </c>
      <c r="N11" s="52">
        <f>SUM('Mês'!D11:N11)</f>
        <v>9.768</v>
      </c>
      <c r="O11" s="52">
        <f>SUM('Mês'!D11:O11)</f>
        <v>10.657</v>
      </c>
      <c r="P11" s="52">
        <f>SUM('Mês'!P11)</f>
        <v>0.982</v>
      </c>
      <c r="Q11" s="52">
        <f>SUM('Mês'!P11:Q11)</f>
        <v>1.693</v>
      </c>
      <c r="R11" s="52">
        <f>SUM('Mês'!P11:R11)</f>
        <v>2.706</v>
      </c>
      <c r="S11" s="52">
        <f>SUM('Mês'!P11:S11)</f>
        <v>3.314</v>
      </c>
      <c r="T11" s="52">
        <f>SUM('Mês'!P11:T11)</f>
        <v>4.046</v>
      </c>
      <c r="U11" s="52">
        <f>SUM('Mês'!P11:U11)</f>
        <v>4.744</v>
      </c>
      <c r="V11" s="52">
        <f>SUM('Mês'!P11:V11)</f>
        <v>5.477</v>
      </c>
      <c r="W11" s="52">
        <f>SUM('Mês'!P11:W11)</f>
        <v>6.06</v>
      </c>
      <c r="X11" s="52">
        <f>SUM('Mês'!P11:X11)</f>
        <v>6.709</v>
      </c>
      <c r="Y11" s="52">
        <f>SUM('Mês'!P11:Y11)</f>
        <v>7.33</v>
      </c>
      <c r="Z11" s="52">
        <f>SUM('Mês'!P11:Z11)</f>
        <v>7.861</v>
      </c>
      <c r="AA11" s="52">
        <f>SUM('Mês'!P11:AA11)</f>
        <v>8.283</v>
      </c>
      <c r="AB11" s="52">
        <f>SUM('Mês'!$AB11:AB11)</f>
        <v>0.265</v>
      </c>
      <c r="AC11" s="52">
        <f>SUM('Mês'!$AB11:AC11)</f>
        <v>0.708</v>
      </c>
      <c r="AD11" s="52">
        <f>SUM('Mês'!$AB11:AD11)</f>
        <v>1.166</v>
      </c>
      <c r="AE11" s="52">
        <f>SUM('Mês'!$AB11:AE11)</f>
        <v>1.65</v>
      </c>
      <c r="AF11" s="52">
        <f>SUM('Mês'!$AB11:AF11)</f>
        <v>2.129</v>
      </c>
      <c r="AG11" s="52">
        <f>SUM('Mês'!$AB11:AG11)</f>
        <v>2.516</v>
      </c>
      <c r="AH11" s="52">
        <f>SUM('Mês'!$AB11:AH11)</f>
        <v>3.223</v>
      </c>
      <c r="AI11" s="52">
        <f>SUM('Mês'!$AB11:AI11)</f>
        <v>3.637</v>
      </c>
      <c r="AJ11" s="52">
        <f>SUM('Mês'!$AB11:AJ11)</f>
        <v>4.018</v>
      </c>
      <c r="AK11" s="52">
        <f>SUM('Mês'!$AB11:AK11)</f>
        <v>4.515</v>
      </c>
      <c r="AL11" s="52">
        <f>SUM('Mês'!$AB11:AL11)</f>
        <v>5.042</v>
      </c>
      <c r="AM11" s="52">
        <f>SUM('Mês'!$AB11:AM11)</f>
        <v>5.552</v>
      </c>
      <c r="AN11" s="52">
        <f>SUM('Mês'!$AN11:AN11)</f>
        <v>0.644</v>
      </c>
      <c r="AO11" s="52">
        <f>SUM('Mês'!$AN11:AO11)</f>
        <v>0.644</v>
      </c>
      <c r="AP11" s="52">
        <f>SUM('Mês'!$AN11:AP11)</f>
        <v>0.644</v>
      </c>
      <c r="AQ11" s="52">
        <f>SUM('Mês'!$AN11:AQ11)</f>
        <v>0.644</v>
      </c>
      <c r="AR11" s="52">
        <f>SUM('Mês'!$AN11:AR11)</f>
        <v>0.644</v>
      </c>
      <c r="AS11" s="52">
        <f>SUM('Mês'!$AN11:AS11)</f>
        <v>0.644</v>
      </c>
      <c r="AT11" s="52">
        <f>SUM('Mês'!$AN11:AT11)</f>
        <v>0.644</v>
      </c>
      <c r="AU11" s="52">
        <f>SUM('Mês'!$AN11:AU11)</f>
        <v>0.644</v>
      </c>
      <c r="AV11" s="52">
        <f>SUM('Mês'!$AN11:AV11)</f>
        <v>0.644</v>
      </c>
      <c r="AW11" s="52">
        <f>SUM('Mês'!$AN11:AW11)</f>
        <v>0.644</v>
      </c>
      <c r="AX11" s="52">
        <f>SUM('Mês'!$AN11:AX11)</f>
        <v>0.644</v>
      </c>
      <c r="AY11" s="52">
        <f>SUM('Mês'!$AN11:AY11)</f>
        <v>0.644</v>
      </c>
      <c r="AZ11" s="52">
        <f>SUM('Mês'!$AZ11:AZ11)</f>
        <v>0</v>
      </c>
      <c r="BA11" s="52">
        <f>SUM('Mês'!$AZ11:BA11)</f>
        <v>0</v>
      </c>
      <c r="BB11" s="52">
        <f>SUM('Mês'!$AZ11:BB11)</f>
        <v>0</v>
      </c>
      <c r="BC11" s="52">
        <f>SUM('Mês'!$AZ11:BC11)</f>
        <v>0</v>
      </c>
      <c r="BD11" s="52">
        <f>SUM('Mês'!$AZ11:BD11)</f>
        <v>0</v>
      </c>
      <c r="BE11" s="52">
        <f>SUM('Mês'!$AZ11:BE11)</f>
        <v>0</v>
      </c>
      <c r="BF11" s="52">
        <f>SUM('Mês'!$AZ11:BF11)</f>
        <v>0</v>
      </c>
      <c r="BG11" s="52">
        <f>SUM('Mês'!$AZ11:BG11)</f>
        <v>0</v>
      </c>
      <c r="BH11" s="52">
        <f>SUM('Mês'!$AZ11:BH11)</f>
        <v>0</v>
      </c>
      <c r="BI11" s="52">
        <f>SUM('Mês'!$AZ11:BI11)</f>
        <v>0</v>
      </c>
      <c r="BJ11" s="52">
        <f>SUM('Mês'!$AZ11:BJ11)</f>
        <v>0</v>
      </c>
      <c r="BK11" s="52">
        <f>SUM('Mês'!$AZ11:BK11)</f>
        <v>0</v>
      </c>
      <c r="BL11" s="52">
        <f>SUM('Mês'!$BL11:BL11)</f>
        <v>0</v>
      </c>
      <c r="BM11" s="52">
        <f>SUM('Mês'!$BL11:BM11)</f>
        <v>0</v>
      </c>
      <c r="BN11" s="52">
        <f>SUM('Mês'!$BL11:BN11)</f>
        <v>0</v>
      </c>
      <c r="BO11" s="52">
        <f>SUM('Mês'!$BL11:BO11)</f>
        <v>0</v>
      </c>
      <c r="BP11" s="52">
        <f>SUM('Mês'!$BL11:BP11)</f>
        <v>0</v>
      </c>
      <c r="BQ11" s="52">
        <f>SUM('Mês'!$BL11:BQ11)</f>
        <v>0</v>
      </c>
      <c r="BR11" s="52">
        <f>SUM('Mês'!$BL11:BR11)</f>
        <v>0</v>
      </c>
      <c r="BS11" s="52">
        <f>SUM('Mês'!$BL11:BS11)</f>
        <v>0</v>
      </c>
      <c r="BT11" s="52">
        <f>SUM('Mês'!$BL11:BT11)</f>
        <v>0</v>
      </c>
      <c r="BU11" s="52">
        <f>SUM('Mês'!$BL11:BU11)</f>
        <v>0</v>
      </c>
      <c r="BV11" s="52">
        <f>SUM('Mês'!$BL11:BV11)</f>
        <v>0</v>
      </c>
      <c r="BW11" s="52">
        <f>SUM('Mês'!$BL11:BW11)</f>
        <v>0</v>
      </c>
      <c r="BX11" s="52">
        <f>SUM('Mês'!$BX11:BX11)</f>
        <v>0</v>
      </c>
      <c r="BY11" s="52">
        <f>SUM('Mês'!$BX11:BY11)</f>
        <v>0</v>
      </c>
      <c r="BZ11" s="52">
        <f>SUM('Mês'!$BX11:BZ11)</f>
        <v>0</v>
      </c>
      <c r="CA11" s="52">
        <f>SUM('Mês'!$BX11:CA11)</f>
        <v>0</v>
      </c>
      <c r="CB11" s="52">
        <f>SUM('Mês'!$BX11:CB11)</f>
        <v>0</v>
      </c>
      <c r="CC11" s="52">
        <f>SUM('Mês'!$BX11:CC11)</f>
        <v>0</v>
      </c>
      <c r="CD11" s="52">
        <f>SUM('Mês'!$BX11:CD11)</f>
        <v>0</v>
      </c>
      <c r="CE11" s="52">
        <f>SUM('Mês'!$BX11:CE11)</f>
        <v>0</v>
      </c>
      <c r="CF11" s="52">
        <f>SUM('Mês'!$BX11:CF11)</f>
        <v>0</v>
      </c>
      <c r="CG11" s="52">
        <f>SUM('Mês'!$BX11:CG11)</f>
        <v>0</v>
      </c>
      <c r="CH11" s="52">
        <f>SUM('Mês'!$BX11:CH11)</f>
        <v>0</v>
      </c>
      <c r="CI11" s="52">
        <f>SUM('Mês'!$BX11:CI11)</f>
        <v>0</v>
      </c>
      <c r="CJ11" s="52">
        <f>SUM('Mês'!$CJ11:CJ11)</f>
        <v>0</v>
      </c>
      <c r="CK11" s="52">
        <f>SUM('Mês'!$CJ11:CK11)</f>
        <v>0</v>
      </c>
      <c r="CL11" s="52">
        <f>SUM('Mês'!$CJ11:CL11)</f>
        <v>0</v>
      </c>
      <c r="CM11" s="52">
        <f>SUM('Mês'!$CJ11:CM11)</f>
        <v>0</v>
      </c>
      <c r="CN11" s="52">
        <f>SUM('Mês'!$CJ11:CN11)</f>
        <v>0</v>
      </c>
      <c r="CO11" s="52">
        <f>SUM('Mês'!$CJ11:CO11)</f>
        <v>0</v>
      </c>
      <c r="CP11" s="52">
        <f>SUM('Mês'!$CJ11:CP11)</f>
        <v>0</v>
      </c>
      <c r="CQ11" s="52">
        <f>SUM('Mês'!$CJ11:CQ11)</f>
        <v>0</v>
      </c>
      <c r="CR11" s="52">
        <f>SUM('Mês'!$CJ11:CR11)</f>
        <v>0</v>
      </c>
      <c r="CS11" s="52">
        <f>SUM('Mês'!$CJ11:CS11)</f>
        <v>0</v>
      </c>
      <c r="CT11" s="52">
        <f>SUM('Mês'!$CJ11:CT11)</f>
        <v>0</v>
      </c>
      <c r="CU11" s="52">
        <f>SUM('Mês'!$CJ11:CU11)</f>
        <v>0</v>
      </c>
      <c r="CV11" s="52">
        <f>SUM('Mês'!$CV11:CV11)</f>
        <v>0</v>
      </c>
      <c r="CW11" s="52">
        <f>SUM('Mês'!$CV11:CW11)</f>
        <v>0</v>
      </c>
      <c r="CX11" s="52">
        <f>SUM('Mês'!$CV11:CX11)</f>
        <v>0</v>
      </c>
      <c r="CY11" s="52">
        <f>SUM('Mês'!$CV11:CY11)</f>
        <v>0</v>
      </c>
      <c r="CZ11" s="52">
        <f>SUM('Mês'!$CV11:CZ11)</f>
        <v>0</v>
      </c>
      <c r="DA11" s="52">
        <f>SUM('Mês'!$CV11:DA11)</f>
        <v>0</v>
      </c>
      <c r="DB11" s="52">
        <f>SUM('Mês'!$CV11:DB11)</f>
        <v>0</v>
      </c>
      <c r="DC11" s="52">
        <f>SUM('Mês'!$CV11:DC11)</f>
        <v>0</v>
      </c>
      <c r="DD11" s="52">
        <f>SUM('Mês'!CV11:DD11)</f>
        <v>0</v>
      </c>
      <c r="DE11" s="52">
        <f>SUM('Mês'!CV11:DE11)</f>
        <v>0</v>
      </c>
      <c r="DF11" s="52">
        <f>SUM('Mês'!$CV$10:DF11)</f>
        <v>34.5</v>
      </c>
      <c r="DG11" s="52">
        <f>SUM('Mês'!$CV$10:DG11)</f>
        <v>37.6</v>
      </c>
      <c r="DH11" s="52">
        <f>'Mês'!DH11</f>
        <v>0</v>
      </c>
      <c r="DI11" s="52">
        <f>SUM('Mês'!$DH11:DI11)</f>
        <v>0</v>
      </c>
      <c r="DJ11" s="52">
        <f>SUM('Mês'!$DH11:DJ11)</f>
        <v>0</v>
      </c>
      <c r="DK11" s="52">
        <f>SUM('Mês'!DH11:DK11)</f>
        <v>0</v>
      </c>
      <c r="DL11" s="52">
        <f>SUM('Mês'!DH11:DL11)</f>
        <v>0</v>
      </c>
      <c r="DM11" s="52">
        <f>SUM('Mês'!DH11:DM11)</f>
        <v>0</v>
      </c>
      <c r="DN11" s="52">
        <f>SUM('Mês'!DH11:DN11)</f>
        <v>0</v>
      </c>
      <c r="DO11" s="52">
        <f>SUM('Mês'!DH11:DO11)</f>
        <v>0</v>
      </c>
      <c r="DP11" s="52">
        <f>SUM('Mês'!DH11:DP11)</f>
        <v>0</v>
      </c>
      <c r="DQ11" s="52">
        <f>SUM('Mês'!DH11:DQ11)</f>
        <v>0</v>
      </c>
      <c r="DR11" s="52">
        <f>SUM('Mês'!DH11:DR11)</f>
        <v>0</v>
      </c>
      <c r="DS11" s="52">
        <f>SUM('Mês'!DH11:DS11)</f>
        <v>0</v>
      </c>
      <c r="DT11" s="52">
        <f>SUM('Mês'!DT11)</f>
        <v>0</v>
      </c>
      <c r="DU11" s="52">
        <f>SUM('Mês'!DT11:DU11)</f>
        <v>0</v>
      </c>
      <c r="DV11" s="52">
        <f>SUM('Mês'!DT11:DV11)</f>
        <v>0</v>
      </c>
      <c r="DW11" s="52">
        <f>SUM('Mês'!DT11:DW11)</f>
        <v>0</v>
      </c>
      <c r="DX11" s="52">
        <f>SUM('Mês'!DT11:DX11)</f>
        <v>0</v>
      </c>
      <c r="DY11" s="52">
        <f>SUM('Mês'!DT11:DY11)</f>
        <v>0</v>
      </c>
      <c r="DZ11" s="52">
        <f>SUM('Mês'!DT11:DZ11)</f>
        <v>0</v>
      </c>
      <c r="EA11" s="52">
        <f>SUM('Mês'!DT11:EA11)</f>
        <v>0</v>
      </c>
      <c r="EB11" s="52">
        <f>SUM('Mês'!$DT11:EB11)</f>
        <v>0</v>
      </c>
      <c r="EC11" s="52">
        <f>SUM('Mês'!DT11:EC11)</f>
        <v>0</v>
      </c>
      <c r="ED11" s="52">
        <f>SUM('Mês'!$DT11:ED11)</f>
        <v>0.256</v>
      </c>
      <c r="EE11" s="52">
        <f>SUM('Mês'!DT11:EE11)</f>
        <v>0.774</v>
      </c>
      <c r="EF11" s="52">
        <f>'Mês'!EF11</f>
        <v>0.358</v>
      </c>
      <c r="EG11" s="52">
        <f>SUM('Mês'!$EF11:EG11)</f>
        <v>0.73</v>
      </c>
      <c r="EH11" s="52">
        <f>SUM('Mês'!$EF11:EH11)</f>
        <v>1.224</v>
      </c>
      <c r="EI11" s="52">
        <f>SUM('Mês'!$EF11:EI11)</f>
        <v>1.932</v>
      </c>
      <c r="EJ11" s="52">
        <f>SUM('Mês'!$EF11:EJ11)</f>
        <v>2.84</v>
      </c>
      <c r="EK11" s="52">
        <f>SUM('Mês'!$EF11:EK11)</f>
        <v>3.844</v>
      </c>
      <c r="EL11" s="52">
        <f>SUM('Mês'!$EF11:EL11)</f>
        <v>5.187</v>
      </c>
      <c r="EM11" s="52">
        <f>SUM('Mês'!$EF11:EM11)</f>
        <v>6.463</v>
      </c>
      <c r="EN11" s="52">
        <f>SUM('Mês'!$EF11:EN11)</f>
        <v>7.561</v>
      </c>
      <c r="EO11" s="52">
        <f>SUM('Mês'!$EF11:EO11)</f>
        <v>8.599</v>
      </c>
      <c r="EP11" s="52">
        <f>SUM('Mês'!$EF11:EP11)</f>
        <v>9.78</v>
      </c>
      <c r="EQ11" s="52">
        <f>SUM('Mês'!$EF11:EQ11)</f>
        <v>11.072</v>
      </c>
      <c r="ER11" s="52">
        <f>'Mês'!ER11</f>
        <v>1.173</v>
      </c>
      <c r="ES11" s="52">
        <f>SUM('Mês'!ER11:ES11)</f>
        <v>2.798</v>
      </c>
      <c r="ET11" s="52">
        <f>SUM('Mês'!$ER11:ET11)</f>
        <v>4.753</v>
      </c>
      <c r="EU11" s="52">
        <f>SUM('Mês'!$ER11:EU11)</f>
        <v>6.471</v>
      </c>
      <c r="EV11" s="52">
        <f>SUM('Mês'!$ER11:EV11)</f>
        <v>8.56</v>
      </c>
      <c r="EW11" s="52">
        <f>SUM('Mês'!$ER11:EW11)</f>
        <v>10.78</v>
      </c>
      <c r="EX11" s="52">
        <f>SUM('Mês'!$ER11:EX11)</f>
        <v>13.029</v>
      </c>
      <c r="EY11" s="52">
        <f>SUM('Mês'!$ER11:EY11)</f>
        <v>15.15</v>
      </c>
      <c r="EZ11" s="52">
        <f>SUM('Mês'!$ER11:EZ11)</f>
        <v>17.205</v>
      </c>
      <c r="FA11" s="52">
        <f>SUM('Mês'!$ER11:FA11)</f>
        <v>19.397</v>
      </c>
      <c r="FB11" s="52">
        <f>SUM('Mês'!$ER11:FB11)</f>
        <v>21.789</v>
      </c>
      <c r="FC11" s="52">
        <f>SUM('Mês'!$ER11:FC11)</f>
        <v>23.7</v>
      </c>
      <c r="FD11" s="52">
        <f>SUM('Mês'!$FD11:FD11)</f>
        <v>1.506</v>
      </c>
      <c r="FE11" s="52">
        <f>SUM('Mês'!$FD11:FE11)</f>
        <v>3.21</v>
      </c>
      <c r="FF11" s="52">
        <f>SUM('Mês'!$FD11:FF11)</f>
        <v>5.329</v>
      </c>
      <c r="FG11" s="52">
        <f>SUM('Mês'!$FD11:FG11)</f>
        <v>7.014</v>
      </c>
      <c r="FH11" s="52">
        <f>SUM('Mês'!$FD11:FH11)</f>
        <v>9.242</v>
      </c>
      <c r="FI11" s="52">
        <f>SUM('Mês'!$FD11:FI11)</f>
        <v>11.543</v>
      </c>
      <c r="FJ11" s="52">
        <f>SUM('Mês'!$FD11:FJ11)</f>
        <v>13.541</v>
      </c>
      <c r="FK11" s="52">
        <f>SUM('Mês'!$FD11:FK11)</f>
        <v>15.844</v>
      </c>
      <c r="FL11" s="52">
        <f>SUM('Mês'!$FD11:FL11)</f>
        <v>18.059</v>
      </c>
      <c r="FM11" s="52">
        <f>SUM('Mês'!$FD11:FM11)</f>
        <v>20.381</v>
      </c>
      <c r="FN11" s="52">
        <f>SUM('Mês'!$FD11:FN11)</f>
        <v>22.718</v>
      </c>
      <c r="FO11" s="52">
        <f>SUM('Mês'!$FD11:FO11)</f>
        <v>25.12</v>
      </c>
      <c r="FP11" s="52">
        <f>SUM('Mês'!$FP11:FP11)</f>
        <v>1.573</v>
      </c>
      <c r="FQ11" s="52">
        <f>SUM('Mês'!$FP11:FQ11)</f>
        <v>3.812</v>
      </c>
      <c r="FR11" s="52">
        <f>SUM('Mês'!$FP11:FR11)</f>
        <v>6.261</v>
      </c>
      <c r="FS11" s="52">
        <f>SUM('Mês'!$FP11:FS11)</f>
        <v>8.824</v>
      </c>
      <c r="FT11" s="52">
        <f>SUM('Mês'!$FP11:FT11)</f>
        <v>11.331</v>
      </c>
      <c r="FU11" s="52">
        <f>SUM('Mês'!$FP11:FU11)</f>
        <v>13.403</v>
      </c>
      <c r="FV11" s="52">
        <f>SUM('Mês'!$FP11:FV11)</f>
        <v>15.566</v>
      </c>
      <c r="FW11" s="52">
        <f>SUM('Mês'!$FP11:FW11)</f>
        <v>18.028</v>
      </c>
      <c r="FX11" s="52">
        <f>SUM('Mês'!$FP11:FX11)</f>
        <v>20.192</v>
      </c>
      <c r="FY11" s="52">
        <f>SUM('Mês'!$FP11:FY11)</f>
        <v>22.215</v>
      </c>
      <c r="FZ11" s="52">
        <f>SUM('Mês'!$FP11:FZ11)</f>
        <v>24.389</v>
      </c>
      <c r="GA11" s="52">
        <f>SUM('Mês'!$FP11:GA11)</f>
        <v>26.066</v>
      </c>
      <c r="GB11" s="52">
        <f>SUM('Mês'!$GB11:GB11)</f>
        <v>1.675</v>
      </c>
      <c r="GC11" s="52">
        <f>SUM('Mês'!$GB11:GC11)</f>
        <v>3.71</v>
      </c>
      <c r="GD11" s="52">
        <f>SUM('Mês'!$GB11:GD11)</f>
        <v>5.701</v>
      </c>
      <c r="GE11" s="52">
        <f>SUM('Mês'!$GB11:GE11)</f>
        <v>7.837</v>
      </c>
      <c r="GF11" s="52">
        <f>SUM('Mês'!$GB11:GF11)</f>
        <v>9.991</v>
      </c>
      <c r="GG11" s="52">
        <f>SUM('Mês'!$GB11:GG11)</f>
        <v>11.982</v>
      </c>
      <c r="GH11" s="52">
        <f>SUM('Mês'!$GB11:GH11)</f>
        <v>13.889</v>
      </c>
      <c r="GI11" s="52">
        <f>SUM('Mês'!$GB11:GI11)</f>
        <v>15.81</v>
      </c>
      <c r="GJ11" s="52">
        <f>SUM('Mês'!$GB11:GJ11)</f>
        <v>17.384</v>
      </c>
      <c r="GK11" s="52">
        <f>SUM('Mês'!$GB11:GK11)</f>
        <v>19.066</v>
      </c>
      <c r="GL11" s="52">
        <f>SUM('Mês'!$GB11:GL11)</f>
        <v>20.582</v>
      </c>
      <c r="GM11" s="52">
        <f>SUM('Mês'!$GB11:GM11)</f>
        <v>22.227</v>
      </c>
      <c r="GN11" s="52">
        <f>SUM('Mês'!$GN11:GN11)</f>
        <v>1.217</v>
      </c>
      <c r="GO11" s="52">
        <f>SUM('Mês'!$GN11:$GO11)</f>
        <v>2.597</v>
      </c>
      <c r="GP11" s="52">
        <f>SUM('Mês'!$GN11:$GP11)</f>
        <v>4.424</v>
      </c>
      <c r="GQ11" s="52">
        <f>SUM('Mês'!$GN11:$GQ11)</f>
        <v>6.495</v>
      </c>
      <c r="GR11" s="52">
        <f>SUM('Mês'!$GN11:$GR11)</f>
        <v>8.461</v>
      </c>
      <c r="GS11" s="52">
        <f>SUM('Mês'!$GN11:$GS11)</f>
        <v>10.441</v>
      </c>
      <c r="GT11" s="52">
        <f>SUM('Mês'!$GN11:$GT11)</f>
        <v>11.922</v>
      </c>
      <c r="GU11" s="52">
        <f>SUM('Mês'!$GN11:GU11)</f>
        <v>13.867</v>
      </c>
      <c r="GV11" s="52">
        <f>SUM('Mês'!$GN11:GV11)</f>
        <v>15.628</v>
      </c>
      <c r="GW11" s="52">
        <f>SUM('Mês'!$GN11:GW11)</f>
        <v>17.546</v>
      </c>
      <c r="GX11" s="52">
        <f>SUM('Mês'!$GN11:GX11)</f>
        <v>19.266</v>
      </c>
      <c r="GY11" s="52">
        <f>SUM('Mês'!$GN11:GY11)</f>
        <v>21.375</v>
      </c>
      <c r="GZ11" s="52">
        <f>SUM('Mês'!$GZ11:GZ11)</f>
        <v>2.058</v>
      </c>
      <c r="HA11" s="52">
        <f>SUM('Mês'!$GZ11:HA11)</f>
        <v>4.169</v>
      </c>
      <c r="HB11" s="52">
        <f>SUM('Mês'!$GZ11:HB11)</f>
        <v>6.655</v>
      </c>
      <c r="HC11" s="52">
        <f>SUM('Mês'!$GZ11:HC11)</f>
        <v>8.908</v>
      </c>
      <c r="HD11" s="52">
        <f>SUM('Mês'!$GZ11:HD11)</f>
        <v>11.229</v>
      </c>
      <c r="HE11" s="52">
        <f>SUM('Mês'!$GZ11:HE11)</f>
        <v>13.406</v>
      </c>
      <c r="HF11" s="52">
        <f>SUM('Mês'!$GZ11:HF11)</f>
        <v>15.358</v>
      </c>
      <c r="HG11" s="52">
        <f>SUM('Mês'!$GZ11:HG11)</f>
        <v>18.025</v>
      </c>
      <c r="HH11" s="52">
        <f>SUM('Mês'!$GZ11:HH11)</f>
        <v>20.034</v>
      </c>
      <c r="HI11" s="53">
        <f>SUM('Mês'!$GZ11:HI11)</f>
        <v>22.779</v>
      </c>
      <c r="HJ11" s="53">
        <f>SUM('Mês'!$GZ11:HJ11)</f>
        <v>24.22</v>
      </c>
      <c r="HK11" s="53">
        <f>SUM('Mês'!$GZ11:HK11)</f>
        <v>26.3</v>
      </c>
      <c r="HL11" s="54">
        <f>SUM('Mês'!$HL11:HL11)</f>
        <v>2.567</v>
      </c>
      <c r="HM11" s="54">
        <f>SUM('Mês'!$HL11:HM11)</f>
        <v>5.399</v>
      </c>
      <c r="HN11" s="54">
        <f>SUM('Mês'!$HL11:HN11)</f>
        <v>7.924</v>
      </c>
      <c r="HO11" s="54">
        <f>SUM('Mês'!$HL11:HO11)</f>
        <v>10.511</v>
      </c>
      <c r="HP11" s="54">
        <f>SUM('Mês'!$HL11:HP11)</f>
        <v>10.677</v>
      </c>
      <c r="HQ11" s="54">
        <f>SUM('Mês'!$HL11:HQ11)</f>
        <v>11.842</v>
      </c>
      <c r="HR11" s="54">
        <f>SUM('Mês'!$HL11:HR11)</f>
        <v>14.485</v>
      </c>
      <c r="HS11" s="54">
        <f>SUM('Mês'!$HL11:HS11)</f>
        <v>17.121</v>
      </c>
      <c r="HT11" s="172"/>
    </row>
    <row r="12" ht="13.5" customHeight="1">
      <c r="A12" s="39">
        <f t="shared" si="3"/>
        <v>8</v>
      </c>
      <c r="B12" s="85" t="s">
        <v>242</v>
      </c>
      <c r="C12" s="86"/>
      <c r="D12" s="86">
        <f>SUM('Mês'!D12)</f>
        <v>8.83</v>
      </c>
      <c r="E12" s="86">
        <f>SUM('Mês'!D12:E12)</f>
        <v>16.284</v>
      </c>
      <c r="F12" s="86">
        <f>SUM('Mês'!D12:F12)</f>
        <v>28.134</v>
      </c>
      <c r="G12" s="86">
        <f>SUM('Mês'!D12:G12)</f>
        <v>39.636</v>
      </c>
      <c r="H12" s="86">
        <f>SUM('Mês'!D12:H12)</f>
        <v>49.642</v>
      </c>
      <c r="I12" s="86">
        <f>SUM('Mês'!D12:I12)</f>
        <v>61.244</v>
      </c>
      <c r="J12" s="86">
        <f>SUM('Mês'!D12:J12)</f>
        <v>73.231</v>
      </c>
      <c r="K12" s="86">
        <f>SUM('Mês'!D12:K12)</f>
        <v>80.799</v>
      </c>
      <c r="L12" s="86">
        <f>SUM('Mês'!D12:L12)</f>
        <v>90.661</v>
      </c>
      <c r="M12" s="86">
        <f>SUM('Mês'!D12:M12)</f>
        <v>97.551</v>
      </c>
      <c r="N12" s="86">
        <f>SUM('Mês'!D12:N12)</f>
        <v>103.661</v>
      </c>
      <c r="O12" s="86">
        <f>SUM('Mês'!D12:O12)</f>
        <v>110.708</v>
      </c>
      <c r="P12" s="86">
        <f>SUM('Mês'!P12)</f>
        <v>6.242</v>
      </c>
      <c r="Q12" s="86">
        <f>SUM('Mês'!P12:Q12)</f>
        <v>12.031</v>
      </c>
      <c r="R12" s="86">
        <f>SUM('Mês'!P12:R12)</f>
        <v>18.2</v>
      </c>
      <c r="S12" s="86">
        <f>SUM('Mês'!P12:S12)</f>
        <v>23.133</v>
      </c>
      <c r="T12" s="86">
        <f>SUM('Mês'!P12:T12)</f>
        <v>29.466</v>
      </c>
      <c r="U12" s="86">
        <f>SUM('Mês'!P12:U12)</f>
        <v>38.496</v>
      </c>
      <c r="V12" s="86">
        <f>SUM('Mês'!P12:V12)</f>
        <v>48.133</v>
      </c>
      <c r="W12" s="86">
        <f>SUM('Mês'!P12:W12)</f>
        <v>55.842</v>
      </c>
      <c r="X12" s="86">
        <f>SUM('Mês'!P12:X12)</f>
        <v>65.737</v>
      </c>
      <c r="Y12" s="86">
        <f>SUM('Mês'!P12:Y12)</f>
        <v>74.812</v>
      </c>
      <c r="Z12" s="86">
        <f>SUM('Mês'!P12:Z12)</f>
        <v>83.75</v>
      </c>
      <c r="AA12" s="86">
        <f>SUM('Mês'!P12:AA12)</f>
        <v>92.963</v>
      </c>
      <c r="AB12" s="86">
        <f>SUM('Mês'!$AB12:AB12)</f>
        <v>5.908</v>
      </c>
      <c r="AC12" s="86">
        <f>SUM('Mês'!$AB12:AC12)</f>
        <v>12.267</v>
      </c>
      <c r="AD12" s="86">
        <f>SUM('Mês'!$AB12:AD12)</f>
        <v>20.643</v>
      </c>
      <c r="AE12" s="86">
        <f>SUM('Mês'!$AB12:AE12)</f>
        <v>26.002</v>
      </c>
      <c r="AF12" s="86">
        <f>SUM('Mês'!$AB12:AF12)</f>
        <v>33.944</v>
      </c>
      <c r="AG12" s="86">
        <f>SUM('Mês'!$AB12:AG12)</f>
        <v>41.019</v>
      </c>
      <c r="AH12" s="86">
        <f>SUM('Mês'!$AB12:AH12)</f>
        <v>47.617</v>
      </c>
      <c r="AI12" s="86">
        <f>SUM('Mês'!$AB12:AI12)</f>
        <v>54.285</v>
      </c>
      <c r="AJ12" s="86">
        <f>SUM('Mês'!$AB12:AJ12)</f>
        <v>62.658</v>
      </c>
      <c r="AK12" s="86">
        <f>SUM('Mês'!$AB12:AK12)</f>
        <v>68.642</v>
      </c>
      <c r="AL12" s="86">
        <f>SUM('Mês'!$AB12:AL12)</f>
        <v>76.241</v>
      </c>
      <c r="AM12" s="86">
        <f>SUM('Mês'!$AB12:AM12)</f>
        <v>82.942</v>
      </c>
      <c r="AN12" s="86">
        <f>SUM('Mês'!$AN12:AN12)</f>
        <v>4.596</v>
      </c>
      <c r="AO12" s="86">
        <f>SUM('Mês'!$AN12:AO12)</f>
        <v>11.389</v>
      </c>
      <c r="AP12" s="86">
        <f>SUM('Mês'!$AN12:AP12)</f>
        <v>19.759</v>
      </c>
      <c r="AQ12" s="86">
        <f>SUM('Mês'!$AN12:AQ12)</f>
        <v>29.092</v>
      </c>
      <c r="AR12" s="86">
        <f>SUM('Mês'!$AN12:AR12)</f>
        <v>39.384</v>
      </c>
      <c r="AS12" s="86">
        <f>SUM('Mês'!$AN12:AS12)</f>
        <v>49.934</v>
      </c>
      <c r="AT12" s="86">
        <f>SUM('Mês'!$AN12:AT12)</f>
        <v>62.465</v>
      </c>
      <c r="AU12" s="86">
        <f>SUM('Mês'!$AN12:AU12)</f>
        <v>73.284</v>
      </c>
      <c r="AV12" s="86">
        <f>SUM('Mês'!$AN12:AV12)</f>
        <v>84.836</v>
      </c>
      <c r="AW12" s="86">
        <f>SUM('Mês'!$AN12:AW12)</f>
        <v>98.601</v>
      </c>
      <c r="AX12" s="86">
        <f>SUM('Mês'!$AN12:AX12)</f>
        <v>109.598</v>
      </c>
      <c r="AY12" s="86">
        <f>SUM('Mês'!$AN12:AY12)</f>
        <v>120.348</v>
      </c>
      <c r="AZ12" s="86">
        <f>SUM('Mês'!$AZ12:AZ12)</f>
        <v>13.726</v>
      </c>
      <c r="BA12" s="86">
        <f>SUM('Mês'!$AZ12:BA12)</f>
        <v>23.985</v>
      </c>
      <c r="BB12" s="86">
        <f>SUM('Mês'!$AZ12:BB12)</f>
        <v>36.298</v>
      </c>
      <c r="BC12" s="86">
        <f>SUM('Mês'!$AZ12:BC12)</f>
        <v>51.636</v>
      </c>
      <c r="BD12" s="86">
        <f>SUM('Mês'!$AZ12:BD12)</f>
        <v>69.46</v>
      </c>
      <c r="BE12" s="86">
        <f>SUM('Mês'!$AZ12:BE12)</f>
        <v>85.625</v>
      </c>
      <c r="BF12" s="86">
        <f>SUM('Mês'!$AZ12:BF12)</f>
        <v>98.973</v>
      </c>
      <c r="BG12" s="86">
        <f>SUM('Mês'!$AZ12:BG12)</f>
        <v>111.676</v>
      </c>
      <c r="BH12" s="86">
        <f>SUM('Mês'!$AZ12:BH12)</f>
        <v>126.673</v>
      </c>
      <c r="BI12" s="86">
        <f>SUM('Mês'!$AZ12:BI12)</f>
        <v>138.902</v>
      </c>
      <c r="BJ12" s="86">
        <f>SUM('Mês'!$AZ12:BJ12)</f>
        <v>148.514</v>
      </c>
      <c r="BK12" s="86">
        <f>SUM('Mês'!$AZ12:BK12)</f>
        <v>159.621</v>
      </c>
      <c r="BL12" s="86">
        <f>SUM('Mês'!$BL12:BL12)</f>
        <v>8.713</v>
      </c>
      <c r="BM12" s="86">
        <f>SUM('Mês'!$BL12:BM12)</f>
        <v>15.967</v>
      </c>
      <c r="BN12" s="86">
        <f>SUM('Mês'!$BL12:BN12)</f>
        <v>24.885</v>
      </c>
      <c r="BO12" s="86">
        <f>SUM('Mês'!$BL12:BO12)</f>
        <v>33.757</v>
      </c>
      <c r="BP12" s="86">
        <f>SUM('Mês'!$BL12:BP12)</f>
        <v>45.027</v>
      </c>
      <c r="BQ12" s="86">
        <f>SUM('Mês'!$BL12:BQ12)</f>
        <v>54.384</v>
      </c>
      <c r="BR12" s="86">
        <f>SUM('Mês'!$BL12:BR12)</f>
        <v>61.701</v>
      </c>
      <c r="BS12" s="86">
        <f>SUM('Mês'!$BL12:BS12)</f>
        <v>69.953</v>
      </c>
      <c r="BT12" s="86">
        <f>SUM('Mês'!$BL12:BT12)</f>
        <v>78.635</v>
      </c>
      <c r="BU12" s="86">
        <f>SUM('Mês'!$BL12:BU12)</f>
        <v>85.688</v>
      </c>
      <c r="BV12" s="86">
        <f>SUM('Mês'!$BL12:BV12)</f>
        <v>92.03</v>
      </c>
      <c r="BW12" s="86">
        <f>SUM('Mês'!$BL12:BW12)</f>
        <v>97.647</v>
      </c>
      <c r="BX12" s="86">
        <f>SUM('Mês'!$BX12:BX12)</f>
        <v>6.858</v>
      </c>
      <c r="BY12" s="86">
        <f>SUM('Mês'!$BX12:BY12)</f>
        <v>12.738</v>
      </c>
      <c r="BZ12" s="86">
        <f>SUM('Mês'!$BX12:BZ12)</f>
        <v>19.93</v>
      </c>
      <c r="CA12" s="86">
        <f>SUM('Mês'!$BX12:CA12)</f>
        <v>27.494</v>
      </c>
      <c r="CB12" s="86">
        <f>SUM('Mês'!$BX12:CB12)</f>
        <v>33.301</v>
      </c>
      <c r="CC12" s="86">
        <f>SUM('Mês'!$BX12:CC12)</f>
        <v>48.73</v>
      </c>
      <c r="CD12" s="86">
        <f>SUM('Mês'!$BX12:CD12)</f>
        <v>60.929</v>
      </c>
      <c r="CE12" s="86">
        <f>SUM('Mês'!$BX12:CE12)</f>
        <v>69.706</v>
      </c>
      <c r="CF12" s="86">
        <f>SUM('Mês'!$BX12:CF12)</f>
        <v>75.087</v>
      </c>
      <c r="CG12" s="86">
        <f>SUM('Mês'!$BX12:CG12)</f>
        <v>82.357</v>
      </c>
      <c r="CH12" s="86">
        <f>SUM('Mês'!$BX12:CH12)</f>
        <v>87.687</v>
      </c>
      <c r="CI12" s="86">
        <f>SUM('Mês'!$BX12:CI12)</f>
        <v>92.659</v>
      </c>
      <c r="CJ12" s="86">
        <f>SUM('Mês'!$CJ12:CJ12)</f>
        <v>4.447</v>
      </c>
      <c r="CK12" s="86">
        <f>SUM('Mês'!$CJ12:CK12)</f>
        <v>10.966</v>
      </c>
      <c r="CL12" s="86">
        <f>SUM('Mês'!$CJ12:CL12)</f>
        <v>16.353</v>
      </c>
      <c r="CM12" s="86">
        <f>SUM('Mês'!$CJ12:CM12)</f>
        <v>21.463</v>
      </c>
      <c r="CN12" s="86">
        <f>SUM('Mês'!$CJ12:CN12)</f>
        <v>27.247</v>
      </c>
      <c r="CO12" s="86">
        <f>SUM('Mês'!$CJ12:CO12)</f>
        <v>38.19</v>
      </c>
      <c r="CP12" s="86">
        <f>SUM('Mês'!$CJ12:CP12)</f>
        <v>48.685</v>
      </c>
      <c r="CQ12" s="86">
        <f>SUM('Mês'!$CJ12:CQ12)</f>
        <v>56.927</v>
      </c>
      <c r="CR12" s="86">
        <f>SUM('Mês'!$CJ12:CR12)</f>
        <v>62.638</v>
      </c>
      <c r="CS12" s="86">
        <f>SUM('Mês'!$CJ12:CS12)</f>
        <v>71.858</v>
      </c>
      <c r="CT12" s="86">
        <f>SUM('Mês'!$CJ12:CT12)</f>
        <v>80.628</v>
      </c>
      <c r="CU12" s="86">
        <f>SUM('Mês'!$CJ12:CU12)</f>
        <v>90.096</v>
      </c>
      <c r="CV12" s="86">
        <f>SUM('Mês'!$CV12:CV12)</f>
        <v>10.955</v>
      </c>
      <c r="CW12" s="86">
        <f>SUM('Mês'!$CV12:CW12)</f>
        <v>28.016</v>
      </c>
      <c r="CX12" s="86">
        <f>SUM('Mês'!$CV12:CX12)</f>
        <v>54.115</v>
      </c>
      <c r="CY12" s="86">
        <f>SUM('Mês'!$CV12:CY12)</f>
        <v>76.349</v>
      </c>
      <c r="CZ12" s="86">
        <f>SUM('Mês'!$CV12:CZ12)</f>
        <v>95.59</v>
      </c>
      <c r="DA12" s="86">
        <f>SUM('Mês'!$CV12:DA12)</f>
        <v>109.597</v>
      </c>
      <c r="DB12" s="86">
        <f>SUM('Mês'!$CV12:DB12)</f>
        <v>122.3</v>
      </c>
      <c r="DC12" s="86">
        <f>SUM('Mês'!$CV12:DC12)</f>
        <v>129.517</v>
      </c>
      <c r="DD12" s="86">
        <f>SUM('Mês'!CV12:DD12)</f>
        <v>137.234</v>
      </c>
      <c r="DE12" s="86">
        <f>SUM('Mês'!CV12:DE12)</f>
        <v>148.938</v>
      </c>
      <c r="DF12" s="86">
        <f>SUM('Mês'!$CV12:DF$13)</f>
        <v>335.591</v>
      </c>
      <c r="DG12" s="86">
        <f>SUM('Mês'!$CV12:DG$13)</f>
        <v>358.106</v>
      </c>
      <c r="DH12" s="86">
        <f>'Mês'!DH12</f>
        <v>8.761</v>
      </c>
      <c r="DI12" s="86">
        <f>SUM('Mês'!$DH12:DI12)</f>
        <v>27.85</v>
      </c>
      <c r="DJ12" s="86">
        <f>SUM('Mês'!$DH12:DJ12)</f>
        <v>46.575</v>
      </c>
      <c r="DK12" s="86">
        <f>SUM('Mês'!DH12:DK12)</f>
        <v>64.005</v>
      </c>
      <c r="DL12" s="86">
        <f>SUM('Mês'!DH12:DL12)</f>
        <v>79.18</v>
      </c>
      <c r="DM12" s="86">
        <f>SUM('Mês'!DH12:DM12)</f>
        <v>93.696</v>
      </c>
      <c r="DN12" s="86">
        <f>SUM('Mês'!DH12:DN12)</f>
        <v>110.816</v>
      </c>
      <c r="DO12" s="86">
        <f>SUM('Mês'!DH12:DO12)</f>
        <v>123.852</v>
      </c>
      <c r="DP12" s="86">
        <f>SUM('Mês'!DH12:DP12)</f>
        <v>136.788</v>
      </c>
      <c r="DQ12" s="86">
        <f>SUM('Mês'!DH12:DQ12)</f>
        <v>148.742</v>
      </c>
      <c r="DR12" s="86">
        <f>SUM('Mês'!DH12:DR12)</f>
        <v>161.597</v>
      </c>
      <c r="DS12" s="86">
        <f>SUM('Mês'!DH12:DS12)</f>
        <v>172.614</v>
      </c>
      <c r="DT12" s="86">
        <f>SUM('Mês'!DT12)</f>
        <v>11.809</v>
      </c>
      <c r="DU12" s="86">
        <f>SUM('Mês'!DT12:DU12)</f>
        <v>19.972</v>
      </c>
      <c r="DV12" s="86">
        <f>SUM('Mês'!DT12:DV12)</f>
        <v>29.527</v>
      </c>
      <c r="DW12" s="86">
        <f>SUM('Mês'!DT12:DW12)</f>
        <v>39.122</v>
      </c>
      <c r="DX12" s="86">
        <f>SUM('Mês'!DT12:DX12)</f>
        <v>50.07</v>
      </c>
      <c r="DY12" s="86">
        <f>SUM('Mês'!DT12:DY12)</f>
        <v>63.658</v>
      </c>
      <c r="DZ12" s="86">
        <f>SUM('Mês'!DT12:DZ12)</f>
        <v>75.617</v>
      </c>
      <c r="EA12" s="86">
        <f>SUM('Mês'!DT12:EA12)</f>
        <v>89.48</v>
      </c>
      <c r="EB12" s="86">
        <f>SUM('Mês'!$DT12:EB12)</f>
        <v>99.495</v>
      </c>
      <c r="EC12" s="86">
        <f>SUM('Mês'!DT12:EC12)</f>
        <v>113.494</v>
      </c>
      <c r="ED12" s="86">
        <f>SUM('Mês'!$DT12:ED12)</f>
        <v>124.348</v>
      </c>
      <c r="EE12" s="86">
        <f>SUM('Mês'!DT12:EE12)</f>
        <v>133.187</v>
      </c>
      <c r="EF12" s="86">
        <f>'Mês'!EF12</f>
        <v>8.779</v>
      </c>
      <c r="EG12" s="86">
        <f>SUM('Mês'!$EF12:EG12)</f>
        <v>19.031</v>
      </c>
      <c r="EH12" s="86">
        <f>SUM('Mês'!$EF12:EH12)</f>
        <v>31.063</v>
      </c>
      <c r="EI12" s="86">
        <f>SUM('Mês'!$EF12:EI12)</f>
        <v>41.873</v>
      </c>
      <c r="EJ12" s="86">
        <f>SUM('Mês'!$EF12:EJ12)</f>
        <v>54.12</v>
      </c>
      <c r="EK12" s="86">
        <f>SUM('Mês'!$EF12:EK12)</f>
        <v>69.102</v>
      </c>
      <c r="EL12" s="86">
        <f>SUM('Mês'!$EF12:EL12)</f>
        <v>81.72</v>
      </c>
      <c r="EM12" s="86">
        <f>SUM('Mês'!$EF12:EM12)</f>
        <v>96.21</v>
      </c>
      <c r="EN12" s="86">
        <f>SUM('Mês'!$EF12:EN12)</f>
        <v>112.452</v>
      </c>
      <c r="EO12" s="86">
        <f>SUM('Mês'!$EF12:EO12)</f>
        <v>127.056</v>
      </c>
      <c r="EP12" s="86">
        <f>SUM('Mês'!$EF12:EP12)</f>
        <v>137.548</v>
      </c>
      <c r="EQ12" s="86">
        <f>SUM('Mês'!$EF12:EQ12)</f>
        <v>146.66</v>
      </c>
      <c r="ER12" s="86">
        <f>'Mês'!ER12</f>
        <v>8.56</v>
      </c>
      <c r="ES12" s="86">
        <f>SUM('Mês'!ER12:ES12)</f>
        <v>20.868</v>
      </c>
      <c r="ET12" s="86">
        <f>SUM('Mês'!$ER12:ET12)</f>
        <v>31.511</v>
      </c>
      <c r="EU12" s="86">
        <f>SUM('Mês'!$ER12:EU12)</f>
        <v>39.256</v>
      </c>
      <c r="EV12" s="86">
        <f>SUM('Mês'!$ER12:EV12)</f>
        <v>48.238</v>
      </c>
      <c r="EW12" s="86">
        <f>SUM('Mês'!$ER12:EW12)</f>
        <v>58.953</v>
      </c>
      <c r="EX12" s="86">
        <f>SUM('Mês'!$ER12:EX12)</f>
        <v>68.905</v>
      </c>
      <c r="EY12" s="86">
        <f>SUM('Mês'!$ER12:EY12)</f>
        <v>88.867</v>
      </c>
      <c r="EZ12" s="86">
        <f>SUM('Mês'!$ER12:EZ12)</f>
        <v>103.693</v>
      </c>
      <c r="FA12" s="86">
        <f>SUM('Mês'!$ER12:FA12)</f>
        <v>117.178</v>
      </c>
      <c r="FB12" s="86">
        <f>SUM('Mês'!$ER12:FB12)</f>
        <v>125.06</v>
      </c>
      <c r="FC12" s="86">
        <f>SUM('Mês'!$ER12:FC12)</f>
        <v>129.912</v>
      </c>
      <c r="FD12" s="86">
        <f>SUM('Mês'!$FD12:FD12)</f>
        <v>5.531</v>
      </c>
      <c r="FE12" s="86">
        <f>SUM('Mês'!$FD12:FE12)</f>
        <v>7.879</v>
      </c>
      <c r="FF12" s="86">
        <f>SUM('Mês'!$FD12:FF12)</f>
        <v>12.709</v>
      </c>
      <c r="FG12" s="86">
        <f>SUM('Mês'!$FD12:FG12)</f>
        <v>18.603</v>
      </c>
      <c r="FH12" s="86">
        <f>SUM('Mês'!$FD12:FH12)</f>
        <v>21.594</v>
      </c>
      <c r="FI12" s="86">
        <f>SUM('Mês'!$FD12:FI12)</f>
        <v>25.649</v>
      </c>
      <c r="FJ12" s="86">
        <f>SUM('Mês'!$FD12:FJ12)</f>
        <v>31.573</v>
      </c>
      <c r="FK12" s="86">
        <f>SUM('Mês'!$FD12:FK12)</f>
        <v>36.561</v>
      </c>
      <c r="FL12" s="86">
        <f>SUM('Mês'!$FD12:FL12)</f>
        <v>41.451</v>
      </c>
      <c r="FM12" s="86">
        <f>SUM('Mês'!$FD12:FM12)</f>
        <v>49.403</v>
      </c>
      <c r="FN12" s="86">
        <f>SUM('Mês'!$FD12:FN12)</f>
        <v>56.485</v>
      </c>
      <c r="FO12" s="86">
        <f>SUM('Mês'!$FD12:FO12)</f>
        <v>61.024</v>
      </c>
      <c r="FP12" s="86">
        <f>SUM('Mês'!$FP12:FP12)</f>
        <v>6.119</v>
      </c>
      <c r="FQ12" s="86">
        <f>SUM('Mês'!$FP12:FQ12)</f>
        <v>9.122</v>
      </c>
      <c r="FR12" s="86">
        <f>SUM('Mês'!$FP12:FR12)</f>
        <v>13.747</v>
      </c>
      <c r="FS12" s="86">
        <f>SUM('Mês'!$FP12:FS12)</f>
        <v>18.043</v>
      </c>
      <c r="FT12" s="86">
        <f>SUM('Mês'!$FP12:FT12)</f>
        <v>23.506</v>
      </c>
      <c r="FU12" s="86">
        <f>SUM('Mês'!$FP12:FU12)</f>
        <v>30.366</v>
      </c>
      <c r="FV12" s="86">
        <f>SUM('Mês'!$FP12:FV12)</f>
        <v>38.152</v>
      </c>
      <c r="FW12" s="86">
        <f>SUM('Mês'!$FP12:FW12)</f>
        <v>45.162</v>
      </c>
      <c r="FX12" s="86">
        <f>SUM('Mês'!$FP12:FX12)</f>
        <v>50.462</v>
      </c>
      <c r="FY12" s="86">
        <f>SUM('Mês'!$FP12:FY12)</f>
        <v>55.277</v>
      </c>
      <c r="FZ12" s="86">
        <f>SUM('Mês'!$FP12:FZ12)</f>
        <v>59.575</v>
      </c>
      <c r="GA12" s="86">
        <f>SUM('Mês'!$FP12:GA12)</f>
        <v>64.477</v>
      </c>
      <c r="GB12" s="86">
        <f>SUM('Mês'!$GB12:GB12)</f>
        <v>8.335</v>
      </c>
      <c r="GC12" s="86">
        <f>SUM('Mês'!$GB12:GC12)</f>
        <v>13.195</v>
      </c>
      <c r="GD12" s="86">
        <f>SUM('Mês'!$GB12:GD12)</f>
        <v>18.674</v>
      </c>
      <c r="GE12" s="86">
        <f>SUM('Mês'!$GB12:GE12)</f>
        <v>24.747</v>
      </c>
      <c r="GF12" s="86">
        <f>SUM('Mês'!$GB12:GF12)</f>
        <v>45.331</v>
      </c>
      <c r="GG12" s="86">
        <f>SUM('Mês'!$GB12:GG12)</f>
        <v>52.413</v>
      </c>
      <c r="GH12" s="86">
        <f>SUM('Mês'!$GB12:GH12)</f>
        <v>59.857</v>
      </c>
      <c r="GI12" s="86">
        <f>SUM('Mês'!$GB12:GI12)</f>
        <v>66.435</v>
      </c>
      <c r="GJ12" s="86">
        <f>SUM('Mês'!$GB12:GJ12)</f>
        <v>73.271</v>
      </c>
      <c r="GK12" s="86">
        <f>SUM('Mês'!$GB12:GK12)</f>
        <v>77.857</v>
      </c>
      <c r="GL12" s="86">
        <f>SUM('Mês'!$GB12:GL12)</f>
        <v>81.158</v>
      </c>
      <c r="GM12" s="86">
        <f>SUM('Mês'!$GB12:GM12)</f>
        <v>85.847</v>
      </c>
      <c r="GN12" s="86">
        <f>SUM('Mês'!$GN12:GN12)</f>
        <v>3.657</v>
      </c>
      <c r="GO12" s="86">
        <f>SUM('Mês'!$GN12:$GO12)</f>
        <v>7.956</v>
      </c>
      <c r="GP12" s="86">
        <f>SUM('Mês'!$GN12:$GP12)</f>
        <v>13.06</v>
      </c>
      <c r="GQ12" s="86">
        <f>SUM('Mês'!$GN12:$GQ12)</f>
        <v>15.133</v>
      </c>
      <c r="GR12" s="86">
        <f>SUM('Mês'!$GN12:$GR12)</f>
        <v>21.011</v>
      </c>
      <c r="GS12" s="86">
        <f>SUM('Mês'!$GN12:$GS12)</f>
        <v>25.092</v>
      </c>
      <c r="GT12" s="86">
        <f>SUM('Mês'!$GN12:$GT12)</f>
        <v>27.819</v>
      </c>
      <c r="GU12" s="86">
        <f>SUM('Mês'!$GN12:GU12)</f>
        <v>33.419</v>
      </c>
      <c r="GV12" s="86">
        <f>SUM('Mês'!$GN12:GV12)</f>
        <v>37.601</v>
      </c>
      <c r="GW12" s="86">
        <f>SUM('Mês'!$GN12:GW12)</f>
        <v>43.43</v>
      </c>
      <c r="GX12" s="86">
        <f>SUM('Mês'!$GN12:GX12)</f>
        <v>48.236</v>
      </c>
      <c r="GY12" s="86">
        <f>SUM('Mês'!$GN12:GY12)</f>
        <v>58.818</v>
      </c>
      <c r="GZ12" s="86">
        <f>SUM('Mês'!$GZ12:GZ12)</f>
        <v>4.779</v>
      </c>
      <c r="HA12" s="86">
        <f>SUM('Mês'!$GZ12:HA12)</f>
        <v>11.75</v>
      </c>
      <c r="HB12" s="86">
        <f>SUM('Mês'!$GZ12:HB12)</f>
        <v>16.929</v>
      </c>
      <c r="HC12" s="86">
        <f>SUM('Mês'!$GZ12:HC12)</f>
        <v>20.358</v>
      </c>
      <c r="HD12" s="86">
        <f>SUM('Mês'!$GZ12:HD12)</f>
        <v>23.551</v>
      </c>
      <c r="HE12" s="86">
        <f>SUM('Mês'!$GZ12:HE12)</f>
        <v>26.795</v>
      </c>
      <c r="HF12" s="86">
        <f>SUM('Mês'!$GZ12:HF12)</f>
        <v>30.549</v>
      </c>
      <c r="HG12" s="86">
        <f>SUM('Mês'!$GZ12:HG12)</f>
        <v>37.434</v>
      </c>
      <c r="HH12" s="86">
        <f>SUM('Mês'!$GZ12:HH12)</f>
        <v>42.629</v>
      </c>
      <c r="HI12" s="60">
        <f>SUM('Mês'!$GZ12:HI12)</f>
        <v>56.071</v>
      </c>
      <c r="HJ12" s="60">
        <f>SUM('Mês'!$GZ12:HJ12)</f>
        <v>70.596</v>
      </c>
      <c r="HK12" s="60">
        <f>SUM('Mês'!$GZ12:HK12)</f>
        <v>78.296</v>
      </c>
      <c r="HL12" s="68">
        <f>SUM('Mês'!$HL12:HL12)</f>
        <v>6.789</v>
      </c>
      <c r="HM12" s="68">
        <f>SUM('Mês'!$HL12:HM12)</f>
        <v>12.381</v>
      </c>
      <c r="HN12" s="68">
        <f>SUM('Mês'!$HL12:HN12)</f>
        <v>21.999</v>
      </c>
      <c r="HO12" s="68">
        <f>SUM('Mês'!$HL12:HO12)</f>
        <v>43.244</v>
      </c>
      <c r="HP12" s="68">
        <f>SUM('Mês'!$HL12:HP12)</f>
        <v>58.324</v>
      </c>
      <c r="HQ12" s="68">
        <f>SUM('Mês'!$HL12:HQ12)</f>
        <v>84.491</v>
      </c>
      <c r="HR12" s="68">
        <f>SUM('Mês'!$HL12:HR12)</f>
        <v>105.601</v>
      </c>
      <c r="HS12" s="68">
        <f>SUM('Mês'!$HL12:HS12)</f>
        <v>127.429</v>
      </c>
      <c r="HT12" s="172"/>
    </row>
    <row r="13" ht="13.5" customHeight="1">
      <c r="A13" s="39">
        <f t="shared" si="3"/>
        <v>9</v>
      </c>
      <c r="B13" s="80" t="s">
        <v>243</v>
      </c>
      <c r="C13" s="52"/>
      <c r="D13" s="52">
        <f>SUM('Mês'!D13)</f>
        <v>18.898</v>
      </c>
      <c r="E13" s="52">
        <f>SUM('Mês'!D13:E13)</f>
        <v>31.729</v>
      </c>
      <c r="F13" s="52">
        <f>SUM('Mês'!D13:F13)</f>
        <v>51.274</v>
      </c>
      <c r="G13" s="52">
        <f>SUM('Mês'!D13:G13)</f>
        <v>67.542</v>
      </c>
      <c r="H13" s="52">
        <f>SUM('Mês'!D13:H13)</f>
        <v>86.847</v>
      </c>
      <c r="I13" s="52">
        <f>SUM('Mês'!D13:I13)</f>
        <v>108.008</v>
      </c>
      <c r="J13" s="52">
        <f>SUM('Mês'!D13:J13)</f>
        <v>128.462</v>
      </c>
      <c r="K13" s="52">
        <f>SUM('Mês'!D13:K13)</f>
        <v>149.176</v>
      </c>
      <c r="L13" s="52">
        <f>SUM('Mês'!D13:L13)</f>
        <v>167.337</v>
      </c>
      <c r="M13" s="52">
        <f>SUM('Mês'!D13:M13)</f>
        <v>185.754</v>
      </c>
      <c r="N13" s="52">
        <f>SUM('Mês'!D13:N13)</f>
        <v>203.825</v>
      </c>
      <c r="O13" s="52">
        <f>SUM('Mês'!D13:O13)</f>
        <v>227.177</v>
      </c>
      <c r="P13" s="52">
        <f>SUM('Mês'!P13)</f>
        <v>19.028</v>
      </c>
      <c r="Q13" s="52">
        <f>SUM('Mês'!P13:Q13)</f>
        <v>36.865</v>
      </c>
      <c r="R13" s="52">
        <f>SUM('Mês'!P13:R13)</f>
        <v>51.229</v>
      </c>
      <c r="S13" s="52">
        <f>SUM('Mês'!P13:S13)</f>
        <v>70.137</v>
      </c>
      <c r="T13" s="52">
        <f>SUM('Mês'!P13:T13)</f>
        <v>92.154</v>
      </c>
      <c r="U13" s="52">
        <f>SUM('Mês'!P13:U13)</f>
        <v>110.511</v>
      </c>
      <c r="V13" s="52">
        <f>SUM('Mês'!P13:V13)</f>
        <v>130.563</v>
      </c>
      <c r="W13" s="52">
        <f>SUM('Mês'!P13:W13)</f>
        <v>152.273</v>
      </c>
      <c r="X13" s="52">
        <f>SUM('Mês'!P13:X13)</f>
        <v>171.461</v>
      </c>
      <c r="Y13" s="52">
        <f>SUM('Mês'!P13:Y13)</f>
        <v>189.777</v>
      </c>
      <c r="Z13" s="52">
        <f>SUM('Mês'!P13:Z13)</f>
        <v>208.123</v>
      </c>
      <c r="AA13" s="52">
        <f>SUM('Mês'!P13:AA13)</f>
        <v>224.194</v>
      </c>
      <c r="AB13" s="52">
        <f>SUM('Mês'!$AB13:AB13)</f>
        <v>14.637</v>
      </c>
      <c r="AC13" s="52">
        <f>SUM('Mês'!$AB13:AC13)</f>
        <v>31.301</v>
      </c>
      <c r="AD13" s="52">
        <f>SUM('Mês'!$AB13:AD13)</f>
        <v>49.516</v>
      </c>
      <c r="AE13" s="52">
        <f>SUM('Mês'!$AB13:AE13)</f>
        <v>64.925</v>
      </c>
      <c r="AF13" s="52">
        <f>SUM('Mês'!$AB13:AF13)</f>
        <v>79.045</v>
      </c>
      <c r="AG13" s="52">
        <f>SUM('Mês'!$AB13:AG13)</f>
        <v>95.679</v>
      </c>
      <c r="AH13" s="52">
        <f>SUM('Mês'!$AB13:AH13)</f>
        <v>112.814</v>
      </c>
      <c r="AI13" s="52">
        <f>SUM('Mês'!$AB13:AI13)</f>
        <v>131.506</v>
      </c>
      <c r="AJ13" s="52">
        <f>SUM('Mês'!$AB13:AJ13)</f>
        <v>149.491</v>
      </c>
      <c r="AK13" s="52">
        <f>SUM('Mês'!$AB13:AK13)</f>
        <v>174.117</v>
      </c>
      <c r="AL13" s="52">
        <f>SUM('Mês'!$AB13:AL13)</f>
        <v>202.742</v>
      </c>
      <c r="AM13" s="52">
        <f>SUM('Mês'!$AB13:AM13)</f>
        <v>226.559</v>
      </c>
      <c r="AN13" s="52">
        <f>SUM('Mês'!$AN13:AN13)</f>
        <v>18.63</v>
      </c>
      <c r="AO13" s="52">
        <f>SUM('Mês'!$AN13:AO13)</f>
        <v>33.465</v>
      </c>
      <c r="AP13" s="52">
        <f>SUM('Mês'!$AN13:AP13)</f>
        <v>46.196</v>
      </c>
      <c r="AQ13" s="52">
        <f>SUM('Mês'!$AN13:AQ13)</f>
        <v>65.084</v>
      </c>
      <c r="AR13" s="52">
        <f>SUM('Mês'!$AN13:AR13)</f>
        <v>86.728</v>
      </c>
      <c r="AS13" s="52">
        <f>SUM('Mês'!$AN13:AS13)</f>
        <v>113.411</v>
      </c>
      <c r="AT13" s="52">
        <f>SUM('Mês'!$AN13:AT13)</f>
        <v>138.095</v>
      </c>
      <c r="AU13" s="52">
        <f>SUM('Mês'!$AN13:AU13)</f>
        <v>159.689</v>
      </c>
      <c r="AV13" s="52">
        <f>SUM('Mês'!$AN13:AV13)</f>
        <v>181.534</v>
      </c>
      <c r="AW13" s="52">
        <f>SUM('Mês'!$AN13:AW13)</f>
        <v>199.628</v>
      </c>
      <c r="AX13" s="52">
        <f>SUM('Mês'!$AN13:AX13)</f>
        <v>215.494</v>
      </c>
      <c r="AY13" s="52">
        <f>SUM('Mês'!$AN13:AY13)</f>
        <v>232.28</v>
      </c>
      <c r="AZ13" s="52">
        <f>SUM('Mês'!$AZ13:AZ13)</f>
        <v>20.067</v>
      </c>
      <c r="BA13" s="52">
        <f>SUM('Mês'!$AZ13:BA13)</f>
        <v>36.323</v>
      </c>
      <c r="BB13" s="52">
        <f>SUM('Mês'!$AZ13:BB13)</f>
        <v>51.426</v>
      </c>
      <c r="BC13" s="52">
        <f>SUM('Mês'!$AZ13:BC13)</f>
        <v>63.466</v>
      </c>
      <c r="BD13" s="52">
        <f>SUM('Mês'!$AZ13:BD13)</f>
        <v>81.713</v>
      </c>
      <c r="BE13" s="52">
        <f>SUM('Mês'!$AZ13:BE13)</f>
        <v>99.321</v>
      </c>
      <c r="BF13" s="52">
        <f>SUM('Mês'!$AZ13:BF13)</f>
        <v>118.103</v>
      </c>
      <c r="BG13" s="52">
        <f>SUM('Mês'!$AZ13:BG13)</f>
        <v>135.997</v>
      </c>
      <c r="BH13" s="52">
        <f>SUM('Mês'!$AZ13:BH13)</f>
        <v>152.482</v>
      </c>
      <c r="BI13" s="52">
        <f>SUM('Mês'!$AZ13:BI13)</f>
        <v>166.592</v>
      </c>
      <c r="BJ13" s="52">
        <f>SUM('Mês'!$AZ13:BJ13)</f>
        <v>187.702</v>
      </c>
      <c r="BK13" s="52">
        <f>SUM('Mês'!$AZ13:BK13)</f>
        <v>204.484</v>
      </c>
      <c r="BL13" s="52">
        <f>SUM('Mês'!$BL13:BL13)</f>
        <v>18.029</v>
      </c>
      <c r="BM13" s="52">
        <f>SUM('Mês'!$BL13:BM13)</f>
        <v>31.151</v>
      </c>
      <c r="BN13" s="52">
        <f>SUM('Mês'!$BL13:BN13)</f>
        <v>45.774</v>
      </c>
      <c r="BO13" s="52">
        <f>SUM('Mês'!$BL13:BO13)</f>
        <v>66.468</v>
      </c>
      <c r="BP13" s="52">
        <f>SUM('Mês'!$BL13:BP13)</f>
        <v>87.496</v>
      </c>
      <c r="BQ13" s="52">
        <f>SUM('Mês'!$BL13:BQ13)</f>
        <v>109.262</v>
      </c>
      <c r="BR13" s="52">
        <f>SUM('Mês'!$BL13:BR13)</f>
        <v>131.944</v>
      </c>
      <c r="BS13" s="52">
        <f>SUM('Mês'!$BL13:BS13)</f>
        <v>149.967</v>
      </c>
      <c r="BT13" s="52">
        <f>SUM('Mês'!$BL13:BT13)</f>
        <v>168.123</v>
      </c>
      <c r="BU13" s="52">
        <f>SUM('Mês'!$BL13:BU13)</f>
        <v>184.56</v>
      </c>
      <c r="BV13" s="52">
        <f>SUM('Mês'!$BL13:BV13)</f>
        <v>197.044</v>
      </c>
      <c r="BW13" s="52">
        <f>SUM('Mês'!$BL13:BW13)</f>
        <v>214.929</v>
      </c>
      <c r="BX13" s="52">
        <f>SUM('Mês'!$BX13:BX13)</f>
        <v>16.991</v>
      </c>
      <c r="BY13" s="52">
        <f>SUM('Mês'!$BX13:BY13)</f>
        <v>33.214</v>
      </c>
      <c r="BZ13" s="52">
        <f>SUM('Mês'!$BX13:BZ13)</f>
        <v>49.578</v>
      </c>
      <c r="CA13" s="52">
        <f>SUM('Mês'!$BX13:CA13)</f>
        <v>64.524</v>
      </c>
      <c r="CB13" s="52">
        <f>SUM('Mês'!$BX13:CB13)</f>
        <v>80.181</v>
      </c>
      <c r="CC13" s="52">
        <f>SUM('Mês'!$BX13:CC13)</f>
        <v>96.317</v>
      </c>
      <c r="CD13" s="52">
        <f>SUM('Mês'!$BX13:CD13)</f>
        <v>115.387</v>
      </c>
      <c r="CE13" s="52">
        <f>SUM('Mês'!$BX13:CE13)</f>
        <v>140.505</v>
      </c>
      <c r="CF13" s="52">
        <f>SUM('Mês'!$BX13:CF13)</f>
        <v>161.956</v>
      </c>
      <c r="CG13" s="52">
        <f>SUM('Mês'!$BX13:CG13)</f>
        <v>185.466</v>
      </c>
      <c r="CH13" s="52">
        <f>SUM('Mês'!$BX13:CH13)</f>
        <v>201.076</v>
      </c>
      <c r="CI13" s="52">
        <f>SUM('Mês'!$BX13:CI13)</f>
        <v>213.706</v>
      </c>
      <c r="CJ13" s="52">
        <f>SUM('Mês'!$CJ13:CJ13)</f>
        <v>14.77</v>
      </c>
      <c r="CK13" s="52">
        <f>SUM('Mês'!$CJ13:CK13)</f>
        <v>26.994</v>
      </c>
      <c r="CL13" s="52">
        <f>SUM('Mês'!$CJ13:CL13)</f>
        <v>44.41</v>
      </c>
      <c r="CM13" s="52">
        <f>SUM('Mês'!$CJ13:CM13)</f>
        <v>62.016</v>
      </c>
      <c r="CN13" s="52">
        <f>SUM('Mês'!$CJ13:CN13)</f>
        <v>79.318</v>
      </c>
      <c r="CO13" s="52">
        <f>SUM('Mês'!$CJ13:CO13)</f>
        <v>95.376</v>
      </c>
      <c r="CP13" s="52">
        <f>SUM('Mês'!$CJ13:CP13)</f>
        <v>113.65</v>
      </c>
      <c r="CQ13" s="52">
        <f>SUM('Mês'!$CJ13:CQ13)</f>
        <v>132.594</v>
      </c>
      <c r="CR13" s="52">
        <f>SUM('Mês'!$CJ13:CR13)</f>
        <v>151.98</v>
      </c>
      <c r="CS13" s="52">
        <f>SUM('Mês'!$CJ13:CS13)</f>
        <v>176.021</v>
      </c>
      <c r="CT13" s="52">
        <f>SUM('Mês'!$CJ13:CT13)</f>
        <v>192.387</v>
      </c>
      <c r="CU13" s="52">
        <f>SUM('Mês'!$CJ13:CU13)</f>
        <v>213.957</v>
      </c>
      <c r="CV13" s="52">
        <f>SUM('Mês'!$CV13:CV13)</f>
        <v>15.527</v>
      </c>
      <c r="CW13" s="52">
        <f>SUM('Mês'!$CV13:CW13)</f>
        <v>30.037</v>
      </c>
      <c r="CX13" s="52">
        <f>SUM('Mês'!$CV13:CX13)</f>
        <v>44.779</v>
      </c>
      <c r="CY13" s="52">
        <f>SUM('Mês'!$CV13:CY13)</f>
        <v>63.933</v>
      </c>
      <c r="CZ13" s="52">
        <f>SUM('Mês'!$CV13:CZ13)</f>
        <v>78.831</v>
      </c>
      <c r="DA13" s="52">
        <f>SUM('Mês'!$CV13:DA13)</f>
        <v>93.88</v>
      </c>
      <c r="DB13" s="52">
        <f>SUM('Mês'!$CV13:DB13)</f>
        <v>107.554</v>
      </c>
      <c r="DC13" s="52">
        <f>SUM('Mês'!$CV13:DC13)</f>
        <v>124.74</v>
      </c>
      <c r="DD13" s="52">
        <f>SUM('Mês'!CV13:DD13)</f>
        <v>146.71</v>
      </c>
      <c r="DE13" s="52">
        <f>SUM('Mês'!CV13:DE13)</f>
        <v>164.288</v>
      </c>
      <c r="DF13" s="52">
        <f>SUM('Mês'!$CV13:DF$13)</f>
        <v>177.241</v>
      </c>
      <c r="DG13" s="52">
        <f>SUM('Mês'!$CV13:DG$13)</f>
        <v>192.676</v>
      </c>
      <c r="DH13" s="52">
        <f>'Mês'!DH13</f>
        <v>11.576</v>
      </c>
      <c r="DI13" s="52">
        <f>SUM('Mês'!$DH13:DI13)</f>
        <v>26.469</v>
      </c>
      <c r="DJ13" s="52">
        <f>SUM('Mês'!$DH13:DJ13)</f>
        <v>42.17</v>
      </c>
      <c r="DK13" s="52">
        <f>SUM('Mês'!DH13:DK13)</f>
        <v>59.799</v>
      </c>
      <c r="DL13" s="52">
        <f>SUM('Mês'!DH13:DL13)</f>
        <v>78.269</v>
      </c>
      <c r="DM13" s="52">
        <f>SUM('Mês'!DH13:DM13)</f>
        <v>99.084</v>
      </c>
      <c r="DN13" s="52">
        <f>SUM('Mês'!DH13:DN13)</f>
        <v>121.237</v>
      </c>
      <c r="DO13" s="52">
        <f>SUM('Mês'!DH13:DO13)</f>
        <v>144.636</v>
      </c>
      <c r="DP13" s="52">
        <f>SUM('Mês'!DH13:DP13)</f>
        <v>167.294</v>
      </c>
      <c r="DQ13" s="52">
        <f>SUM('Mês'!DH13:DQ13)</f>
        <v>189.527</v>
      </c>
      <c r="DR13" s="52">
        <f>SUM('Mês'!DH13:DR13)</f>
        <v>212.834</v>
      </c>
      <c r="DS13" s="52">
        <f>SUM('Mês'!DH13:DS13)</f>
        <v>232.296</v>
      </c>
      <c r="DT13" s="52">
        <f>SUM('Mês'!DT13)</f>
        <v>17.605</v>
      </c>
      <c r="DU13" s="52">
        <f>SUM('Mês'!DT13:DU13)</f>
        <v>39.429</v>
      </c>
      <c r="DV13" s="52">
        <f>SUM('Mês'!DT13:DV13)</f>
        <v>57.97</v>
      </c>
      <c r="DW13" s="52">
        <f>SUM('Mês'!DT13:DW13)</f>
        <v>77.335</v>
      </c>
      <c r="DX13" s="52">
        <f>SUM('Mês'!DT13:DX13)</f>
        <v>99.792</v>
      </c>
      <c r="DY13" s="52">
        <f>SUM('Mês'!DT13:DY13)</f>
        <v>123.827</v>
      </c>
      <c r="DZ13" s="52">
        <f>SUM('Mês'!DT13:DZ13)</f>
        <v>145.895</v>
      </c>
      <c r="EA13" s="52">
        <f>SUM('Mês'!DT13:EA13)</f>
        <v>168.342</v>
      </c>
      <c r="EB13" s="52">
        <f>SUM('Mês'!$DT13:EB13)</f>
        <v>185.357</v>
      </c>
      <c r="EC13" s="52">
        <f>SUM('Mês'!DT13:EC13)</f>
        <v>205.064</v>
      </c>
      <c r="ED13" s="52">
        <f>SUM('Mês'!$DT13:ED13)</f>
        <v>220.111</v>
      </c>
      <c r="EE13" s="52">
        <f>SUM('Mês'!DT13:EE13)</f>
        <v>238.925</v>
      </c>
      <c r="EF13" s="52">
        <f>'Mês'!EF13</f>
        <v>19.023</v>
      </c>
      <c r="EG13" s="52">
        <f>SUM('Mês'!$EF13:EG13)</f>
        <v>38.708</v>
      </c>
      <c r="EH13" s="52">
        <f>SUM('Mês'!$EF13:EH13)</f>
        <v>58.516</v>
      </c>
      <c r="EI13" s="52">
        <f>SUM('Mês'!$EF13:EI13)</f>
        <v>73.784</v>
      </c>
      <c r="EJ13" s="52">
        <f>SUM('Mês'!$EF13:EJ13)</f>
        <v>94.034</v>
      </c>
      <c r="EK13" s="52">
        <f>SUM('Mês'!$EF13:EK13)</f>
        <v>115.524</v>
      </c>
      <c r="EL13" s="52">
        <f>SUM('Mês'!$EF13:EL13)</f>
        <v>140.159</v>
      </c>
      <c r="EM13" s="52">
        <f>SUM('Mês'!$EF13:EM13)</f>
        <v>165.908</v>
      </c>
      <c r="EN13" s="52">
        <f>SUM('Mês'!$EF13:EN13)</f>
        <v>188.3</v>
      </c>
      <c r="EO13" s="52">
        <f>SUM('Mês'!$EF13:EO13)</f>
        <v>209.935</v>
      </c>
      <c r="EP13" s="52">
        <f>SUM('Mês'!$EF13:EP13)</f>
        <v>226.754</v>
      </c>
      <c r="EQ13" s="52">
        <f>SUM('Mês'!$EF13:EQ13)</f>
        <v>245.996</v>
      </c>
      <c r="ER13" s="52">
        <f>'Mês'!ER13</f>
        <v>19.938</v>
      </c>
      <c r="ES13" s="52">
        <f>SUM('Mês'!ER13:ES13)</f>
        <v>37.229</v>
      </c>
      <c r="ET13" s="52">
        <f>SUM('Mês'!$ER13:ET13)</f>
        <v>55.39</v>
      </c>
      <c r="EU13" s="52">
        <f>SUM('Mês'!$ER13:EU13)</f>
        <v>76.199</v>
      </c>
      <c r="EV13" s="52">
        <f>SUM('Mês'!$ER13:EV13)</f>
        <v>92.474</v>
      </c>
      <c r="EW13" s="52">
        <f>SUM('Mês'!$ER13:EW13)</f>
        <v>110.904</v>
      </c>
      <c r="EX13" s="52">
        <f>SUM('Mês'!$ER13:EX13)</f>
        <v>134.408</v>
      </c>
      <c r="EY13" s="52">
        <f>SUM('Mês'!$ER13:EY13)</f>
        <v>157.582</v>
      </c>
      <c r="EZ13" s="52">
        <f>SUM('Mês'!$ER13:EZ13)</f>
        <v>178.922</v>
      </c>
      <c r="FA13" s="52">
        <f>SUM('Mês'!$ER13:FA13)</f>
        <v>203.58</v>
      </c>
      <c r="FB13" s="52">
        <f>SUM('Mês'!$ER13:FB13)</f>
        <v>220.736</v>
      </c>
      <c r="FC13" s="52">
        <f>SUM('Mês'!$ER13:FC13)</f>
        <v>237.753</v>
      </c>
      <c r="FD13" s="52">
        <f>SUM('Mês'!$FD13:FD13)</f>
        <v>20.039</v>
      </c>
      <c r="FE13" s="52">
        <f>SUM('Mês'!$FD13:FE13)</f>
        <v>39.521</v>
      </c>
      <c r="FF13" s="52">
        <f>SUM('Mês'!$FD13:FF13)</f>
        <v>59.832</v>
      </c>
      <c r="FG13" s="52">
        <f>SUM('Mês'!$FD13:FG13)</f>
        <v>77.275</v>
      </c>
      <c r="FH13" s="52">
        <f>SUM('Mês'!$FD13:FH13)</f>
        <v>98.025</v>
      </c>
      <c r="FI13" s="52">
        <f>SUM('Mês'!$FD13:FI13)</f>
        <v>116.824</v>
      </c>
      <c r="FJ13" s="52">
        <f>SUM('Mês'!$FD13:FJ13)</f>
        <v>137.923</v>
      </c>
      <c r="FK13" s="52">
        <f>SUM('Mês'!$FD13:FK13)</f>
        <v>163.073</v>
      </c>
      <c r="FL13" s="52">
        <f>SUM('Mês'!$FD13:FL13)</f>
        <v>183.673</v>
      </c>
      <c r="FM13" s="52">
        <f>SUM('Mês'!$FD13:FM13)</f>
        <v>210.778</v>
      </c>
      <c r="FN13" s="52">
        <f>SUM('Mês'!$FD13:FN13)</f>
        <v>227.004</v>
      </c>
      <c r="FO13" s="52">
        <f>SUM('Mês'!$FD13:FO13)</f>
        <v>242.141</v>
      </c>
      <c r="FP13" s="52">
        <f>SUM('Mês'!$FP13:FP13)</f>
        <v>14.751</v>
      </c>
      <c r="FQ13" s="52">
        <f>SUM('Mês'!$FP13:FQ13)</f>
        <v>31.709</v>
      </c>
      <c r="FR13" s="52">
        <f>SUM('Mês'!$FP13:FR13)</f>
        <v>52.208</v>
      </c>
      <c r="FS13" s="52">
        <f>SUM('Mês'!$FP13:FS13)</f>
        <v>70.146</v>
      </c>
      <c r="FT13" s="52">
        <f>SUM('Mês'!$FP13:FT13)</f>
        <v>92.237</v>
      </c>
      <c r="FU13" s="52">
        <f>SUM('Mês'!$FP13:FU13)</f>
        <v>115.546</v>
      </c>
      <c r="FV13" s="52">
        <f>SUM('Mês'!$FP13:FV13)</f>
        <v>144.386</v>
      </c>
      <c r="FW13" s="52">
        <f>SUM('Mês'!$FP13:FW13)</f>
        <v>166.779</v>
      </c>
      <c r="FX13" s="52">
        <f>SUM('Mês'!$FP13:FX13)</f>
        <v>184.023</v>
      </c>
      <c r="FY13" s="52">
        <f>SUM('Mês'!$FP13:FY13)</f>
        <v>206.662</v>
      </c>
      <c r="FZ13" s="52">
        <f>SUM('Mês'!$FP13:FZ13)</f>
        <v>223.449</v>
      </c>
      <c r="GA13" s="52">
        <f>SUM('Mês'!$FP13:GA13)</f>
        <v>238.805</v>
      </c>
      <c r="GB13" s="52">
        <f>SUM('Mês'!$GB13:GB13)</f>
        <v>19.555</v>
      </c>
      <c r="GC13" s="52">
        <f>SUM('Mês'!$GB13:GC13)</f>
        <v>36.415</v>
      </c>
      <c r="GD13" s="52">
        <f>SUM('Mês'!$GB13:GD13)</f>
        <v>55.488</v>
      </c>
      <c r="GE13" s="52">
        <f>SUM('Mês'!$GB13:GE13)</f>
        <v>75.528</v>
      </c>
      <c r="GF13" s="52">
        <f>SUM('Mês'!$GB13:GF13)</f>
        <v>96.385</v>
      </c>
      <c r="GG13" s="52">
        <f>SUM('Mês'!$GB13:GG13)</f>
        <v>114.535</v>
      </c>
      <c r="GH13" s="52">
        <f>SUM('Mês'!$GB13:GH13)</f>
        <v>134.137</v>
      </c>
      <c r="GI13" s="52">
        <f>SUM('Mês'!$GB13:GI13)</f>
        <v>154.554</v>
      </c>
      <c r="GJ13" s="52">
        <f>SUM('Mês'!$GB13:GJ13)</f>
        <v>173.842</v>
      </c>
      <c r="GK13" s="52">
        <f>SUM('Mês'!$GB13:GK13)</f>
        <v>190.27</v>
      </c>
      <c r="GL13" s="52">
        <f>SUM('Mês'!$GB13:GL13)</f>
        <v>209.434</v>
      </c>
      <c r="GM13" s="52">
        <f>SUM('Mês'!$GB13:GM13)</f>
        <v>224.739</v>
      </c>
      <c r="GN13" s="52">
        <f>SUM('Mês'!$GN13:GN13)</f>
        <v>13.773</v>
      </c>
      <c r="GO13" s="52">
        <f>SUM('Mês'!$GN13:$GO13)</f>
        <v>32.411</v>
      </c>
      <c r="GP13" s="52">
        <f>SUM('Mês'!$GN13:$GP13)</f>
        <v>49.111</v>
      </c>
      <c r="GQ13" s="52">
        <f>SUM('Mês'!$GN13:$GQ13)</f>
        <v>65.415</v>
      </c>
      <c r="GR13" s="52">
        <f>SUM('Mês'!$GN13:$GR13)</f>
        <v>84.658</v>
      </c>
      <c r="GS13" s="52">
        <f>SUM('Mês'!$GN13:$GS13)</f>
        <v>100.732</v>
      </c>
      <c r="GT13" s="52">
        <f>SUM('Mês'!$GN13:$GT13)</f>
        <v>112.958</v>
      </c>
      <c r="GU13" s="52">
        <f>SUM('Mês'!$GN13:GU13)</f>
        <v>130.469</v>
      </c>
      <c r="GV13" s="52">
        <f>SUM('Mês'!$GN13:GV13)</f>
        <v>147.915</v>
      </c>
      <c r="GW13" s="52">
        <f>SUM('Mês'!$GN13:GW13)</f>
        <v>164.171</v>
      </c>
      <c r="GX13" s="52">
        <f>SUM('Mês'!$GN13:GX13)</f>
        <v>175.576</v>
      </c>
      <c r="GY13" s="52">
        <f>SUM('Mês'!$GN13:GY13)</f>
        <v>187.544</v>
      </c>
      <c r="GZ13" s="52">
        <f>SUM('Mês'!$GZ13:GZ13)</f>
        <v>20.646</v>
      </c>
      <c r="HA13" s="52">
        <f>SUM('Mês'!$GZ13:HA13)</f>
        <v>35.375</v>
      </c>
      <c r="HB13" s="52">
        <f>SUM('Mês'!$GZ13:HB13)</f>
        <v>53.66</v>
      </c>
      <c r="HC13" s="52">
        <f>SUM('Mês'!$GZ13:HC13)</f>
        <v>75.499</v>
      </c>
      <c r="HD13" s="52">
        <f>SUM('Mês'!$GZ13:HD13)</f>
        <v>98.689</v>
      </c>
      <c r="HE13" s="52">
        <f>SUM('Mês'!$GZ13:HE13)</f>
        <v>117.58</v>
      </c>
      <c r="HF13" s="52">
        <f>SUM('Mês'!$GZ13:HF13)</f>
        <v>133.577</v>
      </c>
      <c r="HG13" s="52">
        <f>SUM('Mês'!$GZ13:HG13)</f>
        <v>159.478</v>
      </c>
      <c r="HH13" s="52">
        <f>SUM('Mês'!$GZ13:HH13)</f>
        <v>180.884</v>
      </c>
      <c r="HI13" s="53">
        <f>SUM('Mês'!$GZ13:HI13)</f>
        <v>199.691</v>
      </c>
      <c r="HJ13" s="53">
        <f>SUM('Mês'!$GZ13:HJ13)</f>
        <v>218.447</v>
      </c>
      <c r="HK13" s="53">
        <f>SUM('Mês'!$GZ13:HK13)</f>
        <v>238.262</v>
      </c>
      <c r="HL13" s="54">
        <f>SUM('Mês'!$HL13:HL13)</f>
        <v>19.959</v>
      </c>
      <c r="HM13" s="54">
        <f>SUM('Mês'!$HL13:HM13)</f>
        <v>41.491</v>
      </c>
      <c r="HN13" s="54">
        <f>SUM('Mês'!$HL13:HN13)</f>
        <v>60.737</v>
      </c>
      <c r="HO13" s="54">
        <f>SUM('Mês'!$HL13:HO13)</f>
        <v>84.925</v>
      </c>
      <c r="HP13" s="54">
        <f>SUM('Mês'!$HL13:HP13)</f>
        <v>97.907</v>
      </c>
      <c r="HQ13" s="54">
        <f>SUM('Mês'!$HL13:HQ13)</f>
        <v>120.571</v>
      </c>
      <c r="HR13" s="54">
        <f>SUM('Mês'!$HL13:HR13)</f>
        <v>140.274</v>
      </c>
      <c r="HS13" s="54">
        <f>SUM('Mês'!$HL13:HS13)</f>
        <v>165.852</v>
      </c>
      <c r="HT13" s="172"/>
    </row>
    <row r="14" ht="13.5" customHeight="1">
      <c r="A14" s="39">
        <f t="shared" si="3"/>
        <v>10</v>
      </c>
      <c r="B14" s="96" t="s">
        <v>244</v>
      </c>
      <c r="C14" s="97"/>
      <c r="D14" s="97">
        <f>SUM('Mês'!D14)</f>
        <v>46.473</v>
      </c>
      <c r="E14" s="97">
        <f>SUM('Mês'!D14:E14)</f>
        <v>86.129</v>
      </c>
      <c r="F14" s="97">
        <f>SUM('Mês'!D14:F14)</f>
        <v>139.853</v>
      </c>
      <c r="G14" s="97">
        <f>SUM('Mês'!D14:G14)</f>
        <v>188.472</v>
      </c>
      <c r="H14" s="97">
        <f>SUM('Mês'!D14:H14)</f>
        <v>241.988</v>
      </c>
      <c r="I14" s="97">
        <f>SUM('Mês'!D14:I14)</f>
        <v>297.178</v>
      </c>
      <c r="J14" s="97">
        <f>SUM('Mês'!D14:J14)</f>
        <v>353.543</v>
      </c>
      <c r="K14" s="97">
        <f>SUM('Mês'!D14:K14)</f>
        <v>410.775</v>
      </c>
      <c r="L14" s="97">
        <f>SUM('Mês'!D14:L14)</f>
        <v>463.354</v>
      </c>
      <c r="M14" s="97">
        <f>SUM('Mês'!D14:M14)</f>
        <v>512.739</v>
      </c>
      <c r="N14" s="97">
        <f>SUM('Mês'!D14:N14)</f>
        <v>559.46</v>
      </c>
      <c r="O14" s="97">
        <f>SUM('Mês'!D14:O14)</f>
        <v>614.732</v>
      </c>
      <c r="P14" s="97">
        <f>SUM('Mês'!P14)</f>
        <v>48.295</v>
      </c>
      <c r="Q14" s="97">
        <f>SUM('Mês'!P14:Q14)</f>
        <v>91.967</v>
      </c>
      <c r="R14" s="97">
        <f>SUM('Mês'!P14:R14)</f>
        <v>137.163</v>
      </c>
      <c r="S14" s="97">
        <f>SUM('Mês'!P14:S14)</f>
        <v>184.888</v>
      </c>
      <c r="T14" s="97">
        <f>SUM('Mês'!P14:T14)</f>
        <v>240.637</v>
      </c>
      <c r="U14" s="97">
        <f>SUM('Mês'!P14:U14)</f>
        <v>292.86</v>
      </c>
      <c r="V14" s="97">
        <f>SUM('Mês'!P14:V14)</f>
        <v>352.376</v>
      </c>
      <c r="W14" s="97">
        <f>SUM('Mês'!P14:W14)</f>
        <v>408.442</v>
      </c>
      <c r="X14" s="97">
        <f>SUM('Mês'!P14:X14)</f>
        <v>460.923</v>
      </c>
      <c r="Y14" s="97">
        <f>SUM('Mês'!P14:Y14)</f>
        <v>517.495</v>
      </c>
      <c r="Z14" s="97">
        <f>SUM('Mês'!P14:Z14)</f>
        <v>570.986</v>
      </c>
      <c r="AA14" s="97">
        <f>SUM('Mês'!P14:AA14)</f>
        <v>622.406</v>
      </c>
      <c r="AB14" s="97">
        <f>SUM('Mês'!$AB14:AB14)</f>
        <v>42.717</v>
      </c>
      <c r="AC14" s="97">
        <f>SUM('Mês'!$AB14:AC14)</f>
        <v>89.648</v>
      </c>
      <c r="AD14" s="97">
        <f>SUM('Mês'!$AB14:AD14)</f>
        <v>141.418</v>
      </c>
      <c r="AE14" s="97">
        <f>SUM('Mês'!$AB14:AE14)</f>
        <v>185.293</v>
      </c>
      <c r="AF14" s="97">
        <f>SUM('Mês'!$AB14:AF14)</f>
        <v>231.967</v>
      </c>
      <c r="AG14" s="97">
        <f>SUM('Mês'!$AB14:AG14)</f>
        <v>283.763</v>
      </c>
      <c r="AH14" s="97">
        <f>SUM('Mês'!$AB14:AH14)</f>
        <v>333.513</v>
      </c>
      <c r="AI14" s="97">
        <f>SUM('Mês'!$AB14:AI14)</f>
        <v>387.461</v>
      </c>
      <c r="AJ14" s="97">
        <f>SUM('Mês'!$AB14:AJ14)</f>
        <v>443.468</v>
      </c>
      <c r="AK14" s="97">
        <f>SUM('Mês'!$AB14:AK14)</f>
        <v>506.014</v>
      </c>
      <c r="AL14" s="97">
        <f>SUM('Mês'!$AB14:AL14)</f>
        <v>569.11</v>
      </c>
      <c r="AM14" s="97">
        <f>SUM('Mês'!$AB14:AM14)</f>
        <v>626.408</v>
      </c>
      <c r="AN14" s="97">
        <f>SUM('Mês'!$AN14:AN14)</f>
        <v>44.892</v>
      </c>
      <c r="AO14" s="97">
        <f>SUM('Mês'!$AN14:AO14)</f>
        <v>86.948</v>
      </c>
      <c r="AP14" s="97">
        <f>SUM('Mês'!$AN14:AP14)</f>
        <v>132.194</v>
      </c>
      <c r="AQ14" s="97">
        <f>SUM('Mês'!$AN14:AQ14)</f>
        <v>184.228</v>
      </c>
      <c r="AR14" s="97">
        <f>SUM('Mês'!$AN14:AR14)</f>
        <v>241.68</v>
      </c>
      <c r="AS14" s="97">
        <f>SUM('Mês'!$AN14:AS14)</f>
        <v>307.699</v>
      </c>
      <c r="AT14" s="97">
        <f>SUM('Mês'!$AN14:AT14)</f>
        <v>372.983</v>
      </c>
      <c r="AU14" s="97">
        <f>SUM('Mês'!$AN14:AU14)</f>
        <v>433.231</v>
      </c>
      <c r="AV14" s="97">
        <f>SUM('Mês'!$AN14:AV14)</f>
        <v>492.755</v>
      </c>
      <c r="AW14" s="97">
        <f>SUM('Mês'!$AN14:AW14)</f>
        <v>554.077</v>
      </c>
      <c r="AX14" s="97">
        <f>SUM('Mês'!$AN14:AX14)</f>
        <v>603.727</v>
      </c>
      <c r="AY14" s="97">
        <f>SUM('Mês'!$AN14:AY14)</f>
        <v>656.358</v>
      </c>
      <c r="AZ14" s="97">
        <f>SUM('Mês'!$AZ14:AZ14)</f>
        <v>55.335</v>
      </c>
      <c r="BA14" s="97">
        <f>SUM('Mês'!$AZ14:BA14)</f>
        <v>101.551</v>
      </c>
      <c r="BB14" s="97">
        <f>SUM('Mês'!$AZ14:BB14)</f>
        <v>154.04</v>
      </c>
      <c r="BC14" s="97">
        <f>SUM('Mês'!$AZ14:BC14)</f>
        <v>203.021</v>
      </c>
      <c r="BD14" s="97">
        <f>SUM('Mês'!$AZ14:BD14)</f>
        <v>263.391</v>
      </c>
      <c r="BE14" s="97">
        <f>SUM('Mês'!$AZ14:BE14)</f>
        <v>324.56</v>
      </c>
      <c r="BF14" s="97">
        <f>SUM('Mês'!$AZ14:BF14)</f>
        <v>383.099</v>
      </c>
      <c r="BG14" s="97">
        <f>SUM('Mês'!$AZ14:BG14)</f>
        <v>442.76</v>
      </c>
      <c r="BH14" s="97">
        <f>SUM('Mês'!$AZ14:BH14)</f>
        <v>501.666</v>
      </c>
      <c r="BI14" s="97">
        <f>SUM('Mês'!$AZ14:BI14)</f>
        <v>554.358</v>
      </c>
      <c r="BJ14" s="97">
        <f>SUM('Mês'!$AZ14:BJ14)</f>
        <v>612.997</v>
      </c>
      <c r="BK14" s="97">
        <f>SUM('Mês'!$AZ14:BK14)</f>
        <v>666.242</v>
      </c>
      <c r="BL14" s="97">
        <f>SUM('Mês'!$BL14:BL14)</f>
        <v>48.519</v>
      </c>
      <c r="BM14" s="97">
        <f>SUM('Mês'!$BL14:BM14)</f>
        <v>92.01</v>
      </c>
      <c r="BN14" s="97">
        <f>SUM('Mês'!$BL14:BN14)</f>
        <v>140.701</v>
      </c>
      <c r="BO14" s="97">
        <f>SUM('Mês'!$BL14:BO14)</f>
        <v>196.774</v>
      </c>
      <c r="BP14" s="97">
        <f>SUM('Mês'!$BL14:BP14)</f>
        <v>256.398</v>
      </c>
      <c r="BQ14" s="97">
        <f>SUM('Mês'!$BL14:BQ14)</f>
        <v>315.411</v>
      </c>
      <c r="BR14" s="97">
        <f>SUM('Mês'!$BL14:BR14)</f>
        <v>378.074</v>
      </c>
      <c r="BS14" s="97">
        <f>SUM('Mês'!$BL14:BS14)</f>
        <v>431.464</v>
      </c>
      <c r="BT14" s="97">
        <f>SUM('Mês'!$BL14:BT14)</f>
        <v>490.036</v>
      </c>
      <c r="BU14" s="97">
        <f>SUM('Mês'!$BL14:BU14)</f>
        <v>543.848</v>
      </c>
      <c r="BV14" s="97">
        <f>SUM('Mês'!$BL14:BV14)</f>
        <v>587.338</v>
      </c>
      <c r="BW14" s="97">
        <f>SUM('Mês'!$BL14:BW14)</f>
        <v>639.126</v>
      </c>
      <c r="BX14" s="97">
        <f>SUM('Mês'!$BX14:BX14)</f>
        <v>49.072</v>
      </c>
      <c r="BY14" s="97">
        <f>SUM('Mês'!$BX14:BY14)</f>
        <v>96.98</v>
      </c>
      <c r="BZ14" s="97">
        <f>SUM('Mês'!$BX14:BZ14)</f>
        <v>146.57</v>
      </c>
      <c r="CA14" s="97">
        <f>SUM('Mês'!$BX14:CA14)</f>
        <v>194.137</v>
      </c>
      <c r="CB14" s="97">
        <f>SUM('Mês'!$BX14:CB14)</f>
        <v>241.233</v>
      </c>
      <c r="CC14" s="97">
        <f>SUM('Mês'!$BX14:CC14)</f>
        <v>300.147</v>
      </c>
      <c r="CD14" s="97">
        <f>SUM('Mês'!$BX14:CD14)</f>
        <v>361.048</v>
      </c>
      <c r="CE14" s="97">
        <f>SUM('Mês'!$BX14:CE14)</f>
        <v>426.306</v>
      </c>
      <c r="CF14" s="97">
        <f>SUM('Mês'!$BX14:CF14)</f>
        <v>480.905</v>
      </c>
      <c r="CG14" s="97">
        <f>SUM('Mês'!$BX14:CG14)</f>
        <v>545.706</v>
      </c>
      <c r="CH14" s="97">
        <f>SUM('Mês'!$BX14:CH14)</f>
        <v>592.468</v>
      </c>
      <c r="CI14" s="97">
        <f>SUM('Mês'!$BX14:CI14)</f>
        <v>635.967</v>
      </c>
      <c r="CJ14" s="97">
        <f>SUM('Mês'!$CJ14:CJ14)</f>
        <v>41.957</v>
      </c>
      <c r="CK14" s="97">
        <f>SUM('Mês'!$CJ14:CK14)</f>
        <v>84.752</v>
      </c>
      <c r="CL14" s="97">
        <f>SUM('Mês'!$CJ14:CL14)</f>
        <v>134.029</v>
      </c>
      <c r="CM14" s="97">
        <f>SUM('Mês'!$CJ14:CM14)</f>
        <v>183.275</v>
      </c>
      <c r="CN14" s="97">
        <f>SUM('Mês'!$CJ14:CN14)</f>
        <v>236.88</v>
      </c>
      <c r="CO14" s="97">
        <f>SUM('Mês'!$CJ14:CO14)</f>
        <v>293.569</v>
      </c>
      <c r="CP14" s="97">
        <f>SUM('Mês'!$CJ14:CP14)</f>
        <v>350.404</v>
      </c>
      <c r="CQ14" s="97">
        <f>SUM('Mês'!$CJ14:CQ14)</f>
        <v>408.588</v>
      </c>
      <c r="CR14" s="97">
        <f>SUM('Mês'!$CJ14:CR14)</f>
        <v>464.479</v>
      </c>
      <c r="CS14" s="97">
        <f>SUM('Mês'!$CJ14:CS14)</f>
        <v>531.847</v>
      </c>
      <c r="CT14" s="97">
        <f>SUM('Mês'!$CJ14:CT14)</f>
        <v>585.239</v>
      </c>
      <c r="CU14" s="97">
        <f>SUM('Mês'!$CJ14:CU14)</f>
        <v>647.911</v>
      </c>
      <c r="CV14" s="97">
        <f>SUM('Mês'!$CV14:CV14)</f>
        <v>51.124</v>
      </c>
      <c r="CW14" s="97">
        <f>SUM('Mês'!$CV14:CW14)</f>
        <v>106.565</v>
      </c>
      <c r="CX14" s="97">
        <f>SUM('Mês'!$CV14:CX14)</f>
        <v>173.354</v>
      </c>
      <c r="CY14" s="97">
        <f>SUM('Mês'!$CV14:CY14)</f>
        <v>242.474</v>
      </c>
      <c r="CZ14" s="97">
        <f>SUM('Mês'!$CV14:CZ14)</f>
        <v>301.919</v>
      </c>
      <c r="DA14" s="97">
        <f>SUM('Mês'!$CV14:DA14)</f>
        <v>355.287</v>
      </c>
      <c r="DB14" s="97">
        <f>SUM('Mês'!$CV14:DB14)</f>
        <v>411.013</v>
      </c>
      <c r="DC14" s="97">
        <f>SUM('Mês'!$CV14:DC14)</f>
        <v>462.444</v>
      </c>
      <c r="DD14" s="97">
        <f>SUM('Mês'!CV14:DD14)</f>
        <v>526.824</v>
      </c>
      <c r="DE14" s="97">
        <f>SUM('Mês'!CV14:DE14)</f>
        <v>588.339</v>
      </c>
      <c r="DF14" s="97">
        <f>SUM('Mês'!$CV$14:DF14)</f>
        <v>636.443</v>
      </c>
      <c r="DG14" s="97">
        <f>SUM('Mês'!$CV$14:DG14)</f>
        <v>687.147</v>
      </c>
      <c r="DH14" s="97">
        <f>'Mês'!DH14</f>
        <v>42.953</v>
      </c>
      <c r="DI14" s="97">
        <f>SUM('Mês'!$DH14:DI14)</f>
        <v>99.443</v>
      </c>
      <c r="DJ14" s="97">
        <f>SUM('Mês'!$DH14:DJ14)</f>
        <v>162.455</v>
      </c>
      <c r="DK14" s="97">
        <f>SUM('Mês'!DH14:DK14)</f>
        <v>223.48</v>
      </c>
      <c r="DL14" s="97">
        <f>SUM('Mês'!DH14:DL14)</f>
        <v>284.591</v>
      </c>
      <c r="DM14" s="97">
        <f>SUM('Mês'!DH14:DM14)</f>
        <v>349.684</v>
      </c>
      <c r="DN14" s="97">
        <f>SUM('Mês'!DH14:DN14)</f>
        <v>415.932</v>
      </c>
      <c r="DO14" s="97">
        <f>SUM('Mês'!DH14:DO14)</f>
        <v>487.048</v>
      </c>
      <c r="DP14" s="97">
        <f>SUM('Mês'!DH14:DP14)</f>
        <v>552.621</v>
      </c>
      <c r="DQ14" s="97">
        <f>SUM('Mês'!DH14:DQ14)</f>
        <v>619.044</v>
      </c>
      <c r="DR14" s="97">
        <f>SUM('Mês'!DH14:DR14)</f>
        <v>682.8</v>
      </c>
      <c r="DS14" s="97">
        <f>SUM('Mês'!DH14:DS14)</f>
        <v>742.961</v>
      </c>
      <c r="DT14" s="97">
        <f>SUM('Mês'!DT14)</f>
        <v>55.948</v>
      </c>
      <c r="DU14" s="97">
        <f>SUM('Mês'!DT14:DU14)</f>
        <v>110.703</v>
      </c>
      <c r="DV14" s="97">
        <f>SUM('Mês'!DT14:DV14)</f>
        <v>167.982</v>
      </c>
      <c r="DW14" s="97">
        <f>SUM('Mês'!DT14:DW14)</f>
        <v>226.437</v>
      </c>
      <c r="DX14" s="97">
        <f>SUM('Mês'!DT14:DX14)</f>
        <v>288.692</v>
      </c>
      <c r="DY14" s="97">
        <f>SUM('Mês'!DT14:DY14)</f>
        <v>356.129</v>
      </c>
      <c r="DZ14" s="97">
        <f>SUM('Mês'!DT14:DZ14)</f>
        <v>419.769</v>
      </c>
      <c r="EA14" s="97">
        <f t="shared" ref="EA14:EB14" si="5">EA7+EA13</f>
        <v>490.183</v>
      </c>
      <c r="EB14" s="97">
        <f t="shared" si="5"/>
        <v>546.182</v>
      </c>
      <c r="EC14" s="97">
        <f>SUM('Mês'!DT14:EC14)</f>
        <v>607.862</v>
      </c>
      <c r="ED14" s="97">
        <f>SUM('Mês'!$DT14:ED14)</f>
        <v>660.683</v>
      </c>
      <c r="EE14" s="97">
        <f>SUM('Mês'!DT14:EE14)</f>
        <v>719.627</v>
      </c>
      <c r="EF14" s="97">
        <f>'Mês'!EF14</f>
        <v>55.055</v>
      </c>
      <c r="EG14" s="97">
        <f>SUM('Mês'!$EF14:EG14)</f>
        <v>110.341</v>
      </c>
      <c r="EH14" s="97">
        <f>SUM('Mês'!$EF14:EH14)</f>
        <v>172.395</v>
      </c>
      <c r="EI14" s="97">
        <f>SUM('Mês'!$EF14:EI14)</f>
        <v>226.2</v>
      </c>
      <c r="EJ14" s="97">
        <f>SUM('Mês'!$EF14:EJ14)</f>
        <v>290.235</v>
      </c>
      <c r="EK14" s="97">
        <f>SUM('Mês'!$EF14:EK14)</f>
        <v>357.481</v>
      </c>
      <c r="EL14" s="97">
        <f>SUM('Mês'!$EF14:EL14)</f>
        <v>428.723</v>
      </c>
      <c r="EM14" s="97">
        <f>SUM('Mês'!$EF14:EM14)</f>
        <v>502.844</v>
      </c>
      <c r="EN14" s="97">
        <f>SUM('Mês'!$EF14:EN14)</f>
        <v>573.767</v>
      </c>
      <c r="EO14" s="97">
        <f>SUM('Mês'!$EF14:EO14)</f>
        <v>643.306</v>
      </c>
      <c r="EP14" s="97">
        <f>SUM('Mês'!$EF14:EP14)</f>
        <v>702.526</v>
      </c>
      <c r="EQ14" s="97">
        <f>SUM('Mês'!$EF14:EQ14)</f>
        <v>760.975</v>
      </c>
      <c r="ER14" s="97">
        <f>'Mês'!ER14</f>
        <v>60.601</v>
      </c>
      <c r="ES14" s="97">
        <f>SUM('Mês'!ER14:ES14)</f>
        <v>118.151</v>
      </c>
      <c r="ET14" s="97">
        <f>SUM('Mês'!$ER14:ET14)</f>
        <v>179.085</v>
      </c>
      <c r="EU14" s="97">
        <f>SUM('Mês'!$ER14:EU14)</f>
        <v>235.797</v>
      </c>
      <c r="EV14" s="97">
        <f>SUM('Mês'!$ER14:EV14)</f>
        <v>288.298</v>
      </c>
      <c r="EW14" s="97">
        <f>SUM('Mês'!$ER14:EW14)</f>
        <v>345.909</v>
      </c>
      <c r="EX14" s="97">
        <f>SUM('Mês'!$ER14:EX14)</f>
        <v>415.958</v>
      </c>
      <c r="EY14" s="97">
        <f>SUM('Mês'!$ER14:EY14)</f>
        <v>495.638</v>
      </c>
      <c r="EZ14" s="97">
        <f>SUM('Mês'!$ER14:EZ14)</f>
        <v>562.153</v>
      </c>
      <c r="FA14" s="97">
        <f>SUM('Mês'!$ER14:FA14)</f>
        <v>636.738</v>
      </c>
      <c r="FB14" s="97">
        <f>SUM('Mês'!$ER14:FB14)</f>
        <v>694.454</v>
      </c>
      <c r="FC14" s="97">
        <f>SUM('Mês'!$ER14:FC14)</f>
        <v>750.048</v>
      </c>
      <c r="FD14" s="97">
        <f>SUM('Mês'!$FD14:FD14)</f>
        <v>55.885</v>
      </c>
      <c r="FE14" s="97">
        <f>SUM('Mês'!$FD14:FE14)</f>
        <v>108.419</v>
      </c>
      <c r="FF14" s="97">
        <f>SUM('Mês'!$FD14:FF14)</f>
        <v>166.518</v>
      </c>
      <c r="FG14" s="97">
        <f>SUM('Mês'!$FD14:FG14)</f>
        <v>220.848</v>
      </c>
      <c r="FH14" s="97">
        <f>SUM('Mês'!$FD14:FH14)</f>
        <v>275.732</v>
      </c>
      <c r="FI14" s="97">
        <f>SUM('Mês'!$FD14:FI14)</f>
        <v>330.863</v>
      </c>
      <c r="FJ14" s="97">
        <f>SUM('Mês'!$FD14:FJ14)</f>
        <v>390.907</v>
      </c>
      <c r="FK14" s="97">
        <f>SUM('Mês'!$FD14:FK14)</f>
        <v>457.102</v>
      </c>
      <c r="FL14" s="97">
        <f>SUM('Mês'!$FD14:FL14)</f>
        <v>516.782</v>
      </c>
      <c r="FM14" s="97">
        <f>SUM('Mês'!$FD14:FM14)</f>
        <v>586.977</v>
      </c>
      <c r="FN14" s="97">
        <f>SUM('Mês'!$FD14:FN14)</f>
        <v>641.711</v>
      </c>
      <c r="FO14" s="97">
        <f>SUM('Mês'!$FD14:FO14)</f>
        <v>693.138</v>
      </c>
      <c r="FP14" s="97">
        <f>SUM('Mês'!$FP14:FP14)</f>
        <v>49.985</v>
      </c>
      <c r="FQ14" s="97">
        <f>SUM('Mês'!$FP14:FQ14)</f>
        <v>99.852</v>
      </c>
      <c r="FR14" s="97">
        <f>SUM('Mês'!$FP14:FR14)</f>
        <v>156.637</v>
      </c>
      <c r="FS14" s="97">
        <f>SUM('Mês'!$FP14:FS14)</f>
        <v>206.518</v>
      </c>
      <c r="FT14" s="97">
        <f>SUM('Mês'!$FP14:FT14)</f>
        <v>264.926</v>
      </c>
      <c r="FU14" s="97">
        <f>SUM('Mês'!$FP14:FU14)</f>
        <v>324.53</v>
      </c>
      <c r="FV14" s="97">
        <f>SUM('Mês'!$FP14:FV14)</f>
        <v>395.401</v>
      </c>
      <c r="FW14" s="97">
        <f>SUM('Mês'!$FP14:FW14)</f>
        <v>456.979</v>
      </c>
      <c r="FX14" s="97">
        <f>SUM('Mês'!$FP14:FX14)</f>
        <v>512.465</v>
      </c>
      <c r="FY14" s="97">
        <f>SUM('Mês'!$FP14:FY14)</f>
        <v>569.929</v>
      </c>
      <c r="FZ14" s="97">
        <f>SUM('Mês'!$FP14:FZ14)</f>
        <v>623.861</v>
      </c>
      <c r="GA14" s="97">
        <f>SUM('Mês'!$FP14:GA14)</f>
        <v>675.227</v>
      </c>
      <c r="GB14" s="97">
        <f>SUM('Mês'!$GB14:GB14)</f>
        <v>60.393</v>
      </c>
      <c r="GC14" s="97">
        <f>SUM('Mês'!$GB14:GC14)</f>
        <v>109.513</v>
      </c>
      <c r="GD14" s="97">
        <f>SUM('Mês'!$GB14:GD14)</f>
        <v>168.124</v>
      </c>
      <c r="GE14" s="97">
        <f>SUM('Mês'!$GB14:GE14)</f>
        <v>226.607</v>
      </c>
      <c r="GF14" s="97">
        <f>SUM('Mês'!$GB14:GF14)</f>
        <v>300.114</v>
      </c>
      <c r="GG14" s="97">
        <f>SUM('Mês'!$GB14:GG14)</f>
        <v>354.098</v>
      </c>
      <c r="GH14" s="97">
        <f>SUM('Mês'!$GB14:GH14)</f>
        <v>409.798</v>
      </c>
      <c r="GI14" s="97">
        <f>SUM('Mês'!$GB14:GI14)</f>
        <v>467.08</v>
      </c>
      <c r="GJ14" s="97">
        <f>SUM('Mês'!$GB14:GJ14)</f>
        <v>518.862</v>
      </c>
      <c r="GK14" s="97">
        <f>SUM('Mês'!$GB14:GK14)</f>
        <v>569.028</v>
      </c>
      <c r="GL14" s="97">
        <f>SUM('Mês'!$GB14:GL14)</f>
        <v>618.049</v>
      </c>
      <c r="GM14" s="97">
        <f>SUM('Mês'!$GB14:GM14)</f>
        <v>665.892</v>
      </c>
      <c r="GN14" s="97">
        <f>SUM('Mês'!$GN14:GN14)</f>
        <v>40.347</v>
      </c>
      <c r="GO14" s="97">
        <f>SUM('Mês'!$GN14:$GO14)</f>
        <v>87.25</v>
      </c>
      <c r="GP14" s="97">
        <f>SUM('Mês'!$GN14:$GP14)</f>
        <v>136.988</v>
      </c>
      <c r="GQ14" s="97">
        <f>SUM('Mês'!$GN14:$GQ14)</f>
        <v>178.843</v>
      </c>
      <c r="GR14" s="97">
        <f>SUM('Mês'!$GN14:$GR14)</f>
        <v>229.432</v>
      </c>
      <c r="GS14" s="97">
        <f>SUM('Mês'!$GN14:$GS14)</f>
        <v>273.658</v>
      </c>
      <c r="GT14" s="97">
        <f>SUM('Mês'!$GN14:$GT14)</f>
        <v>307.81</v>
      </c>
      <c r="GU14" s="97">
        <f>SUM('Mês'!$GN14:GU14)</f>
        <v>357.947</v>
      </c>
      <c r="GV14" s="97">
        <f>SUM('Mês'!$GN14:GV14)</f>
        <v>404.863</v>
      </c>
      <c r="GW14" s="97">
        <f>SUM('Mês'!$GN14:GW14)</f>
        <v>451.02</v>
      </c>
      <c r="GX14" s="97">
        <f>SUM('Mês'!$GN14:GX14)</f>
        <v>493.581</v>
      </c>
      <c r="GY14" s="97">
        <f>SUM('Mês'!$GN14:GY14)</f>
        <v>544.316</v>
      </c>
      <c r="GZ14" s="97">
        <f>SUM('Mês'!$GZ14:GZ14)</f>
        <v>50.671</v>
      </c>
      <c r="HA14" s="97">
        <f>SUM('Mês'!$GZ14:HA14)</f>
        <v>94.092</v>
      </c>
      <c r="HB14" s="97">
        <f>SUM('Mês'!$GZ14:HB14)</f>
        <v>147.033</v>
      </c>
      <c r="HC14" s="97">
        <f>SUM('Mês'!$GZ14:HC14)</f>
        <v>198.856</v>
      </c>
      <c r="HD14" s="97">
        <f>SUM('Mês'!$GZ14:HD14)</f>
        <v>255.402</v>
      </c>
      <c r="HE14" s="97">
        <f>SUM('Mês'!$GZ14:HE14)</f>
        <v>306.108</v>
      </c>
      <c r="HF14" s="97">
        <f>SUM('Mês'!$GZ14:HF14)</f>
        <v>355.195</v>
      </c>
      <c r="HG14" s="97">
        <f>SUM('Mês'!$GZ14:HG14)</f>
        <v>421.444</v>
      </c>
      <c r="HH14" s="97">
        <f>SUM('Mês'!$GZ14:HH14)</f>
        <v>476.721</v>
      </c>
      <c r="HI14" s="98">
        <f>SUM('Mês'!$GZ14:HI14)</f>
        <v>539.767</v>
      </c>
      <c r="HJ14" s="98">
        <f>SUM('Mês'!$GZ14:HJ14)</f>
        <v>605.046</v>
      </c>
      <c r="HK14" s="98">
        <f>SUM('Mês'!$GZ14:HK14)</f>
        <v>663.371</v>
      </c>
      <c r="HL14" s="98">
        <f>SUM('Mês'!$HL14:HL14)</f>
        <v>60.165</v>
      </c>
      <c r="HM14" s="98">
        <f>SUM('Mês'!$HL14:HM14)</f>
        <v>116.6</v>
      </c>
      <c r="HN14" s="98">
        <f>SUM('Mês'!$HL14:HN14)</f>
        <v>177.078</v>
      </c>
      <c r="HO14" s="98">
        <f>SUM('Mês'!$HL14:HO14)</f>
        <v>256.614</v>
      </c>
      <c r="HP14" s="98">
        <f>SUM('Mês'!$HL14:HP14)</f>
        <v>308.231</v>
      </c>
      <c r="HQ14" s="98">
        <f>SUM('Mês'!$HL14:HQ14)</f>
        <v>388.296</v>
      </c>
      <c r="HR14" s="98">
        <f>SUM('Mês'!$HL14:HR14)</f>
        <v>458.662</v>
      </c>
      <c r="HS14" s="98">
        <f>SUM('Mês'!$HL14:HS14)</f>
        <v>536.584</v>
      </c>
      <c r="HT14" s="172"/>
    </row>
    <row r="15" ht="4.5" customHeight="1">
      <c r="A15" s="39">
        <f t="shared" si="3"/>
        <v>11</v>
      </c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76"/>
      <c r="HJ15" s="176"/>
      <c r="HK15" s="176"/>
      <c r="HL15" s="102"/>
      <c r="HM15" s="102"/>
      <c r="HN15" s="102"/>
      <c r="HO15" s="102"/>
      <c r="HP15" s="102"/>
      <c r="HQ15" s="102"/>
      <c r="HR15" s="102"/>
      <c r="HS15" s="102"/>
      <c r="HT15" s="172"/>
    </row>
    <row r="16" ht="13.5" customHeight="1">
      <c r="A16" s="39">
        <f t="shared" si="3"/>
        <v>12</v>
      </c>
      <c r="B16" s="104" t="s">
        <v>245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 t="str">
        <f>'Mês'!DH16</f>
        <v/>
      </c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72"/>
    </row>
    <row r="17" ht="12.75" customHeight="1">
      <c r="A17" s="39">
        <f t="shared" si="3"/>
        <v>13</v>
      </c>
      <c r="B17" s="80" t="s">
        <v>237</v>
      </c>
      <c r="C17" s="52"/>
      <c r="D17" s="52">
        <f>'Mês'!D17</f>
        <v>10.879</v>
      </c>
      <c r="E17" s="52">
        <f>SUM('Mês'!D17:E17)</f>
        <v>20.075</v>
      </c>
      <c r="F17" s="52">
        <f>SUM('Mês'!D17:F17)</f>
        <v>30.585</v>
      </c>
      <c r="G17" s="52">
        <f>SUM('Mês'!D17:G17)</f>
        <v>41.131</v>
      </c>
      <c r="H17" s="52">
        <f>SUM('Mês'!D17:H17)</f>
        <v>53.142</v>
      </c>
      <c r="I17" s="52">
        <f>SUM('Mês'!D17:I17)</f>
        <v>65.132</v>
      </c>
      <c r="J17" s="52">
        <f>SUM('Mês'!D17:J17)</f>
        <v>77.743</v>
      </c>
      <c r="K17" s="52">
        <f>SUM('Mês'!D17:K17)</f>
        <v>90.481</v>
      </c>
      <c r="L17" s="52">
        <f>SUM('Mês'!D17:L17)</f>
        <v>102.929</v>
      </c>
      <c r="M17" s="52">
        <f>SUM('Mês'!D17:M17)</f>
        <v>117.346</v>
      </c>
      <c r="N17" s="52">
        <f>SUM('Mês'!D17:N17)</f>
        <v>129.678</v>
      </c>
      <c r="O17" s="52">
        <f>SUM('Mês'!D17:O17)</f>
        <v>142.96</v>
      </c>
      <c r="P17" s="52">
        <f>SUM('Mês'!P17)</f>
        <v>10.842</v>
      </c>
      <c r="Q17" s="52">
        <f>SUM('Mês'!P17:Q17)</f>
        <v>21.948</v>
      </c>
      <c r="R17" s="52">
        <f>SUM('Mês'!P17:R17)</f>
        <v>32.934</v>
      </c>
      <c r="S17" s="52">
        <f>SUM('Mês'!P17:S17)</f>
        <v>45.237</v>
      </c>
      <c r="T17" s="52">
        <f>SUM('Mês'!P17:T17)</f>
        <v>57.702</v>
      </c>
      <c r="U17" s="52">
        <f>SUM('Mês'!P17:U17)</f>
        <v>69.964</v>
      </c>
      <c r="V17" s="52">
        <f>SUM('Mês'!P17:V17)</f>
        <v>81.496</v>
      </c>
      <c r="W17" s="52">
        <f>SUM('Mês'!P17:W17)</f>
        <v>94.997</v>
      </c>
      <c r="X17" s="52">
        <f>SUM('Mês'!P17:X17)</f>
        <v>108.501</v>
      </c>
      <c r="Y17" s="52">
        <f>SUM('Mês'!P17:Y17)</f>
        <v>125.106</v>
      </c>
      <c r="Z17" s="52">
        <f>SUM('Mês'!P17:Z17)</f>
        <v>138.697</v>
      </c>
      <c r="AA17" s="52">
        <f>SUM('Mês'!P17:AA17)</f>
        <v>150.764</v>
      </c>
      <c r="AB17" s="52">
        <f>SUM('Mês'!$AB17:AB17)</f>
        <v>11.718</v>
      </c>
      <c r="AC17" s="52">
        <f>SUM('Mês'!$AB17:AC17)</f>
        <v>23.132</v>
      </c>
      <c r="AD17" s="52">
        <f>SUM('Mês'!$AB17:AD17)</f>
        <v>35.094</v>
      </c>
      <c r="AE17" s="52">
        <f>SUM('Mês'!$AB17:AE17)</f>
        <v>46.574</v>
      </c>
      <c r="AF17" s="52">
        <f>SUM('Mês'!$AB17:AF17)</f>
        <v>58.776</v>
      </c>
      <c r="AG17" s="52">
        <f>SUM('Mês'!$AB17:AG17)</f>
        <v>69.95</v>
      </c>
      <c r="AH17" s="52">
        <f>SUM('Mês'!$AB17:AH17)</f>
        <v>80.845</v>
      </c>
      <c r="AI17" s="52">
        <f>SUM('Mês'!$AB17:AI17)</f>
        <v>94.033</v>
      </c>
      <c r="AJ17" s="52">
        <f>SUM('Mês'!$AB17:AJ17)</f>
        <v>107.006</v>
      </c>
      <c r="AK17" s="52">
        <f>SUM('Mês'!$AB17:AK17)</f>
        <v>122.995</v>
      </c>
      <c r="AL17" s="52">
        <f>SUM('Mês'!$AB17:AL17)</f>
        <v>136.326</v>
      </c>
      <c r="AM17" s="52">
        <f>SUM('Mês'!$AB17:AM17)</f>
        <v>145.57</v>
      </c>
      <c r="AN17" s="52">
        <f>SUM('Mês'!$AN17:AN17)</f>
        <v>7.51</v>
      </c>
      <c r="AO17" s="52">
        <f>SUM('Mês'!$AN17:AO17)</f>
        <v>18.22</v>
      </c>
      <c r="AP17" s="52">
        <f>SUM('Mês'!$AN17:AP17)</f>
        <v>32.208</v>
      </c>
      <c r="AQ17" s="52">
        <f>SUM('Mês'!$AN17:AQ17)</f>
        <v>44.106</v>
      </c>
      <c r="AR17" s="52">
        <f>SUM('Mês'!$AN17:AR17)</f>
        <v>56.5</v>
      </c>
      <c r="AS17" s="52">
        <f>SUM('Mês'!$AN17:AS17)</f>
        <v>68.909</v>
      </c>
      <c r="AT17" s="52">
        <f>SUM('Mês'!$AN17:AT17)</f>
        <v>80.444</v>
      </c>
      <c r="AU17" s="52">
        <f>SUM('Mês'!$AN17:AU17)</f>
        <v>94.134</v>
      </c>
      <c r="AV17" s="52">
        <f>SUM('Mês'!$AN17:AV17)</f>
        <v>106.594</v>
      </c>
      <c r="AW17" s="52">
        <f>SUM('Mês'!$AN17:AW17)</f>
        <v>121.805</v>
      </c>
      <c r="AX17" s="52">
        <f>SUM('Mês'!$AN17:AX17)</f>
        <v>135.496</v>
      </c>
      <c r="AY17" s="52">
        <f>SUM('Mês'!$AN17:AY17)</f>
        <v>148.908</v>
      </c>
      <c r="AZ17" s="52">
        <f>SUM('Mês'!$AZ17:AZ17)</f>
        <v>11.159</v>
      </c>
      <c r="BA17" s="52">
        <f>SUM('Mês'!$AZ17:BA17)</f>
        <v>22.676</v>
      </c>
      <c r="BB17" s="52">
        <f>SUM('Mês'!$AZ17:BB17)</f>
        <v>37.707</v>
      </c>
      <c r="BC17" s="52">
        <f>SUM('Mês'!$AZ17:BC17)</f>
        <v>51.377</v>
      </c>
      <c r="BD17" s="52">
        <f>SUM('Mês'!$AZ17:BD17)</f>
        <v>64.267</v>
      </c>
      <c r="BE17" s="52">
        <f>SUM('Mês'!$AZ17:BE17)</f>
        <v>79.165</v>
      </c>
      <c r="BF17" s="52">
        <f>SUM('Mês'!$AZ17:BF17)</f>
        <v>93.039</v>
      </c>
      <c r="BG17" s="52">
        <f>SUM('Mês'!$AZ17:BG17)</f>
        <v>108.221</v>
      </c>
      <c r="BH17" s="52">
        <f>SUM('Mês'!$AZ17:BH17)</f>
        <v>122.691</v>
      </c>
      <c r="BI17" s="52">
        <f>SUM('Mês'!$AZ17:BI17)</f>
        <v>139.24</v>
      </c>
      <c r="BJ17" s="52">
        <f>SUM('Mês'!$AZ17:BJ17)</f>
        <v>154.997</v>
      </c>
      <c r="BK17" s="52">
        <f>SUM('Mês'!$AZ17:BK17)</f>
        <v>169.679</v>
      </c>
      <c r="BL17" s="52">
        <f>SUM('Mês'!$BL17:BL17)</f>
        <v>14.006</v>
      </c>
      <c r="BM17" s="52">
        <f>SUM('Mês'!$BL17:BM17)</f>
        <v>26.569</v>
      </c>
      <c r="BN17" s="52">
        <f>SUM('Mês'!$BL17:BN17)</f>
        <v>40.665</v>
      </c>
      <c r="BO17" s="52">
        <f>SUM('Mês'!$BL17:BO17)</f>
        <v>55.213</v>
      </c>
      <c r="BP17" s="52">
        <f>SUM('Mês'!$BL17:BP17)</f>
        <v>69.091</v>
      </c>
      <c r="BQ17" s="52">
        <f>SUM('Mês'!$BL17:BQ17)</f>
        <v>82.347</v>
      </c>
      <c r="BR17" s="52">
        <f>SUM('Mês'!$BL17:BR17)</f>
        <v>97.663</v>
      </c>
      <c r="BS17" s="52">
        <f>SUM('Mês'!$BL17:BS17)</f>
        <v>113.707</v>
      </c>
      <c r="BT17" s="52">
        <f>SUM('Mês'!$BL17:BT17)</f>
        <v>128.782</v>
      </c>
      <c r="BU17" s="52">
        <f>SUM('Mês'!$BL17:BU17)</f>
        <v>146.048</v>
      </c>
      <c r="BV17" s="52">
        <f>SUM('Mês'!$BL17:BV17)</f>
        <v>162.254</v>
      </c>
      <c r="BW17" s="52">
        <f>SUM('Mês'!$BL17:BW17)</f>
        <v>175.149</v>
      </c>
      <c r="BX17" s="52">
        <f>SUM('Mês'!$BX17:BX17)</f>
        <v>12.835</v>
      </c>
      <c r="BY17" s="52">
        <f>SUM('Mês'!$BX17:BY17)</f>
        <v>27.171</v>
      </c>
      <c r="BZ17" s="52">
        <f>SUM('Mês'!$BX17:BZ17)</f>
        <v>42.134</v>
      </c>
      <c r="CA17" s="52">
        <f>SUM('Mês'!$BX17:CA17)</f>
        <v>55.785</v>
      </c>
      <c r="CB17" s="52">
        <f>SUM('Mês'!$BX17:CB17)</f>
        <v>70.504</v>
      </c>
      <c r="CC17" s="52">
        <f>SUM('Mês'!$BX17:CC17)</f>
        <v>84.444</v>
      </c>
      <c r="CD17" s="52">
        <f>SUM('Mês'!$BX17:CD17)</f>
        <v>97.857</v>
      </c>
      <c r="CE17" s="52">
        <f>SUM('Mês'!$BX17:CE17)</f>
        <v>114.515</v>
      </c>
      <c r="CF17" s="52">
        <f>SUM('Mês'!$BX17:CF17)</f>
        <v>130.797</v>
      </c>
      <c r="CG17" s="52">
        <f>SUM('Mês'!$BX17:CG17)</f>
        <v>150.23</v>
      </c>
      <c r="CH17" s="52">
        <f>SUM('Mês'!$BX17:CH17)</f>
        <v>165.956</v>
      </c>
      <c r="CI17" s="52">
        <f>SUM('Mês'!$BX17:CI17)</f>
        <v>180.567</v>
      </c>
      <c r="CJ17" s="52">
        <f>SUM('Mês'!$CJ17:CJ17)</f>
        <v>12.729</v>
      </c>
      <c r="CK17" s="52">
        <f>SUM('Mês'!$CJ17:CK17)</f>
        <v>27.275</v>
      </c>
      <c r="CL17" s="52">
        <f>SUM('Mês'!$CJ17:CL17)</f>
        <v>42.265</v>
      </c>
      <c r="CM17" s="52">
        <f>SUM('Mês'!$CJ17:CM17)</f>
        <v>57.798</v>
      </c>
      <c r="CN17" s="52">
        <f>SUM('Mês'!$CJ17:CN17)</f>
        <v>73.16</v>
      </c>
      <c r="CO17" s="52">
        <f>SUM('Mês'!$CJ17:CO17)</f>
        <v>87.794</v>
      </c>
      <c r="CP17" s="52">
        <f>SUM('Mês'!$CJ17:CP17)</f>
        <v>104.07</v>
      </c>
      <c r="CQ17" s="52">
        <f>SUM('Mês'!$CJ17:CQ17)</f>
        <v>120.157</v>
      </c>
      <c r="CR17" s="52">
        <f>SUM('Mês'!$CJ17:CR17)</f>
        <v>135.205</v>
      </c>
      <c r="CS17" s="52">
        <f>SUM('Mês'!$CJ17:CS17)</f>
        <v>155.451</v>
      </c>
      <c r="CT17" s="52">
        <f>SUM('Mês'!$CJ17:CT17)</f>
        <v>173.612</v>
      </c>
      <c r="CU17" s="52">
        <f>SUM('Mês'!$CJ17:CU17)</f>
        <v>191.047</v>
      </c>
      <c r="CV17" s="52">
        <f>SUM('Mês'!$CV17:CV17)</f>
        <v>14.799</v>
      </c>
      <c r="CW17" s="52">
        <f>SUM('Mês'!$CV17:CW17)</f>
        <v>28.446</v>
      </c>
      <c r="CX17" s="52">
        <f>SUM('Mês'!$CV17:CX17)</f>
        <v>45.084</v>
      </c>
      <c r="CY17" s="52">
        <f>SUM('Mês'!$CV17:CY17)</f>
        <v>58.607</v>
      </c>
      <c r="CZ17" s="52">
        <f>SUM('Mês'!$CV17:CZ17)</f>
        <v>75.062</v>
      </c>
      <c r="DA17" s="52">
        <f>SUM('Mês'!$CV17:DA17)</f>
        <v>89.574</v>
      </c>
      <c r="DB17" s="52">
        <f>SUM('Mês'!$CV17:DB17)</f>
        <v>105.396</v>
      </c>
      <c r="DC17" s="52">
        <f>SUM('Mês'!$CV17:DC17)</f>
        <v>124.066</v>
      </c>
      <c r="DD17" s="52">
        <f>SUM('Mês'!CV17:DD17)</f>
        <v>143.295</v>
      </c>
      <c r="DE17" s="52">
        <f>SUM('Mês'!CV17:DE17)</f>
        <v>162.141</v>
      </c>
      <c r="DF17" s="52">
        <f>SUM('Mês'!$CV$17:DF17)</f>
        <v>179.879</v>
      </c>
      <c r="DG17" s="52">
        <f>SUM('Mês'!$CV$17:DG17)</f>
        <v>195.413</v>
      </c>
      <c r="DH17" s="52">
        <f>'Mês'!DH17</f>
        <v>15.854</v>
      </c>
      <c r="DI17" s="52">
        <f>SUM('Mês'!$DH17:DI17)</f>
        <v>30.887</v>
      </c>
      <c r="DJ17" s="52">
        <f>SUM('Mês'!$DH17:DJ17)</f>
        <v>46.964</v>
      </c>
      <c r="DK17" s="52">
        <f>SUM('Mês'!DH17:DK17)</f>
        <v>63.491</v>
      </c>
      <c r="DL17" s="52">
        <f>SUM('Mês'!DH17:DL17)</f>
        <v>79.1</v>
      </c>
      <c r="DM17" s="52">
        <f>SUM('Mês'!DH17:DM17)</f>
        <v>95.156</v>
      </c>
      <c r="DN17" s="52">
        <f>SUM('Mês'!DH17:DN17)</f>
        <v>113.368</v>
      </c>
      <c r="DO17" s="52">
        <f>SUM('Mês'!DH17:DO17)</f>
        <v>132.898</v>
      </c>
      <c r="DP17" s="52">
        <f>SUM('Mês'!DH17:DP17)</f>
        <v>153.049</v>
      </c>
      <c r="DQ17" s="52">
        <f>SUM('Mês'!DH17:DQ17)</f>
        <v>173.115</v>
      </c>
      <c r="DR17" s="52">
        <f>SUM('Mês'!DH17:DR17)</f>
        <v>190.555</v>
      </c>
      <c r="DS17" s="52">
        <f>SUM('Mês'!DH17:DS17)</f>
        <v>206.45</v>
      </c>
      <c r="DT17" s="52">
        <f>SUM('Mês'!DT17)</f>
        <v>16.25</v>
      </c>
      <c r="DU17" s="52">
        <f>SUM('Mês'!DT17:DU17)</f>
        <v>30.768</v>
      </c>
      <c r="DV17" s="52">
        <f>SUM('Mês'!DT17:DV17)</f>
        <v>48.654</v>
      </c>
      <c r="DW17" s="52">
        <f>SUM('Mês'!DT17:DW17)</f>
        <v>67.915</v>
      </c>
      <c r="DX17" s="52">
        <f>SUM('Mês'!DT17:DX17)</f>
        <v>85.553</v>
      </c>
      <c r="DY17" s="52">
        <f>SUM('Mês'!DT17:DY17)</f>
        <v>103.763</v>
      </c>
      <c r="DZ17" s="52">
        <f>SUM('Mês'!DT17:DZ17)</f>
        <v>122.108</v>
      </c>
      <c r="EA17" s="52">
        <f t="shared" ref="EA17:EB17" si="6">SUM(EA18:EA21)</f>
        <v>150.627</v>
      </c>
      <c r="EB17" s="52">
        <f t="shared" si="6"/>
        <v>173.719</v>
      </c>
      <c r="EC17" s="52">
        <f>SUM('Mês'!DT17:EC17)</f>
        <v>182.988</v>
      </c>
      <c r="ED17" s="52">
        <f>SUM('Mês'!$DT17:ED17)</f>
        <v>200.733</v>
      </c>
      <c r="EE17" s="52">
        <f>SUM('Mês'!DT17:EE17)</f>
        <v>219.303</v>
      </c>
      <c r="EF17" s="52">
        <f>'Mês'!EF17</f>
        <v>18.151</v>
      </c>
      <c r="EG17" s="52">
        <f>SUM('Mês'!$EF17:EG17)</f>
        <v>34.357</v>
      </c>
      <c r="EH17" s="52">
        <f>SUM('Mês'!$EF17:EH17)</f>
        <v>53.305</v>
      </c>
      <c r="EI17" s="52">
        <f>SUM('Mês'!$EF17:EI17)</f>
        <v>71.297</v>
      </c>
      <c r="EJ17" s="52">
        <f>SUM('Mês'!$EF17:EJ17)</f>
        <v>87.904</v>
      </c>
      <c r="EK17" s="52">
        <f>SUM('Mês'!$EF17:EK17)</f>
        <v>103.89</v>
      </c>
      <c r="EL17" s="52">
        <f>SUM('Mês'!$EF17:EL17)</f>
        <v>122.361</v>
      </c>
      <c r="EM17" s="52">
        <f>SUM('Mês'!$EF17:EM17)</f>
        <v>140.113</v>
      </c>
      <c r="EN17" s="52">
        <f>SUM('Mês'!$EF17:EN17)</f>
        <v>161.541</v>
      </c>
      <c r="EO17" s="52">
        <f>SUM('Mês'!$EF17:EO17)</f>
        <v>184.538</v>
      </c>
      <c r="EP17" s="52">
        <f>SUM('Mês'!$EF17:EP17)</f>
        <v>205.061</v>
      </c>
      <c r="EQ17" s="52">
        <f>SUM('Mês'!$EF17:EQ17)</f>
        <v>222.555</v>
      </c>
      <c r="ER17" s="52">
        <f>'Mês'!ER17</f>
        <v>19.408</v>
      </c>
      <c r="ES17" s="52">
        <f>SUM('Mês'!ER17:ES17)</f>
        <v>35.835</v>
      </c>
      <c r="ET17" s="52">
        <f>SUM('Mês'!$ER17:ET17)</f>
        <v>53.936</v>
      </c>
      <c r="EU17" s="52">
        <f>SUM('Mês'!$ER17:EU17)</f>
        <v>72.703</v>
      </c>
      <c r="EV17" s="52">
        <f>SUM('Mês'!$ER17:EV17)</f>
        <v>86.758</v>
      </c>
      <c r="EW17" s="52">
        <f>SUM('Mês'!$ER17:EW17)</f>
        <v>103.791</v>
      </c>
      <c r="EX17" s="52">
        <f>SUM('Mês'!$ER17:EX17)</f>
        <v>125.025</v>
      </c>
      <c r="EY17" s="52">
        <f>SUM('Mês'!$ER17:EY17)</f>
        <v>146.642</v>
      </c>
      <c r="EZ17" s="52">
        <f>SUM('Mês'!$ER17:EZ17)</f>
        <v>170.579</v>
      </c>
      <c r="FA17" s="52">
        <f>SUM('Mês'!$ER17:FA17)</f>
        <v>195.219</v>
      </c>
      <c r="FB17" s="52">
        <f>SUM('Mês'!$ER17:FB17)</f>
        <v>216.598</v>
      </c>
      <c r="FC17" s="52">
        <f>SUM('Mês'!$ER17:FC17)</f>
        <v>236.598</v>
      </c>
      <c r="FD17" s="52">
        <f>SUM('Mês'!$FD17:FD17)</f>
        <v>19.268</v>
      </c>
      <c r="FE17" s="52">
        <f>SUM('Mês'!$FD17:FE17)</f>
        <v>37.658</v>
      </c>
      <c r="FF17" s="52">
        <f>SUM('Mês'!$FD17:FF17)</f>
        <v>57.905</v>
      </c>
      <c r="FG17" s="52">
        <f>SUM('Mês'!$FD17:FG17)</f>
        <v>76.958</v>
      </c>
      <c r="FH17" s="52">
        <f>SUM('Mês'!$FD17:FH17)</f>
        <v>97.496</v>
      </c>
      <c r="FI17" s="52">
        <f>SUM('Mês'!$FD17:FI17)</f>
        <v>118.209</v>
      </c>
      <c r="FJ17" s="52">
        <f>SUM('Mês'!$FD17:FJ17)</f>
        <v>137.703</v>
      </c>
      <c r="FK17" s="52">
        <f>SUM('Mês'!$FD17:FK17)</f>
        <v>160.076</v>
      </c>
      <c r="FL17" s="52">
        <f>SUM('Mês'!$FD17:FL17)</f>
        <v>181.768</v>
      </c>
      <c r="FM17" s="52">
        <f>SUM('Mês'!$FD17:FM17)</f>
        <v>205.999</v>
      </c>
      <c r="FN17" s="52">
        <f>SUM('Mês'!$FD17:FN17)</f>
        <v>228.492</v>
      </c>
      <c r="FO17" s="52">
        <f>SUM('Mês'!$FD17:FO17)</f>
        <v>246.227</v>
      </c>
      <c r="FP17" s="52">
        <f>SUM('Mês'!$FP17:FP17)</f>
        <v>18.093</v>
      </c>
      <c r="FQ17" s="52">
        <f>SUM('Mês'!$FP17:FQ17)</f>
        <v>36.702</v>
      </c>
      <c r="FR17" s="52">
        <f>SUM('Mês'!$FP17:FR17)</f>
        <v>58.916</v>
      </c>
      <c r="FS17" s="52">
        <f>SUM('Mês'!$FP17:FS17)</f>
        <v>75.395</v>
      </c>
      <c r="FT17" s="52">
        <f>SUM('Mês'!$FP17:FT17)</f>
        <v>93.198</v>
      </c>
      <c r="FU17" s="52">
        <f>SUM('Mês'!$FP17:FU17)</f>
        <v>109.319</v>
      </c>
      <c r="FV17" s="52">
        <f>SUM('Mês'!$FP17:FV17)</f>
        <v>129.077</v>
      </c>
      <c r="FW17" s="52">
        <f>SUM('Mês'!$FP17:FW17)</f>
        <v>149.39</v>
      </c>
      <c r="FX17" s="52">
        <f>SUM('Mês'!$FP17:FX17)</f>
        <v>169.822</v>
      </c>
      <c r="FY17" s="52">
        <f>SUM('Mês'!$FP17:FY17)</f>
        <v>193.778</v>
      </c>
      <c r="FZ17" s="52">
        <f>SUM('Mês'!$FP17:FZ17)</f>
        <v>214.17</v>
      </c>
      <c r="GA17" s="52">
        <f>SUM('Mês'!$FP17:GA17)</f>
        <v>235.899</v>
      </c>
      <c r="GB17" s="52">
        <f>SUM('Mês'!$GB17:GB17)</f>
        <v>19.698</v>
      </c>
      <c r="GC17" s="52">
        <f>SUM('Mês'!$GB17:GC17)</f>
        <v>39.532</v>
      </c>
      <c r="GD17" s="52">
        <f>SUM('Mês'!$GB17:GD17)</f>
        <v>61.779</v>
      </c>
      <c r="GE17" s="52">
        <f>SUM('Mês'!$GB17:GE17)</f>
        <v>83.022</v>
      </c>
      <c r="GF17" s="52">
        <f>SUM('Mês'!$GB17:GF17)</f>
        <v>104.676</v>
      </c>
      <c r="GG17" s="52">
        <f>SUM('Mês'!$GB17:GG17)</f>
        <v>122.88</v>
      </c>
      <c r="GH17" s="52">
        <f>SUM('Mês'!$GB17:GH17)</f>
        <v>140.319</v>
      </c>
      <c r="GI17" s="52">
        <f>SUM('Mês'!$GB17:GI17)</f>
        <v>160.41</v>
      </c>
      <c r="GJ17" s="52">
        <f>SUM('Mês'!$GB17:GJ17)</f>
        <v>180.394</v>
      </c>
      <c r="GK17" s="52">
        <f>SUM('Mês'!$GB17:GK17)</f>
        <v>205.289</v>
      </c>
      <c r="GL17" s="52">
        <f>SUM('Mês'!$GB17:GL17)</f>
        <v>225.479</v>
      </c>
      <c r="GM17" s="52">
        <f>SUM('Mês'!$GB17:GM17)</f>
        <v>244.527</v>
      </c>
      <c r="GN17" s="52">
        <f>SUM('Mês'!$GN17:GN17)</f>
        <v>18.271</v>
      </c>
      <c r="GO17" s="52">
        <f>SUM('Mês'!$GN17:GO17)</f>
        <v>36.428</v>
      </c>
      <c r="GP17" s="52">
        <f>SUM('Mês'!$GN17:GP17)</f>
        <v>54.074</v>
      </c>
      <c r="GQ17" s="52">
        <f>SUM('Mês'!$GN17:GQ17)</f>
        <v>72.473</v>
      </c>
      <c r="GR17" s="52">
        <f>SUM('Mês'!$GN17:$GR17)</f>
        <v>95.95</v>
      </c>
      <c r="GS17" s="52">
        <f>SUM('Mês'!$GN17:$GS17)</f>
        <v>114.651</v>
      </c>
      <c r="GT17" s="52">
        <f>SUM('Mês'!$GN17:$GT17)</f>
        <v>135.356</v>
      </c>
      <c r="GU17" s="52">
        <f>SUM('Mês'!$GN17:GU17)</f>
        <v>151.546</v>
      </c>
      <c r="GV17" s="52">
        <f>SUM('Mês'!$GN17:GV17)</f>
        <v>170.827</v>
      </c>
      <c r="GW17" s="52">
        <f>SUM('Mês'!$GN17:GW17)</f>
        <v>191.275</v>
      </c>
      <c r="GX17" s="52">
        <f>SUM('Mês'!$GN17:GX17)</f>
        <v>212.305</v>
      </c>
      <c r="GY17" s="52">
        <f>SUM('Mês'!$GN17:GY17)</f>
        <v>229.926</v>
      </c>
      <c r="GZ17" s="52">
        <f>SUM('Mês'!$GZ17:GZ17)</f>
        <v>17.598</v>
      </c>
      <c r="HA17" s="52">
        <f>SUM('Mês'!$GZ17:HA17)</f>
        <v>34.043</v>
      </c>
      <c r="HB17" s="52">
        <f>SUM('Mês'!$GZ17:HB17)</f>
        <v>55.862</v>
      </c>
      <c r="HC17" s="52">
        <f>SUM('Mês'!$GZ17:HC17)</f>
        <v>75.535</v>
      </c>
      <c r="HD17" s="52">
        <f>SUM('Mês'!$GZ17:HD17)</f>
        <v>97.635</v>
      </c>
      <c r="HE17" s="52">
        <f>SUM('Mês'!$GZ17:HE17)</f>
        <v>116.726</v>
      </c>
      <c r="HF17" s="52">
        <f>SUM('Mês'!$GZ17:HF17)</f>
        <v>136.236</v>
      </c>
      <c r="HG17" s="52">
        <f>SUM('Mês'!$GZ17:HG17)</f>
        <v>157.754</v>
      </c>
      <c r="HH17" s="52">
        <f>SUM('Mês'!$GZ17:HH17)</f>
        <v>177.755</v>
      </c>
      <c r="HI17" s="53">
        <f>SUM('Mês'!$GZ17:HI17)</f>
        <v>200.113</v>
      </c>
      <c r="HJ17" s="53">
        <f>SUM('Mês'!$GZ17:HJ17)</f>
        <v>223.193</v>
      </c>
      <c r="HK17" s="53">
        <f>SUM('Mês'!$GZ17:HK17)</f>
        <v>245.063</v>
      </c>
      <c r="HL17" s="53">
        <f>SUM('Mês'!$HL17:HL17)</f>
        <v>18.741</v>
      </c>
      <c r="HM17" s="53">
        <f>SUM('Mês'!$HL17:HM17)</f>
        <v>41.221</v>
      </c>
      <c r="HN17" s="53">
        <f>SUM('Mês'!$HL17:HN17)</f>
        <v>66.239</v>
      </c>
      <c r="HO17" s="53">
        <f>SUM('Mês'!$HL17:HO17)</f>
        <v>87.977</v>
      </c>
      <c r="HP17" s="53">
        <f>SUM('Mês'!$HL17:HP17)</f>
        <v>109.613</v>
      </c>
      <c r="HQ17" s="53">
        <f>SUM('Mês'!$HL17:HQ17)</f>
        <v>129.889</v>
      </c>
      <c r="HR17" s="53">
        <f>SUM('Mês'!$HL17:HR17)</f>
        <v>155.468</v>
      </c>
      <c r="HS17" s="53">
        <f>SUM('Mês'!$HL17:HS17)</f>
        <v>180.572</v>
      </c>
      <c r="HT17" s="172"/>
    </row>
    <row r="18" ht="12.75" customHeight="1">
      <c r="A18" s="39">
        <f t="shared" si="3"/>
        <v>14</v>
      </c>
      <c r="B18" s="55" t="s">
        <v>238</v>
      </c>
      <c r="C18" s="56"/>
      <c r="D18" s="56">
        <f>'Mês'!D18</f>
        <v>6.689</v>
      </c>
      <c r="E18" s="56">
        <f>SUM('Mês'!D18:E18)</f>
        <v>12.63</v>
      </c>
      <c r="F18" s="56">
        <f>SUM('Mês'!D18:F18)</f>
        <v>18.902</v>
      </c>
      <c r="G18" s="56">
        <f>SUM('Mês'!D18:G18)</f>
        <v>25.618</v>
      </c>
      <c r="H18" s="56">
        <f>SUM('Mês'!D18:H18)</f>
        <v>33.889</v>
      </c>
      <c r="I18" s="56">
        <f>SUM('Mês'!D18:I18)</f>
        <v>41.479</v>
      </c>
      <c r="J18" s="56">
        <f>SUM('Mês'!D18:J18)</f>
        <v>49.506</v>
      </c>
      <c r="K18" s="56">
        <f>SUM('Mês'!D18:K18)</f>
        <v>57.844</v>
      </c>
      <c r="L18" s="56">
        <f>SUM('Mês'!D18:L18)</f>
        <v>65.965</v>
      </c>
      <c r="M18" s="56">
        <f>SUM('Mês'!D18:M18)</f>
        <v>75.817</v>
      </c>
      <c r="N18" s="56">
        <f>SUM('Mês'!D18:N18)</f>
        <v>83.852</v>
      </c>
      <c r="O18" s="56">
        <f>SUM('Mês'!D18:O18)</f>
        <v>92.374</v>
      </c>
      <c r="P18" s="56">
        <f>SUM('Mês'!P18)</f>
        <v>6.448</v>
      </c>
      <c r="Q18" s="56">
        <f>SUM('Mês'!P18:Q18)</f>
        <v>13.445</v>
      </c>
      <c r="R18" s="56">
        <f>SUM('Mês'!P18:R18)</f>
        <v>20.659</v>
      </c>
      <c r="S18" s="56">
        <f>SUM('Mês'!P18:S18)</f>
        <v>28.194</v>
      </c>
      <c r="T18" s="56">
        <f>SUM('Mês'!P18:T18)</f>
        <v>36.007</v>
      </c>
      <c r="U18" s="56">
        <f>SUM('Mês'!P18:U18)</f>
        <v>44.186</v>
      </c>
      <c r="V18" s="56">
        <f>SUM('Mês'!P18:V18)</f>
        <v>50.827</v>
      </c>
      <c r="W18" s="56">
        <f>SUM('Mês'!P18:W18)</f>
        <v>59.161</v>
      </c>
      <c r="X18" s="56">
        <f>SUM('Mês'!P18:X18)</f>
        <v>67.852</v>
      </c>
      <c r="Y18" s="56">
        <f>SUM('Mês'!P18:Y18)</f>
        <v>79.098</v>
      </c>
      <c r="Z18" s="56">
        <f>SUM('Mês'!P18:Z18)</f>
        <v>87.847</v>
      </c>
      <c r="AA18" s="56">
        <f>SUM('Mês'!P18:AA18)</f>
        <v>95.249</v>
      </c>
      <c r="AB18" s="56">
        <f>SUM('Mês'!$AB18:AB18)</f>
        <v>6.763</v>
      </c>
      <c r="AC18" s="56">
        <f>SUM('Mês'!$AB18:AC18)</f>
        <v>14.318</v>
      </c>
      <c r="AD18" s="56">
        <f>SUM('Mês'!$AB18:AD18)</f>
        <v>21.682</v>
      </c>
      <c r="AE18" s="56">
        <f>SUM('Mês'!$AB18:AE18)</f>
        <v>28.291</v>
      </c>
      <c r="AF18" s="56">
        <f>SUM('Mês'!$AB18:AF18)</f>
        <v>35.532</v>
      </c>
      <c r="AG18" s="56">
        <f>SUM('Mês'!$AB18:AG18)</f>
        <v>42.195</v>
      </c>
      <c r="AH18" s="56">
        <f>SUM('Mês'!$AB18:AH18)</f>
        <v>48.75</v>
      </c>
      <c r="AI18" s="56">
        <f>SUM('Mês'!$AB18:AI18)</f>
        <v>56.396</v>
      </c>
      <c r="AJ18" s="56">
        <f>SUM('Mês'!$AB18:AJ18)</f>
        <v>63.263</v>
      </c>
      <c r="AK18" s="56">
        <f>SUM('Mês'!$AB18:AK18)</f>
        <v>73.312</v>
      </c>
      <c r="AL18" s="56">
        <f>SUM('Mês'!$AB18:AL18)</f>
        <v>81.054</v>
      </c>
      <c r="AM18" s="56">
        <f>SUM('Mês'!$AB18:AM18)</f>
        <v>85.977</v>
      </c>
      <c r="AN18" s="56">
        <f>SUM('Mês'!$AN18:AN18)</f>
        <v>3.917</v>
      </c>
      <c r="AO18" s="56">
        <f>SUM('Mês'!$AN18:AO18)</f>
        <v>10.936</v>
      </c>
      <c r="AP18" s="56">
        <f>SUM('Mês'!$AN18:AP18)</f>
        <v>20.86</v>
      </c>
      <c r="AQ18" s="56">
        <f>SUM('Mês'!$AN18:AQ18)</f>
        <v>28.475</v>
      </c>
      <c r="AR18" s="56">
        <f>SUM('Mês'!$AN18:AR18)</f>
        <v>37.335</v>
      </c>
      <c r="AS18" s="56">
        <f>SUM('Mês'!$AN18:AS18)</f>
        <v>45.943</v>
      </c>
      <c r="AT18" s="56">
        <f>SUM('Mês'!$AN18:AT18)</f>
        <v>52.726</v>
      </c>
      <c r="AU18" s="56">
        <f>SUM('Mês'!$AN18:AU18)</f>
        <v>60.402</v>
      </c>
      <c r="AV18" s="56">
        <f>SUM('Mês'!$AN18:AV18)</f>
        <v>67.916</v>
      </c>
      <c r="AW18" s="56">
        <f>SUM('Mês'!$AN18:AW18)</f>
        <v>76.581</v>
      </c>
      <c r="AX18" s="56">
        <f>SUM('Mês'!$AN18:AX18)</f>
        <v>84.795</v>
      </c>
      <c r="AY18" s="56">
        <f>SUM('Mês'!$AN18:AY18)</f>
        <v>92.324</v>
      </c>
      <c r="AZ18" s="56">
        <f>SUM('Mês'!$AZ18:AZ18)</f>
        <v>5.638</v>
      </c>
      <c r="BA18" s="56">
        <f>SUM('Mês'!$AZ18:BA18)</f>
        <v>11.48</v>
      </c>
      <c r="BB18" s="56">
        <f>SUM('Mês'!$AZ18:BB18)</f>
        <v>19.422</v>
      </c>
      <c r="BC18" s="56">
        <f>SUM('Mês'!$AZ18:BC18)</f>
        <v>26.136</v>
      </c>
      <c r="BD18" s="56">
        <f>SUM('Mês'!$AZ18:BD18)</f>
        <v>32.37</v>
      </c>
      <c r="BE18" s="56">
        <f>SUM('Mês'!$AZ18:BE18)</f>
        <v>39.899</v>
      </c>
      <c r="BF18" s="56">
        <f>SUM('Mês'!$AZ18:BF18)</f>
        <v>46.572</v>
      </c>
      <c r="BG18" s="56">
        <f>SUM('Mês'!$AZ18:BG18)</f>
        <v>54.064</v>
      </c>
      <c r="BH18" s="56">
        <f>SUM('Mês'!$AZ18:BH18)</f>
        <v>62.091</v>
      </c>
      <c r="BI18" s="56">
        <f>SUM('Mês'!$AZ18:BI18)</f>
        <v>71.813</v>
      </c>
      <c r="BJ18" s="56">
        <f>SUM('Mês'!$AZ18:BJ18)</f>
        <v>80.536</v>
      </c>
      <c r="BK18" s="56">
        <f>SUM('Mês'!$AZ18:BK18)</f>
        <v>88.468</v>
      </c>
      <c r="BL18" s="56">
        <f>SUM('Mês'!$BL18:BL18)</f>
        <v>6.555</v>
      </c>
      <c r="BM18" s="56">
        <f>SUM('Mês'!$BL18:BM18)</f>
        <v>12.675</v>
      </c>
      <c r="BN18" s="56">
        <f>SUM('Mês'!$BL18:BN18)</f>
        <v>20.056</v>
      </c>
      <c r="BO18" s="56">
        <f>SUM('Mês'!$BL18:BO18)</f>
        <v>26.865</v>
      </c>
      <c r="BP18" s="56">
        <f>SUM('Mês'!$BL18:BP18)</f>
        <v>33.556</v>
      </c>
      <c r="BQ18" s="56">
        <f>SUM('Mês'!$BL18:BQ18)</f>
        <v>40.82</v>
      </c>
      <c r="BR18" s="56">
        <f>SUM('Mês'!$BL18:BR18)</f>
        <v>48.754</v>
      </c>
      <c r="BS18" s="56">
        <f>SUM('Mês'!$BL18:BS18)</f>
        <v>57.06</v>
      </c>
      <c r="BT18" s="56">
        <f>SUM('Mês'!$BL18:BT18)</f>
        <v>64.861</v>
      </c>
      <c r="BU18" s="56">
        <f>SUM('Mês'!$BL18:BU18)</f>
        <v>74.028</v>
      </c>
      <c r="BV18" s="56">
        <f>SUM('Mês'!$BL18:BV18)</f>
        <v>82.428</v>
      </c>
      <c r="BW18" s="56">
        <f>SUM('Mês'!$BL18:BW18)</f>
        <v>89.426</v>
      </c>
      <c r="BX18" s="56">
        <f>SUM('Mês'!$BX18:BX18)</f>
        <v>6.14</v>
      </c>
      <c r="BY18" s="56">
        <f>SUM('Mês'!$BX18:BY18)</f>
        <v>13.199</v>
      </c>
      <c r="BZ18" s="56">
        <f>SUM('Mês'!$BX18:BZ18)</f>
        <v>20.916</v>
      </c>
      <c r="CA18" s="56">
        <f>SUM('Mês'!$BX18:CA18)</f>
        <v>27.507</v>
      </c>
      <c r="CB18" s="56">
        <f>SUM('Mês'!$BX18:CB18)</f>
        <v>34.844</v>
      </c>
      <c r="CC18" s="56">
        <f>SUM('Mês'!$BX18:CC18)</f>
        <v>41.299</v>
      </c>
      <c r="CD18" s="56">
        <f>SUM('Mês'!$BX18:CD18)</f>
        <v>47.576</v>
      </c>
      <c r="CE18" s="56">
        <f>SUM('Mês'!$BX18:CE18)</f>
        <v>55.889</v>
      </c>
      <c r="CF18" s="56">
        <f>SUM('Mês'!$BX18:CF18)</f>
        <v>63.846</v>
      </c>
      <c r="CG18" s="56">
        <f>SUM('Mês'!$BX18:CG18)</f>
        <v>75.134</v>
      </c>
      <c r="CH18" s="56">
        <f>SUM('Mês'!$BX18:CH18)</f>
        <v>82.781</v>
      </c>
      <c r="CI18" s="56">
        <f>SUM('Mês'!$BX18:CI18)</f>
        <v>89.716</v>
      </c>
      <c r="CJ18" s="56">
        <f>SUM('Mês'!$CJ18:CJ18)</f>
        <v>5.648</v>
      </c>
      <c r="CK18" s="56">
        <f>SUM('Mês'!$CJ18:CK18)</f>
        <v>12.436</v>
      </c>
      <c r="CL18" s="56">
        <f>SUM('Mês'!$CJ18:CL18)</f>
        <v>19.246</v>
      </c>
      <c r="CM18" s="56">
        <f>SUM('Mês'!$CJ18:CM18)</f>
        <v>25.457</v>
      </c>
      <c r="CN18" s="56">
        <f>SUM('Mês'!$CJ18:CN18)</f>
        <v>31.608</v>
      </c>
      <c r="CO18" s="56">
        <f>SUM('Mês'!$CJ18:CO18)</f>
        <v>37.497</v>
      </c>
      <c r="CP18" s="56">
        <f>SUM('Mês'!$CJ18:CP18)</f>
        <v>44.27</v>
      </c>
      <c r="CQ18" s="56">
        <f>SUM('Mês'!$CJ18:CQ18)</f>
        <v>51.195</v>
      </c>
      <c r="CR18" s="56">
        <f>SUM('Mês'!$CJ18:CR18)</f>
        <v>58.532</v>
      </c>
      <c r="CS18" s="56">
        <f>SUM('Mês'!$CJ18:CS18)</f>
        <v>68.439</v>
      </c>
      <c r="CT18" s="56">
        <f>SUM('Mês'!$CJ18:CT18)</f>
        <v>77.866</v>
      </c>
      <c r="CU18" s="56">
        <f>SUM('Mês'!$CJ18:CU18)</f>
        <v>85.799</v>
      </c>
      <c r="CV18" s="56">
        <f>SUM('Mês'!$CV18:CV18)</f>
        <v>6.443</v>
      </c>
      <c r="CW18" s="56">
        <f>SUM('Mês'!$CV18:CW18)</f>
        <v>13.778</v>
      </c>
      <c r="CX18" s="56">
        <f>SUM('Mês'!$CV18:CX18)</f>
        <v>21.865</v>
      </c>
      <c r="CY18" s="56">
        <f>SUM('Mês'!$CV18:CY18)</f>
        <v>28.096</v>
      </c>
      <c r="CZ18" s="56">
        <f>SUM('Mês'!$CV18:CZ18)</f>
        <v>35.182</v>
      </c>
      <c r="DA18" s="56">
        <f>SUM('Mês'!$CV18:DA18)</f>
        <v>41.768</v>
      </c>
      <c r="DB18" s="56">
        <f>SUM('Mês'!$CV18:DB18)</f>
        <v>48.551</v>
      </c>
      <c r="DC18" s="56">
        <f>SUM('Mês'!$CV18:DC18)</f>
        <v>55.914</v>
      </c>
      <c r="DD18" s="56">
        <f>SUM('Mês'!CV18:DD18)</f>
        <v>65.415</v>
      </c>
      <c r="DE18" s="56">
        <f>SUM('Mês'!CV18:DE18)</f>
        <v>74.687</v>
      </c>
      <c r="DF18" s="56">
        <f>SUM('Mês'!$CV$18:DF18)</f>
        <v>82.94</v>
      </c>
      <c r="DG18" s="56">
        <f>SUM('Mês'!$CV$18:DG18)</f>
        <v>89.589</v>
      </c>
      <c r="DH18" s="56">
        <f>'Mês'!DH18</f>
        <v>6.294</v>
      </c>
      <c r="DI18" s="56">
        <f>SUM('Mês'!$DH18:DI18)</f>
        <v>12.995</v>
      </c>
      <c r="DJ18" s="56">
        <f>SUM('Mês'!$DH18:DJ18)</f>
        <v>20.865</v>
      </c>
      <c r="DK18" s="56">
        <f>SUM('Mês'!DH18:DK18)</f>
        <v>28.03</v>
      </c>
      <c r="DL18" s="56">
        <f>SUM('Mês'!DH18:DL18)</f>
        <v>34.53</v>
      </c>
      <c r="DM18" s="56">
        <f>SUM('Mês'!DH18:DM18)</f>
        <v>42.082</v>
      </c>
      <c r="DN18" s="56">
        <f>SUM('Mês'!DH18:DN18)</f>
        <v>49.534</v>
      </c>
      <c r="DO18" s="56">
        <f>SUM('Mês'!DH18:DO18)</f>
        <v>58.203</v>
      </c>
      <c r="DP18" s="56">
        <f>SUM('Mês'!DH18:DP18)</f>
        <v>69.437</v>
      </c>
      <c r="DQ18" s="56">
        <f>SUM('Mês'!DH18:DQ18)</f>
        <v>79.463</v>
      </c>
      <c r="DR18" s="56">
        <f>SUM('Mês'!DH18:DR18)</f>
        <v>88.722</v>
      </c>
      <c r="DS18" s="56">
        <f>SUM('Mês'!DH18:DS18)</f>
        <v>96.693</v>
      </c>
      <c r="DT18" s="56">
        <f>SUM('Mês'!DT18)</f>
        <v>8.031</v>
      </c>
      <c r="DU18" s="56">
        <f>SUM('Mês'!DT18:DU18)</f>
        <v>15.865</v>
      </c>
      <c r="DV18" s="56">
        <f>SUM('Mês'!DT18:DV18)</f>
        <v>25.994</v>
      </c>
      <c r="DW18" s="56">
        <f>SUM('Mês'!DT18:DW18)</f>
        <v>34.788</v>
      </c>
      <c r="DX18" s="56">
        <f>SUM('Mês'!DT18:DX18)</f>
        <v>44.153</v>
      </c>
      <c r="DY18" s="56">
        <f>SUM('Mês'!DT18:DY18)</f>
        <v>53.387</v>
      </c>
      <c r="DZ18" s="56">
        <f>SUM('Mês'!DT18:DZ18)</f>
        <v>61.585</v>
      </c>
      <c r="EA18" s="56">
        <f>SUM('Mês'!DT18:EA18)</f>
        <v>70.001</v>
      </c>
      <c r="EB18" s="56">
        <f>SUM('Mês'!$DT18:EB18)</f>
        <v>79.825</v>
      </c>
      <c r="EC18" s="56">
        <f>SUM('Mês'!DT18:EC18)</f>
        <v>89.986</v>
      </c>
      <c r="ED18" s="56">
        <f>SUM('Mês'!$DT18:ED18)</f>
        <v>98.692</v>
      </c>
      <c r="EE18" s="56">
        <f>SUM('Mês'!DT18:EE18)</f>
        <v>107.091</v>
      </c>
      <c r="EF18" s="56">
        <f>'Mês'!EF18</f>
        <v>7.287</v>
      </c>
      <c r="EG18" s="56">
        <f>SUM('Mês'!$EF18:EG18)</f>
        <v>14.611</v>
      </c>
      <c r="EH18" s="56">
        <f>SUM('Mês'!$EF18:EH18)</f>
        <v>23.541</v>
      </c>
      <c r="EI18" s="56">
        <f>SUM('Mês'!$EF18:EI18)</f>
        <v>30.4</v>
      </c>
      <c r="EJ18" s="56">
        <f>SUM('Mês'!$EF18:EJ18)</f>
        <v>37.58</v>
      </c>
      <c r="EK18" s="56">
        <f>SUM('Mês'!$EF18:EK18)</f>
        <v>44.858</v>
      </c>
      <c r="EL18" s="56">
        <f>SUM('Mês'!$EF18:EL18)</f>
        <v>53.2</v>
      </c>
      <c r="EM18" s="56">
        <f>SUM('Mês'!$EF18:EM18)</f>
        <v>61.586</v>
      </c>
      <c r="EN18" s="56">
        <f>SUM('Mês'!$EF18:EN18)</f>
        <v>71.458</v>
      </c>
      <c r="EO18" s="56">
        <f>SUM('Mês'!$EF18:EO18)</f>
        <v>81.956</v>
      </c>
      <c r="EP18" s="56">
        <f>SUM('Mês'!$EF18:EP18)</f>
        <v>91.901</v>
      </c>
      <c r="EQ18" s="56">
        <f>SUM('Mês'!$EF18:EQ18)</f>
        <v>98.221</v>
      </c>
      <c r="ER18" s="56">
        <f>'Mês'!ER18</f>
        <v>8.679</v>
      </c>
      <c r="ES18" s="56">
        <f>SUM('Mês'!ER18:ES18)</f>
        <v>15.602</v>
      </c>
      <c r="ET18" s="56">
        <f>SUM('Mês'!$ER18:ET18)</f>
        <v>23.473</v>
      </c>
      <c r="EU18" s="56">
        <f>SUM('Mês'!$ER18:EU18)</f>
        <v>30.145</v>
      </c>
      <c r="EV18" s="56">
        <f>SUM('Mês'!$ER18:EV18)</f>
        <v>34.926</v>
      </c>
      <c r="EW18" s="56">
        <f>SUM('Mês'!$ER18:EW18)</f>
        <v>41.956</v>
      </c>
      <c r="EX18" s="56">
        <f>SUM('Mês'!$ER18:EX18)</f>
        <v>51.302</v>
      </c>
      <c r="EY18" s="56">
        <f>SUM('Mês'!$ER18:EY18)</f>
        <v>59.771</v>
      </c>
      <c r="EZ18" s="56">
        <f>SUM('Mês'!$ER18:EZ18)</f>
        <v>69.92</v>
      </c>
      <c r="FA18" s="56">
        <f>SUM('Mês'!$ER18:FA18)</f>
        <v>82.713</v>
      </c>
      <c r="FB18" s="56">
        <f>SUM('Mês'!$ER18:FB18)</f>
        <v>91.674</v>
      </c>
      <c r="FC18" s="56">
        <f>SUM('Mês'!$ER18:FC18)</f>
        <v>100.546</v>
      </c>
      <c r="FD18" s="56">
        <f>SUM('Mês'!$FD18:FD18)</f>
        <v>8.239</v>
      </c>
      <c r="FE18" s="56">
        <f>SUM('Mês'!$FD18:FE18)</f>
        <v>15.575</v>
      </c>
      <c r="FF18" s="56">
        <f>SUM('Mês'!$FD18:FF18)</f>
        <v>22.744</v>
      </c>
      <c r="FG18" s="56">
        <f>SUM('Mês'!$FD18:FG18)</f>
        <v>30.087</v>
      </c>
      <c r="FH18" s="56">
        <f>SUM('Mês'!$FD18:FH18)</f>
        <v>37.751</v>
      </c>
      <c r="FI18" s="56">
        <f>SUM('Mês'!$FD18:FI18)</f>
        <v>45.604</v>
      </c>
      <c r="FJ18" s="56">
        <f>SUM('Mês'!$FD18:FJ18)</f>
        <v>52.723</v>
      </c>
      <c r="FK18" s="56">
        <f>SUM('Mês'!$FD18:FK18)</f>
        <v>60.999</v>
      </c>
      <c r="FL18" s="56">
        <f>SUM('Mês'!$FD18:FL18)</f>
        <v>69.526</v>
      </c>
      <c r="FM18" s="56">
        <f>SUM('Mês'!$FD18:FM18)</f>
        <v>80.897</v>
      </c>
      <c r="FN18" s="56">
        <f>SUM('Mês'!$FD18:FN18)</f>
        <v>89.269</v>
      </c>
      <c r="FO18" s="56">
        <f>SUM('Mês'!$FD18:FO18)</f>
        <v>96.549</v>
      </c>
      <c r="FP18" s="56">
        <f>SUM('Mês'!$FP18:FP18)</f>
        <v>7.502</v>
      </c>
      <c r="FQ18" s="56">
        <f>SUM('Mês'!$FP18:FQ18)</f>
        <v>14.565</v>
      </c>
      <c r="FR18" s="56">
        <f>SUM('Mês'!$FP18:FR18)</f>
        <v>24.524</v>
      </c>
      <c r="FS18" s="56">
        <f>SUM('Mês'!$FP18:FS18)</f>
        <v>31.035</v>
      </c>
      <c r="FT18" s="56">
        <f>SUM('Mês'!$FP18:FT18)</f>
        <v>37.871</v>
      </c>
      <c r="FU18" s="56">
        <f>SUM('Mês'!$FP18:FU18)</f>
        <v>45.222</v>
      </c>
      <c r="FV18" s="56">
        <f>SUM('Mês'!$FP18:FV18)</f>
        <v>53.948</v>
      </c>
      <c r="FW18" s="56">
        <f>SUM('Mês'!$FP18:FW18)</f>
        <v>61.795</v>
      </c>
      <c r="FX18" s="56">
        <f>SUM('Mês'!$FP18:FX18)</f>
        <v>70.229</v>
      </c>
      <c r="FY18" s="56">
        <f>SUM('Mês'!$FP18:FY18)</f>
        <v>79.637</v>
      </c>
      <c r="FZ18" s="56">
        <f>SUM('Mês'!$FP18:FZ18)</f>
        <v>87.535</v>
      </c>
      <c r="GA18" s="56">
        <f>SUM('Mês'!$FP18:GA18)</f>
        <v>95.226</v>
      </c>
      <c r="GB18" s="56">
        <f>SUM('Mês'!$GB18:GB18)</f>
        <v>6.697</v>
      </c>
      <c r="GC18" s="56">
        <f>SUM('Mês'!$GB18:GC18)</f>
        <v>13.084</v>
      </c>
      <c r="GD18" s="56">
        <f>SUM('Mês'!$GB18:GD18)</f>
        <v>19.909</v>
      </c>
      <c r="GE18" s="56">
        <f>SUM('Mês'!$GB18:GE18)</f>
        <v>28.525</v>
      </c>
      <c r="GF18" s="56">
        <f>SUM('Mês'!$GB18:GF18)</f>
        <v>35.74</v>
      </c>
      <c r="GG18" s="56">
        <f>SUM('Mês'!$GB18:GG18)</f>
        <v>41.988</v>
      </c>
      <c r="GH18" s="56">
        <f>SUM('Mês'!$GB18:GH18)</f>
        <v>48.23</v>
      </c>
      <c r="GI18" s="56">
        <f>SUM('Mês'!$GB18:GI18)</f>
        <v>55.623</v>
      </c>
      <c r="GJ18" s="56">
        <f>SUM('Mês'!$GB18:GJ18)</f>
        <v>63.473</v>
      </c>
      <c r="GK18" s="56">
        <f>SUM('Mês'!$GB18:GK18)</f>
        <v>74.571</v>
      </c>
      <c r="GL18" s="56">
        <f>SUM('Mês'!$GB18:GL18)</f>
        <v>83.114</v>
      </c>
      <c r="GM18" s="56">
        <f>SUM('Mês'!$GB18:GM18)</f>
        <v>90.285</v>
      </c>
      <c r="GN18" s="56">
        <f>SUM('Mês'!$GN18:GN18)</f>
        <v>6.752</v>
      </c>
      <c r="GO18" s="56">
        <f>SUM('Mês'!$GN18:GO18)</f>
        <v>14.302</v>
      </c>
      <c r="GP18" s="56">
        <f>SUM('Mês'!$GN18:GP18)</f>
        <v>20.699</v>
      </c>
      <c r="GQ18" s="56">
        <f>SUM('Mês'!$GN18:GQ18)</f>
        <v>26.38</v>
      </c>
      <c r="GR18" s="56">
        <f>SUM('Mês'!$GN18:$GR18)</f>
        <v>34.215</v>
      </c>
      <c r="GS18" s="56">
        <f>SUM('Mês'!$GN18:$GS18)</f>
        <v>40.569</v>
      </c>
      <c r="GT18" s="56">
        <f>SUM('Mês'!$GN18:$GT18)</f>
        <v>47.194</v>
      </c>
      <c r="GU18" s="56">
        <f>SUM('Mês'!$GN18:GU18)</f>
        <v>52.468</v>
      </c>
      <c r="GV18" s="56">
        <f>SUM('Mês'!$GN18:GV18)</f>
        <v>60.627</v>
      </c>
      <c r="GW18" s="56">
        <f>SUM('Mês'!$GN18:GW18)</f>
        <v>69.181</v>
      </c>
      <c r="GX18" s="56">
        <f>SUM('Mês'!$GN18:GX18)</f>
        <v>77.388</v>
      </c>
      <c r="GY18" s="56">
        <f>SUM('Mês'!$GN18:GY18)</f>
        <v>83.501</v>
      </c>
      <c r="GZ18" s="56">
        <f>SUM('Mês'!$GZ18:GZ18)</f>
        <v>6.925</v>
      </c>
      <c r="HA18" s="56">
        <f>SUM('Mês'!$GZ18:HA18)</f>
        <v>13.355</v>
      </c>
      <c r="HB18" s="56">
        <f>SUM('Mês'!$GZ18:HB18)</f>
        <v>21.988</v>
      </c>
      <c r="HC18" s="56">
        <f>SUM('Mês'!$GZ18:HC18)</f>
        <v>28.961</v>
      </c>
      <c r="HD18" s="56">
        <f>SUM('Mês'!$GZ18:HD18)</f>
        <v>37.277</v>
      </c>
      <c r="HE18" s="56">
        <f>SUM('Mês'!$GZ18:HE18)</f>
        <v>43.183</v>
      </c>
      <c r="HF18" s="56">
        <f>SUM('Mês'!$GZ18:HF18)</f>
        <v>50.193</v>
      </c>
      <c r="HG18" s="56">
        <f>SUM('Mês'!$GZ18:HG18)</f>
        <v>57.181</v>
      </c>
      <c r="HH18" s="56">
        <f>SUM('Mês'!$GZ18:HH18)</f>
        <v>64.366</v>
      </c>
      <c r="HI18" s="60">
        <f>SUM('Mês'!$GZ18:HI18)</f>
        <v>73.593</v>
      </c>
      <c r="HJ18" s="60">
        <f>SUM('Mês'!$GZ18:HJ18)</f>
        <v>84.766</v>
      </c>
      <c r="HK18" s="60">
        <f>SUM('Mês'!$GZ18:HK18)</f>
        <v>94.293</v>
      </c>
      <c r="HL18" s="60">
        <f>SUM('Mês'!$HL18:HL18)</f>
        <v>6.743</v>
      </c>
      <c r="HM18" s="60">
        <f>SUM('Mês'!$HL18:HM18)</f>
        <v>15.387</v>
      </c>
      <c r="HN18" s="60">
        <f>SUM('Mês'!$HL18:HN18)</f>
        <v>23.835</v>
      </c>
      <c r="HO18" s="60">
        <f>SUM('Mês'!$HL18:HO18)</f>
        <v>32.866</v>
      </c>
      <c r="HP18" s="60">
        <f>SUM('Mês'!$HL18:HP18)</f>
        <v>40.19</v>
      </c>
      <c r="HQ18" s="60">
        <f>SUM('Mês'!$HL18:HQ18)</f>
        <v>46.779</v>
      </c>
      <c r="HR18" s="60">
        <f>SUM('Mês'!$HL18:HR18)</f>
        <v>55.655</v>
      </c>
      <c r="HS18" s="60">
        <f>SUM('Mês'!$HL18:HS18)</f>
        <v>64.479</v>
      </c>
      <c r="HT18" s="172"/>
    </row>
    <row r="19" ht="12.75" customHeight="1">
      <c r="A19" s="39">
        <f t="shared" si="3"/>
        <v>15</v>
      </c>
      <c r="B19" s="55" t="s">
        <v>239</v>
      </c>
      <c r="C19" s="56"/>
      <c r="D19" s="56">
        <f>'Mês'!D19</f>
        <v>2.114</v>
      </c>
      <c r="E19" s="56">
        <f>SUM('Mês'!D19:E19)</f>
        <v>3.912</v>
      </c>
      <c r="F19" s="56">
        <f>SUM('Mês'!D19:F19)</f>
        <v>5.978</v>
      </c>
      <c r="G19" s="56">
        <f>SUM('Mês'!D19:G19)</f>
        <v>8.172</v>
      </c>
      <c r="H19" s="56">
        <f>SUM('Mês'!D19:H19)</f>
        <v>10.16</v>
      </c>
      <c r="I19" s="56">
        <f>SUM('Mês'!D19:I19)</f>
        <v>12.477</v>
      </c>
      <c r="J19" s="56">
        <f>SUM('Mês'!D19:J19)</f>
        <v>14.565</v>
      </c>
      <c r="K19" s="56">
        <f>SUM('Mês'!D19:K19)</f>
        <v>16.532</v>
      </c>
      <c r="L19" s="56">
        <f>SUM('Mês'!D19:L19)</f>
        <v>19.034</v>
      </c>
      <c r="M19" s="56">
        <f>SUM('Mês'!D19:M19)</f>
        <v>21.278</v>
      </c>
      <c r="N19" s="56">
        <f>SUM('Mês'!D19:N19)</f>
        <v>23.736</v>
      </c>
      <c r="O19" s="56">
        <f>SUM('Mês'!D19:O19)</f>
        <v>25.878</v>
      </c>
      <c r="P19" s="56">
        <f>SUM('Mês'!P19)</f>
        <v>2.496</v>
      </c>
      <c r="Q19" s="56">
        <f>SUM('Mês'!P19:Q19)</f>
        <v>4.985</v>
      </c>
      <c r="R19" s="56">
        <f>SUM('Mês'!P19:R19)</f>
        <v>7.305</v>
      </c>
      <c r="S19" s="56">
        <f>SUM('Mês'!P19:S19)</f>
        <v>10.163</v>
      </c>
      <c r="T19" s="56">
        <f>SUM('Mês'!P19:T19)</f>
        <v>12.741</v>
      </c>
      <c r="U19" s="56">
        <f>SUM('Mês'!P19:U19)</f>
        <v>14.856</v>
      </c>
      <c r="V19" s="56">
        <f>SUM('Mês'!P19:V19)</f>
        <v>17.376</v>
      </c>
      <c r="W19" s="56">
        <f>SUM('Mês'!P19:W19)</f>
        <v>20.849</v>
      </c>
      <c r="X19" s="56">
        <f>SUM('Mês'!P19:X19)</f>
        <v>23.495</v>
      </c>
      <c r="Y19" s="56">
        <f>SUM('Mês'!P19:Y19)</f>
        <v>26.791</v>
      </c>
      <c r="Z19" s="56">
        <f>SUM('Mês'!P19:Z19)</f>
        <v>29.424</v>
      </c>
      <c r="AA19" s="56">
        <f>SUM('Mês'!P19:AA19)</f>
        <v>32.292</v>
      </c>
      <c r="AB19" s="56">
        <f>SUM('Mês'!$AB19:AB19)</f>
        <v>3.336</v>
      </c>
      <c r="AC19" s="56">
        <f>SUM('Mês'!$AB19:AC19)</f>
        <v>6.044</v>
      </c>
      <c r="AD19" s="56">
        <f>SUM('Mês'!$AB19:AD19)</f>
        <v>8.609</v>
      </c>
      <c r="AE19" s="56">
        <f>SUM('Mês'!$AB19:AE19)</f>
        <v>11.387</v>
      </c>
      <c r="AF19" s="56">
        <f>SUM('Mês'!$AB19:AF19)</f>
        <v>14.138</v>
      </c>
      <c r="AG19" s="56">
        <f>SUM('Mês'!$AB19:AG19)</f>
        <v>16.987</v>
      </c>
      <c r="AH19" s="56">
        <f>SUM('Mês'!$AB19:AH19)</f>
        <v>19.567</v>
      </c>
      <c r="AI19" s="56">
        <f>SUM('Mês'!$AB19:AI19)</f>
        <v>23.099</v>
      </c>
      <c r="AJ19" s="56">
        <f>SUM('Mês'!$AB19:AJ19)</f>
        <v>26.982</v>
      </c>
      <c r="AK19" s="56">
        <f>SUM('Mês'!$AB19:AK19)</f>
        <v>30.494</v>
      </c>
      <c r="AL19" s="56">
        <f>SUM('Mês'!$AB19:AL19)</f>
        <v>34.195</v>
      </c>
      <c r="AM19" s="56">
        <f>SUM('Mês'!$AB19:AM19)</f>
        <v>36.594</v>
      </c>
      <c r="AN19" s="56">
        <f>SUM('Mês'!$AN19:AN19)</f>
        <v>2.017</v>
      </c>
      <c r="AO19" s="56">
        <f>SUM('Mês'!$AN19:AO19)</f>
        <v>4.062</v>
      </c>
      <c r="AP19" s="56">
        <f>SUM('Mês'!$AN19:AP19)</f>
        <v>6.193</v>
      </c>
      <c r="AQ19" s="56">
        <f>SUM('Mês'!$AN19:AQ19)</f>
        <v>8.265</v>
      </c>
      <c r="AR19" s="56">
        <f>SUM('Mês'!$AN19:AR19)</f>
        <v>10.153</v>
      </c>
      <c r="AS19" s="56">
        <f>SUM('Mês'!$AN19:AS19)</f>
        <v>12.13</v>
      </c>
      <c r="AT19" s="56">
        <f>SUM('Mês'!$AN19:AT19)</f>
        <v>14.527</v>
      </c>
      <c r="AU19" s="56">
        <f>SUM('Mês'!$AN19:AU19)</f>
        <v>18.412</v>
      </c>
      <c r="AV19" s="56">
        <f>SUM('Mês'!$AN19:AV19)</f>
        <v>21.276</v>
      </c>
      <c r="AW19" s="56">
        <f>SUM('Mês'!$AN19:AW19)</f>
        <v>24.51</v>
      </c>
      <c r="AX19" s="56">
        <f>SUM('Mês'!$AN19:AX19)</f>
        <v>27.621</v>
      </c>
      <c r="AY19" s="56">
        <f>SUM('Mês'!$AN19:AY19)</f>
        <v>30.841</v>
      </c>
      <c r="AZ19" s="56">
        <f>SUM('Mês'!$AZ19:AZ19)</f>
        <v>3.196</v>
      </c>
      <c r="BA19" s="56">
        <f>SUM('Mês'!$AZ19:BA19)</f>
        <v>5.8</v>
      </c>
      <c r="BB19" s="56">
        <f>SUM('Mês'!$AZ19:BB19)</f>
        <v>9.797</v>
      </c>
      <c r="BC19" s="56">
        <f>SUM('Mês'!$AZ19:BC19)</f>
        <v>12.78</v>
      </c>
      <c r="BD19" s="56">
        <f>SUM('Mês'!$AZ19:BD19)</f>
        <v>16.595</v>
      </c>
      <c r="BE19" s="56">
        <f>SUM('Mês'!$AZ19:BE19)</f>
        <v>20.118</v>
      </c>
      <c r="BF19" s="56">
        <f>SUM('Mês'!$AZ19:BF19)</f>
        <v>23.68</v>
      </c>
      <c r="BG19" s="56">
        <f>SUM('Mês'!$AZ19:BG19)</f>
        <v>27.785</v>
      </c>
      <c r="BH19" s="56">
        <f>SUM('Mês'!$AZ19:BH19)</f>
        <v>31.749</v>
      </c>
      <c r="BI19" s="56">
        <f>SUM('Mês'!$AZ19:BI19)</f>
        <v>35.585</v>
      </c>
      <c r="BJ19" s="56">
        <f>SUM('Mês'!$AZ19:BJ19)</f>
        <v>40.218</v>
      </c>
      <c r="BK19" s="56">
        <f>SUM('Mês'!$AZ19:BK19)</f>
        <v>43.334</v>
      </c>
      <c r="BL19" s="56">
        <f>SUM('Mês'!$BL19:BL19)</f>
        <v>4.339</v>
      </c>
      <c r="BM19" s="56">
        <f>SUM('Mês'!$BL19:BM19)</f>
        <v>7.852</v>
      </c>
      <c r="BN19" s="56">
        <f>SUM('Mês'!$BL19:BN19)</f>
        <v>11.892</v>
      </c>
      <c r="BO19" s="56">
        <f>SUM('Mês'!$BL19:BO19)</f>
        <v>16.251</v>
      </c>
      <c r="BP19" s="56">
        <f>SUM('Mês'!$BL19:BP19)</f>
        <v>19.703</v>
      </c>
      <c r="BQ19" s="56">
        <f>SUM('Mês'!$BL19:BQ19)</f>
        <v>23.378</v>
      </c>
      <c r="BR19" s="56">
        <f>SUM('Mês'!$BL19:BR19)</f>
        <v>27.186</v>
      </c>
      <c r="BS19" s="56">
        <f>SUM('Mês'!$BL19:BS19)</f>
        <v>32.241</v>
      </c>
      <c r="BT19" s="56">
        <f>SUM('Mês'!$BL19:BT19)</f>
        <v>36.382</v>
      </c>
      <c r="BU19" s="56">
        <f>SUM('Mês'!$BL19:BU19)</f>
        <v>41.415</v>
      </c>
      <c r="BV19" s="56">
        <f>SUM('Mês'!$BL19:BV19)</f>
        <v>45.689</v>
      </c>
      <c r="BW19" s="56">
        <f>SUM('Mês'!$BL19:BW19)</f>
        <v>49.247</v>
      </c>
      <c r="BX19" s="56">
        <f>SUM('Mês'!$BX19:BX19)</f>
        <v>4.028</v>
      </c>
      <c r="BY19" s="56">
        <f>SUM('Mês'!$BX19:BY19)</f>
        <v>8.356</v>
      </c>
      <c r="BZ19" s="56">
        <f>SUM('Mês'!$BX19:BZ19)</f>
        <v>12.52</v>
      </c>
      <c r="CA19" s="56">
        <f>SUM('Mês'!$BX19:CA19)</f>
        <v>16.506</v>
      </c>
      <c r="CB19" s="56">
        <f>SUM('Mês'!$BX19:CB19)</f>
        <v>20.581</v>
      </c>
      <c r="CC19" s="56">
        <f>SUM('Mês'!$BX19:CC19)</f>
        <v>24.749</v>
      </c>
      <c r="CD19" s="56">
        <f>SUM('Mês'!$BX19:CD19)</f>
        <v>28.663</v>
      </c>
      <c r="CE19" s="56">
        <f>SUM('Mês'!$BX19:CE19)</f>
        <v>33.893</v>
      </c>
      <c r="CF19" s="56">
        <f>SUM('Mês'!$BX19:CF19)</f>
        <v>39.037</v>
      </c>
      <c r="CG19" s="56">
        <f>SUM('Mês'!$BX19:CG19)</f>
        <v>43.647</v>
      </c>
      <c r="CH19" s="56">
        <f>SUM('Mês'!$BX19:CH19)</f>
        <v>48.406</v>
      </c>
      <c r="CI19" s="56">
        <f>SUM('Mês'!$BX19:CI19)</f>
        <v>52.469</v>
      </c>
      <c r="CJ19" s="56">
        <f>SUM('Mês'!$CJ19:CJ19)</f>
        <v>3.917</v>
      </c>
      <c r="CK19" s="56">
        <f>SUM('Mês'!$CJ19:CK19)</f>
        <v>8.612</v>
      </c>
      <c r="CL19" s="56">
        <f>SUM('Mês'!$CJ19:CL19)</f>
        <v>12.813</v>
      </c>
      <c r="CM19" s="56">
        <f>SUM('Mês'!$CJ19:CM19)</f>
        <v>18.044</v>
      </c>
      <c r="CN19" s="56">
        <f>SUM('Mês'!$CJ19:CN19)</f>
        <v>23.411</v>
      </c>
      <c r="CO19" s="56">
        <f>SUM('Mês'!$CJ19:CO19)</f>
        <v>27.877</v>
      </c>
      <c r="CP19" s="56">
        <f>SUM('Mês'!$CJ19:CP19)</f>
        <v>33.274</v>
      </c>
      <c r="CQ19" s="56">
        <f>SUM('Mês'!$CJ19:CQ19)</f>
        <v>39.5</v>
      </c>
      <c r="CR19" s="56">
        <f>SUM('Mês'!$CJ19:CR19)</f>
        <v>44.178</v>
      </c>
      <c r="CS19" s="56">
        <f>SUM('Mês'!$CJ19:CS19)</f>
        <v>50.562</v>
      </c>
      <c r="CT19" s="56">
        <f>SUM('Mês'!$CJ19:CT19)</f>
        <v>55.453</v>
      </c>
      <c r="CU19" s="56">
        <f>SUM('Mês'!$CJ19:CU19)</f>
        <v>60.691</v>
      </c>
      <c r="CV19" s="56">
        <f>SUM('Mês'!$CV19:CV19)</f>
        <v>4.993</v>
      </c>
      <c r="CW19" s="56">
        <f>SUM('Mês'!$CV19:CW19)</f>
        <v>8.845</v>
      </c>
      <c r="CX19" s="56">
        <f>SUM('Mês'!$CV19:CX19)</f>
        <v>12.993</v>
      </c>
      <c r="CY19" s="56">
        <f>SUM('Mês'!$CV19:CY19)</f>
        <v>16.979</v>
      </c>
      <c r="CZ19" s="56">
        <f>SUM('Mês'!$CV19:CZ19)</f>
        <v>21.701</v>
      </c>
      <c r="DA19" s="56">
        <f>SUM('Mês'!$CV19:DA19)</f>
        <v>26.383</v>
      </c>
      <c r="DB19" s="56">
        <f>SUM('Mês'!$CV19:DB19)</f>
        <v>31.708</v>
      </c>
      <c r="DC19" s="56">
        <f>SUM('Mês'!$CV19:DC19)</f>
        <v>36.982</v>
      </c>
      <c r="DD19" s="56">
        <f>SUM('Mês'!CV19:DD19)</f>
        <v>41.851</v>
      </c>
      <c r="DE19" s="56">
        <f>SUM('Mês'!CV19:DE19)</f>
        <v>46.99</v>
      </c>
      <c r="DF19" s="56">
        <f>SUM('Mês'!$CV$19:DF19)</f>
        <v>52.386</v>
      </c>
      <c r="DG19" s="56">
        <f>SUM('Mês'!$CV$19:DG19)</f>
        <v>56.653</v>
      </c>
      <c r="DH19" s="56">
        <f>'Mês'!DH19</f>
        <v>5.276</v>
      </c>
      <c r="DI19" s="56">
        <f>SUM('Mês'!$DH19:DI19)</f>
        <v>9.936</v>
      </c>
      <c r="DJ19" s="56">
        <f>SUM('Mês'!$DH19:DJ19)</f>
        <v>14.405</v>
      </c>
      <c r="DK19" s="56">
        <f>SUM('Mês'!DH19:DK19)</f>
        <v>19.417</v>
      </c>
      <c r="DL19" s="56">
        <f>SUM('Mês'!DH19:DL19)</f>
        <v>24.269</v>
      </c>
      <c r="DM19" s="56">
        <f>SUM('Mês'!DH19:DM19)</f>
        <v>29.046</v>
      </c>
      <c r="DN19" s="56">
        <f>SUM('Mês'!DH19:DN19)</f>
        <v>34.855</v>
      </c>
      <c r="DO19" s="56">
        <f>SUM('Mês'!DH19:DO19)</f>
        <v>40.473</v>
      </c>
      <c r="DP19" s="56">
        <f>SUM('Mês'!DH19:DP19)</f>
        <v>45.004</v>
      </c>
      <c r="DQ19" s="56">
        <f>SUM('Mês'!DH19:DQ19)</f>
        <v>50.103</v>
      </c>
      <c r="DR19" s="56">
        <f>SUM('Mês'!DH19:DR19)</f>
        <v>53.779</v>
      </c>
      <c r="DS19" s="56">
        <f>SUM('Mês'!DH19:DS19)</f>
        <v>56.921</v>
      </c>
      <c r="DT19" s="56">
        <f>SUM('Mês'!DT19)</f>
        <v>3.952</v>
      </c>
      <c r="DU19" s="56">
        <f>SUM('Mês'!DT19:DU19)</f>
        <v>6.791</v>
      </c>
      <c r="DV19" s="56">
        <f>SUM('Mês'!DT19:DV19)</f>
        <v>10.579</v>
      </c>
      <c r="DW19" s="56">
        <f>SUM('Mês'!DT19:DW19)</f>
        <v>15.388</v>
      </c>
      <c r="DX19" s="56">
        <f>SUM('Mês'!DT19:DX19)</f>
        <v>19.95</v>
      </c>
      <c r="DY19" s="56">
        <f>SUM('Mês'!DT19:DY19)</f>
        <v>24.562</v>
      </c>
      <c r="DZ19" s="56">
        <f>SUM('Mês'!DT19:DZ19)</f>
        <v>29.353</v>
      </c>
      <c r="EA19" s="56">
        <f>SUM('Mês'!DT19:EA19)</f>
        <v>35.014</v>
      </c>
      <c r="EB19" s="56">
        <f>SUM('Mês'!$DT19:EB19)</f>
        <v>41.891</v>
      </c>
      <c r="EC19" s="56">
        <f>SUM('Mês'!DT19:EC19)</f>
        <v>47.52</v>
      </c>
      <c r="ED19" s="56">
        <f>SUM('Mês'!$DT19:ED19)</f>
        <v>52.44</v>
      </c>
      <c r="EE19" s="56">
        <f>SUM('Mês'!DT19:EE19)</f>
        <v>57.434</v>
      </c>
      <c r="EF19" s="56">
        <f>'Mês'!EF19</f>
        <v>6.005</v>
      </c>
      <c r="EG19" s="56">
        <f>SUM('Mês'!$EF19:EG19)</f>
        <v>10.468</v>
      </c>
      <c r="EH19" s="56">
        <f>SUM('Mês'!$EF19:EH19)</f>
        <v>15.622</v>
      </c>
      <c r="EI19" s="56">
        <f>SUM('Mês'!$EF19:EI19)</f>
        <v>20.705</v>
      </c>
      <c r="EJ19" s="56">
        <f>SUM('Mês'!$EF19:EJ19)</f>
        <v>25.486</v>
      </c>
      <c r="EK19" s="56">
        <f>SUM('Mês'!$EF19:EK19)</f>
        <v>28.856</v>
      </c>
      <c r="EL19" s="56">
        <f>SUM('Mês'!$EF19:EL19)</f>
        <v>33.354</v>
      </c>
      <c r="EM19" s="56">
        <f>SUM('Mês'!$EF19:EM19)</f>
        <v>38.317</v>
      </c>
      <c r="EN19" s="56">
        <f>SUM('Mês'!$EF19:EN19)</f>
        <v>44.09</v>
      </c>
      <c r="EO19" s="56">
        <f>SUM('Mês'!$EF19:EO19)</f>
        <v>50.17</v>
      </c>
      <c r="EP19" s="56">
        <f>SUM('Mês'!$EF19:EP19)</f>
        <v>54.878</v>
      </c>
      <c r="EQ19" s="56">
        <f>SUM('Mês'!$EF19:EQ19)</f>
        <v>59.721</v>
      </c>
      <c r="ER19" s="56">
        <f>'Mês'!ER19</f>
        <v>5.253</v>
      </c>
      <c r="ES19" s="56">
        <f>SUM('Mês'!ER19:ES19)</f>
        <v>10.069</v>
      </c>
      <c r="ET19" s="56">
        <f>SUM('Mês'!$ER19:ET19)</f>
        <v>14.888</v>
      </c>
      <c r="EU19" s="56">
        <f>SUM('Mês'!$ER19:EU19)</f>
        <v>20.141</v>
      </c>
      <c r="EV19" s="56">
        <f>SUM('Mês'!$ER19:EV19)</f>
        <v>24.861</v>
      </c>
      <c r="EW19" s="56">
        <f>SUM('Mês'!$ER19:EW19)</f>
        <v>29.944</v>
      </c>
      <c r="EX19" s="56">
        <f>SUM('Mês'!$ER19:EX19)</f>
        <v>35.807</v>
      </c>
      <c r="EY19" s="56">
        <f>SUM('Mês'!$ER19:EY19)</f>
        <v>41.269</v>
      </c>
      <c r="EZ19" s="56">
        <f>SUM('Mês'!$ER19:EZ19)</f>
        <v>47.447</v>
      </c>
      <c r="FA19" s="56">
        <f>SUM('Mês'!$ER19:FA19)</f>
        <v>52.464</v>
      </c>
      <c r="FB19" s="56">
        <f>SUM('Mês'!$ER19:FB19)</f>
        <v>57.395</v>
      </c>
      <c r="FC19" s="56">
        <f>SUM('Mês'!$ER19:FC19)</f>
        <v>61.82</v>
      </c>
      <c r="FD19" s="56">
        <f>SUM('Mês'!$FD19:FD19)</f>
        <v>5.586</v>
      </c>
      <c r="FE19" s="56">
        <f>SUM('Mês'!$FD19:FE19)</f>
        <v>10.54</v>
      </c>
      <c r="FF19" s="56">
        <f>SUM('Mês'!$FD19:FF19)</f>
        <v>15.26</v>
      </c>
      <c r="FG19" s="56">
        <f>SUM('Mês'!$FD19:FG19)</f>
        <v>20.72</v>
      </c>
      <c r="FH19" s="56">
        <f>SUM('Mês'!$FD19:FH19)</f>
        <v>25.539</v>
      </c>
      <c r="FI19" s="56">
        <f>SUM('Mês'!$FD19:FI19)</f>
        <v>31.826</v>
      </c>
      <c r="FJ19" s="56">
        <f>SUM('Mês'!$FD19:FJ19)</f>
        <v>39.091</v>
      </c>
      <c r="FK19" s="56">
        <f>SUM('Mês'!$FD19:FK19)</f>
        <v>45.83</v>
      </c>
      <c r="FL19" s="56">
        <f>SUM('Mês'!$FD19:FL19)</f>
        <v>52.893</v>
      </c>
      <c r="FM19" s="56">
        <f>SUM('Mês'!$FD19:FM19)</f>
        <v>59.253</v>
      </c>
      <c r="FN19" s="56">
        <f>SUM('Mês'!$FD19:FN19)</f>
        <v>66.271</v>
      </c>
      <c r="FO19" s="56">
        <f>SUM('Mês'!$FD19:FO19)</f>
        <v>71.138</v>
      </c>
      <c r="FP19" s="56">
        <f>SUM('Mês'!$FP19:FP19)</f>
        <v>5.756</v>
      </c>
      <c r="FQ19" s="56">
        <f>SUM('Mês'!$FP19:FQ19)</f>
        <v>11.817</v>
      </c>
      <c r="FR19" s="56">
        <f>SUM('Mês'!$FP19:FR19)</f>
        <v>17.787</v>
      </c>
      <c r="FS19" s="56">
        <f>SUM('Mês'!$FP19:FS19)</f>
        <v>23.199</v>
      </c>
      <c r="FT19" s="56">
        <f>SUM('Mês'!$FP19:FT19)</f>
        <v>28.467</v>
      </c>
      <c r="FU19" s="56">
        <f>SUM('Mês'!$FP19:FU19)</f>
        <v>32.018</v>
      </c>
      <c r="FV19" s="56">
        <f>SUM('Mês'!$FP19:FV19)</f>
        <v>36.521</v>
      </c>
      <c r="FW19" s="56">
        <f>SUM('Mês'!$FP19:FW19)</f>
        <v>42.111</v>
      </c>
      <c r="FX19" s="56">
        <f>SUM('Mês'!$FP19:FX19)</f>
        <v>48.213</v>
      </c>
      <c r="FY19" s="56">
        <f>SUM('Mês'!$FP19:FY19)</f>
        <v>54.451</v>
      </c>
      <c r="FZ19" s="56">
        <f>SUM('Mês'!$FP19:FZ19)</f>
        <v>60.356</v>
      </c>
      <c r="GA19" s="56">
        <f>SUM('Mês'!$FP19:GA19)</f>
        <v>67.739</v>
      </c>
      <c r="GB19" s="56">
        <f>SUM('Mês'!$GB19:GB19)</f>
        <v>6.421</v>
      </c>
      <c r="GC19" s="56">
        <f>SUM('Mês'!$GB19:GC19)</f>
        <v>12.838</v>
      </c>
      <c r="GD19" s="56">
        <f>SUM('Mês'!$GB19:GD19)</f>
        <v>22.2</v>
      </c>
      <c r="GE19" s="56">
        <f>SUM('Mês'!$GB19:GE19)</f>
        <v>28.328</v>
      </c>
      <c r="GF19" s="56">
        <f>SUM('Mês'!$GB19:GF19)</f>
        <v>36.069</v>
      </c>
      <c r="GG19" s="56">
        <f>SUM('Mês'!$GB19:GG19)</f>
        <v>42.354</v>
      </c>
      <c r="GH19" s="56">
        <f>SUM('Mês'!$GB19:GH19)</f>
        <v>47.296</v>
      </c>
      <c r="GI19" s="56">
        <f>SUM('Mês'!$GB19:GI19)</f>
        <v>52.694</v>
      </c>
      <c r="GJ19" s="56">
        <f>SUM('Mês'!$GB19:GJ19)</f>
        <v>59.458</v>
      </c>
      <c r="GK19" s="56">
        <f>SUM('Mês'!$GB19:GK19)</f>
        <v>67.205</v>
      </c>
      <c r="GL19" s="56">
        <f>SUM('Mês'!$GB19:GL19)</f>
        <v>72.644</v>
      </c>
      <c r="GM19" s="56">
        <f>SUM('Mês'!$GB19:GM19)</f>
        <v>78.282</v>
      </c>
      <c r="GN19" s="56">
        <f>SUM('Mês'!$GN19:GN19)</f>
        <v>5.861</v>
      </c>
      <c r="GO19" s="56">
        <f>SUM('Mês'!$GN19:GO19)</f>
        <v>11.375</v>
      </c>
      <c r="GP19" s="56">
        <f>SUM('Mês'!$GN19:GP19)</f>
        <v>16.48</v>
      </c>
      <c r="GQ19" s="56">
        <f>SUM('Mês'!$GN19:GQ19)</f>
        <v>22.546</v>
      </c>
      <c r="GR19" s="56">
        <f>SUM('Mês'!$GN19:$GR19)</f>
        <v>31.204</v>
      </c>
      <c r="GS19" s="56">
        <f>SUM('Mês'!$GN19:$GS19)</f>
        <v>37.102</v>
      </c>
      <c r="GT19" s="56">
        <f>SUM('Mês'!$GN19:$GT19)</f>
        <v>43.299</v>
      </c>
      <c r="GU19" s="56">
        <f>SUM('Mês'!$GN19:GU19)</f>
        <v>47.858</v>
      </c>
      <c r="GV19" s="56">
        <f>SUM('Mês'!$GN19:GV19)</f>
        <v>53.1</v>
      </c>
      <c r="GW19" s="56">
        <f>SUM('Mês'!$GN19:GW19)</f>
        <v>59.03</v>
      </c>
      <c r="GX19" s="56">
        <f>SUM('Mês'!$GN19:GX19)</f>
        <v>65.119</v>
      </c>
      <c r="GY19" s="56">
        <f>SUM('Mês'!$GN19:GY19)</f>
        <v>69.286</v>
      </c>
      <c r="GZ19" s="56">
        <f>SUM('Mês'!$GZ19:GZ19)</f>
        <v>5.529</v>
      </c>
      <c r="HA19" s="56">
        <f>SUM('Mês'!$GZ19:HA19)</f>
        <v>9.19</v>
      </c>
      <c r="HB19" s="56">
        <f>SUM('Mês'!$GZ19:HB19)</f>
        <v>15.357</v>
      </c>
      <c r="HC19" s="56">
        <f>SUM('Mês'!$GZ19:HC19)</f>
        <v>20.764</v>
      </c>
      <c r="HD19" s="56">
        <f>SUM('Mês'!$GZ19:HD19)</f>
        <v>27.397</v>
      </c>
      <c r="HE19" s="56">
        <f>SUM('Mês'!$GZ19:HE19)</f>
        <v>32.95</v>
      </c>
      <c r="HF19" s="56">
        <f>SUM('Mês'!$GZ19:HF19)</f>
        <v>38.41</v>
      </c>
      <c r="HG19" s="56">
        <f>SUM('Mês'!$GZ19:HG19)</f>
        <v>45.403</v>
      </c>
      <c r="HH19" s="56">
        <f>SUM('Mês'!$GZ19:HH19)</f>
        <v>51.13</v>
      </c>
      <c r="HI19" s="60">
        <f>SUM('Mês'!$GZ19:HI19)</f>
        <v>58.129</v>
      </c>
      <c r="HJ19" s="60">
        <f>SUM('Mês'!$GZ19:HJ19)</f>
        <v>63.964</v>
      </c>
      <c r="HK19" s="60">
        <f>SUM('Mês'!$GZ19:HK19)</f>
        <v>68.823</v>
      </c>
      <c r="HL19" s="60">
        <f>SUM('Mês'!$HL19:HL19)</f>
        <v>6.387</v>
      </c>
      <c r="HM19" s="60">
        <f>SUM('Mês'!$HL19:HM19)</f>
        <v>14.245</v>
      </c>
      <c r="HN19" s="60">
        <f>SUM('Mês'!$HL19:HN19)</f>
        <v>22.581</v>
      </c>
      <c r="HO19" s="60">
        <f>SUM('Mês'!$HL19:HO19)</f>
        <v>28.23</v>
      </c>
      <c r="HP19" s="60">
        <f>SUM('Mês'!$HL19:HP19)</f>
        <v>34.091</v>
      </c>
      <c r="HQ19" s="60">
        <f>SUM('Mês'!$HL19:HQ19)</f>
        <v>40.353</v>
      </c>
      <c r="HR19" s="60">
        <f>SUM('Mês'!$HL19:HR19)</f>
        <v>47.703</v>
      </c>
      <c r="HS19" s="60">
        <f>SUM('Mês'!$HL19:HS19)</f>
        <v>54.367</v>
      </c>
      <c r="HT19" s="172"/>
    </row>
    <row r="20" ht="12.75" customHeight="1">
      <c r="A20" s="39">
        <f t="shared" si="3"/>
        <v>16</v>
      </c>
      <c r="B20" s="55" t="s">
        <v>240</v>
      </c>
      <c r="C20" s="56"/>
      <c r="D20" s="56">
        <f>'Mês'!D20</f>
        <v>2.076</v>
      </c>
      <c r="E20" s="56">
        <f>SUM('Mês'!D20:E20)</f>
        <v>3.533</v>
      </c>
      <c r="F20" s="56">
        <f>SUM('Mês'!D20:F20)</f>
        <v>5.705</v>
      </c>
      <c r="G20" s="56">
        <f>SUM('Mês'!D20:G20)</f>
        <v>7.341</v>
      </c>
      <c r="H20" s="56">
        <f>SUM('Mês'!D20:H20)</f>
        <v>9.093</v>
      </c>
      <c r="I20" s="56">
        <f>SUM('Mês'!D20:I20)</f>
        <v>11.176</v>
      </c>
      <c r="J20" s="56">
        <f>SUM('Mês'!D20:J20)</f>
        <v>13.672</v>
      </c>
      <c r="K20" s="56">
        <f>SUM('Mês'!D20:K20)</f>
        <v>16.105</v>
      </c>
      <c r="L20" s="56">
        <f>SUM('Mês'!D20:L20)</f>
        <v>17.93</v>
      </c>
      <c r="M20" s="56">
        <f>SUM('Mês'!D20:M20)</f>
        <v>20.251</v>
      </c>
      <c r="N20" s="56">
        <f>SUM('Mês'!D20:N20)</f>
        <v>22.09</v>
      </c>
      <c r="O20" s="56">
        <f>SUM('Mês'!D20:O20)</f>
        <v>24.708</v>
      </c>
      <c r="P20" s="56">
        <f>SUM('Mês'!P20)</f>
        <v>1.898</v>
      </c>
      <c r="Q20" s="56">
        <f>SUM('Mês'!P20:Q20)</f>
        <v>3.518</v>
      </c>
      <c r="R20" s="56">
        <f>SUM('Mês'!P20:R20)</f>
        <v>4.97</v>
      </c>
      <c r="S20" s="56">
        <f>SUM('Mês'!P20:S20)</f>
        <v>6.88</v>
      </c>
      <c r="T20" s="56">
        <f>SUM('Mês'!P20:T20)</f>
        <v>8.954</v>
      </c>
      <c r="U20" s="56">
        <f>SUM('Mês'!P20:U20)</f>
        <v>10.922</v>
      </c>
      <c r="V20" s="56">
        <f>SUM('Mês'!P20:V20)</f>
        <v>13.293</v>
      </c>
      <c r="W20" s="56">
        <f>SUM('Mês'!P20:W20)</f>
        <v>14.987</v>
      </c>
      <c r="X20" s="56">
        <f>SUM('Mês'!P20:X20)</f>
        <v>17.154</v>
      </c>
      <c r="Y20" s="56">
        <f>SUM('Mês'!P20:Y20)</f>
        <v>19.217</v>
      </c>
      <c r="Z20" s="56">
        <f>SUM('Mês'!P20:Z20)</f>
        <v>21.426</v>
      </c>
      <c r="AA20" s="56">
        <f>SUM('Mês'!P20:AA20)</f>
        <v>23.223</v>
      </c>
      <c r="AB20" s="56">
        <f>SUM('Mês'!$AB20:AB20)</f>
        <v>1.619</v>
      </c>
      <c r="AC20" s="56">
        <f>SUM('Mês'!$AB20:AC20)</f>
        <v>2.77</v>
      </c>
      <c r="AD20" s="56">
        <f>SUM('Mês'!$AB20:AD20)</f>
        <v>4.803</v>
      </c>
      <c r="AE20" s="56">
        <f>SUM('Mês'!$AB20:AE20)</f>
        <v>6.896</v>
      </c>
      <c r="AF20" s="56">
        <f>SUM('Mês'!$AB20:AF20)</f>
        <v>9.106</v>
      </c>
      <c r="AG20" s="56">
        <f>SUM('Mês'!$AB20:AG20)</f>
        <v>10.768</v>
      </c>
      <c r="AH20" s="56">
        <f>SUM('Mês'!$AB20:AH20)</f>
        <v>12.528</v>
      </c>
      <c r="AI20" s="56">
        <f>SUM('Mês'!$AB20:AI20)</f>
        <v>14.538</v>
      </c>
      <c r="AJ20" s="56">
        <f>SUM('Mês'!$AB20:AJ20)</f>
        <v>16.761</v>
      </c>
      <c r="AK20" s="56">
        <f>SUM('Mês'!$AB20:AK20)</f>
        <v>19.189</v>
      </c>
      <c r="AL20" s="56">
        <f>SUM('Mês'!$AB20:AL20)</f>
        <v>21.077</v>
      </c>
      <c r="AM20" s="56">
        <f>SUM('Mês'!$AB20:AM20)</f>
        <v>22.999</v>
      </c>
      <c r="AN20" s="56">
        <f>SUM('Mês'!$AN20:AN20)</f>
        <v>1.576</v>
      </c>
      <c r="AO20" s="56">
        <f>SUM('Mês'!$AN20:AO20)</f>
        <v>3.222</v>
      </c>
      <c r="AP20" s="56">
        <f>SUM('Mês'!$AN20:AP20)</f>
        <v>5.155</v>
      </c>
      <c r="AQ20" s="56">
        <f>SUM('Mês'!$AN20:AQ20)</f>
        <v>7.366</v>
      </c>
      <c r="AR20" s="56">
        <f>SUM('Mês'!$AN20:AR20)</f>
        <v>9.012</v>
      </c>
      <c r="AS20" s="56">
        <f>SUM('Mês'!$AN20:AS20)</f>
        <v>10.836</v>
      </c>
      <c r="AT20" s="56">
        <f>SUM('Mês'!$AN20:AT20)</f>
        <v>13.191</v>
      </c>
      <c r="AU20" s="56">
        <f>SUM('Mês'!$AN20:AU20)</f>
        <v>15.32</v>
      </c>
      <c r="AV20" s="56">
        <f>SUM('Mês'!$AN20:AV20)</f>
        <v>17.402</v>
      </c>
      <c r="AW20" s="56">
        <f>SUM('Mês'!$AN20:AW20)</f>
        <v>20.714</v>
      </c>
      <c r="AX20" s="56">
        <f>SUM('Mês'!$AN20:AX20)</f>
        <v>23.08</v>
      </c>
      <c r="AY20" s="56">
        <f>SUM('Mês'!$AN20:AY20)</f>
        <v>25.743</v>
      </c>
      <c r="AZ20" s="56">
        <f>SUM('Mês'!$AZ20:AZ20)</f>
        <v>2.325</v>
      </c>
      <c r="BA20" s="56">
        <f>SUM('Mês'!$AZ20:BA20)</f>
        <v>5.396</v>
      </c>
      <c r="BB20" s="56">
        <f>SUM('Mês'!$AZ20:BB20)</f>
        <v>8.488</v>
      </c>
      <c r="BC20" s="56">
        <f>SUM('Mês'!$AZ20:BC20)</f>
        <v>12.461</v>
      </c>
      <c r="BD20" s="56">
        <f>SUM('Mês'!$AZ20:BD20)</f>
        <v>15.302</v>
      </c>
      <c r="BE20" s="56">
        <f>SUM('Mês'!$AZ20:BE20)</f>
        <v>19.148</v>
      </c>
      <c r="BF20" s="56">
        <f>SUM('Mês'!$AZ20:BF20)</f>
        <v>22.787</v>
      </c>
      <c r="BG20" s="56">
        <f>SUM('Mês'!$AZ20:BG20)</f>
        <v>26.372</v>
      </c>
      <c r="BH20" s="56">
        <f>SUM('Mês'!$AZ20:BH20)</f>
        <v>28.851</v>
      </c>
      <c r="BI20" s="56">
        <f>SUM('Mês'!$AZ20:BI20)</f>
        <v>31.842</v>
      </c>
      <c r="BJ20" s="56">
        <f>SUM('Mês'!$AZ20:BJ20)</f>
        <v>34.243</v>
      </c>
      <c r="BK20" s="56">
        <f>SUM('Mês'!$AZ20:BK20)</f>
        <v>37.877</v>
      </c>
      <c r="BL20" s="56">
        <f>SUM('Mês'!$BL20:BL20)</f>
        <v>3.112</v>
      </c>
      <c r="BM20" s="56">
        <f>SUM('Mês'!$BL20:BM20)</f>
        <v>6.042</v>
      </c>
      <c r="BN20" s="56">
        <f>SUM('Mês'!$BL20:BN20)</f>
        <v>8.717</v>
      </c>
      <c r="BO20" s="56">
        <f>SUM('Mês'!$BL20:BO20)</f>
        <v>12.097</v>
      </c>
      <c r="BP20" s="56">
        <f>SUM('Mês'!$BL20:BP20)</f>
        <v>15.832</v>
      </c>
      <c r="BQ20" s="56">
        <f>SUM('Mês'!$BL20:BQ20)</f>
        <v>18.149</v>
      </c>
      <c r="BR20" s="56">
        <f>SUM('Mês'!$BL20:BR20)</f>
        <v>21.723</v>
      </c>
      <c r="BS20" s="56">
        <f>SUM('Mês'!$BL20:BS20)</f>
        <v>24.406</v>
      </c>
      <c r="BT20" s="56">
        <f>SUM('Mês'!$BL20:BT20)</f>
        <v>27.539</v>
      </c>
      <c r="BU20" s="56">
        <f>SUM('Mês'!$BL20:BU20)</f>
        <v>30.605</v>
      </c>
      <c r="BV20" s="56">
        <f>SUM('Mês'!$BL20:BV20)</f>
        <v>34.137</v>
      </c>
      <c r="BW20" s="56">
        <f>SUM('Mês'!$BL20:BW20)</f>
        <v>36.476</v>
      </c>
      <c r="BX20" s="56">
        <f>SUM('Mês'!$BX20:BX20)</f>
        <v>2.667</v>
      </c>
      <c r="BY20" s="56">
        <f>SUM('Mês'!$BX20:BY20)</f>
        <v>5.616</v>
      </c>
      <c r="BZ20" s="56">
        <f>SUM('Mês'!$BX20:BZ20)</f>
        <v>8.698</v>
      </c>
      <c r="CA20" s="56">
        <f>SUM('Mês'!$BX20:CA20)</f>
        <v>11.772</v>
      </c>
      <c r="CB20" s="56">
        <f>SUM('Mês'!$BX20:CB20)</f>
        <v>15.079</v>
      </c>
      <c r="CC20" s="56">
        <f>SUM('Mês'!$BX20:CC20)</f>
        <v>18.396</v>
      </c>
      <c r="CD20" s="56">
        <f>SUM('Mês'!$BX20:CD20)</f>
        <v>21.618</v>
      </c>
      <c r="CE20" s="56">
        <f>SUM('Mês'!$BX20:CE20)</f>
        <v>24.733</v>
      </c>
      <c r="CF20" s="56">
        <f>SUM('Mês'!$BX20:CF20)</f>
        <v>27.914</v>
      </c>
      <c r="CG20" s="56">
        <f>SUM('Mês'!$BX20:CG20)</f>
        <v>31.449</v>
      </c>
      <c r="CH20" s="56">
        <f>SUM('Mês'!$BX20:CH20)</f>
        <v>34.769</v>
      </c>
      <c r="CI20" s="56">
        <f>SUM('Mês'!$BX20:CI20)</f>
        <v>38.382</v>
      </c>
      <c r="CJ20" s="56">
        <f>SUM('Mês'!$CJ20:CJ20)</f>
        <v>3.164</v>
      </c>
      <c r="CK20" s="56">
        <f>SUM('Mês'!$CJ20:CK20)</f>
        <v>6.227</v>
      </c>
      <c r="CL20" s="56">
        <f>SUM('Mês'!$CJ20:CL20)</f>
        <v>10.206</v>
      </c>
      <c r="CM20" s="56">
        <f>SUM('Mês'!$CJ20:CM20)</f>
        <v>14.297</v>
      </c>
      <c r="CN20" s="56">
        <f>SUM('Mês'!$CJ20:CN20)</f>
        <v>18.141</v>
      </c>
      <c r="CO20" s="56">
        <f>SUM('Mês'!$CJ20:CO20)</f>
        <v>22.42</v>
      </c>
      <c r="CP20" s="56">
        <f>SUM('Mês'!$CJ20:CP20)</f>
        <v>26.526</v>
      </c>
      <c r="CQ20" s="56">
        <f>SUM('Mês'!$CJ20:CQ20)</f>
        <v>29.462</v>
      </c>
      <c r="CR20" s="56">
        <f>SUM('Mês'!$CJ20:CR20)</f>
        <v>32.495</v>
      </c>
      <c r="CS20" s="56">
        <f>SUM('Mês'!$CJ20:CS20)</f>
        <v>36.45</v>
      </c>
      <c r="CT20" s="56">
        <f>SUM('Mês'!$CJ20:CT20)</f>
        <v>40.293</v>
      </c>
      <c r="CU20" s="56">
        <f>SUM('Mês'!$CJ20:CU20)</f>
        <v>44.557</v>
      </c>
      <c r="CV20" s="56">
        <f>SUM('Mês'!$CV20:CV20)</f>
        <v>3.363</v>
      </c>
      <c r="CW20" s="56">
        <f>SUM('Mês'!$CV20:CW20)</f>
        <v>5.823</v>
      </c>
      <c r="CX20" s="56">
        <f>SUM('Mês'!$CV20:CX20)</f>
        <v>10.226</v>
      </c>
      <c r="CY20" s="56">
        <f>SUM('Mês'!$CV20:CY20)</f>
        <v>13.532</v>
      </c>
      <c r="CZ20" s="56">
        <f>SUM('Mês'!$CV20:CZ20)</f>
        <v>18.179</v>
      </c>
      <c r="DA20" s="56">
        <f>SUM('Mês'!$CV20:DA20)</f>
        <v>21.423</v>
      </c>
      <c r="DB20" s="56">
        <f>SUM('Mês'!$CV20:DB20)</f>
        <v>25.137</v>
      </c>
      <c r="DC20" s="56">
        <f>SUM('Mês'!$CV20:DC20)</f>
        <v>31.17</v>
      </c>
      <c r="DD20" s="56">
        <f>SUM('Mês'!CV20:DD20)</f>
        <v>36.029</v>
      </c>
      <c r="DE20" s="56">
        <f>SUM('Mês'!CV20:DE20)</f>
        <v>40.464</v>
      </c>
      <c r="DF20" s="56">
        <f>SUM('Mês'!$CV$20:DF20)</f>
        <v>44.553</v>
      </c>
      <c r="DG20" s="56">
        <f>SUM('Mês'!$CV$20:DG20)</f>
        <v>49.171</v>
      </c>
      <c r="DH20" s="56">
        <f>'Mês'!DH20</f>
        <v>4.284</v>
      </c>
      <c r="DI20" s="56">
        <f>SUM('Mês'!$DH20:DI20)</f>
        <v>7.956</v>
      </c>
      <c r="DJ20" s="56">
        <f>SUM('Mês'!$DH20:DJ20)</f>
        <v>11.694</v>
      </c>
      <c r="DK20" s="56">
        <f>SUM('Mês'!DH20:DK20)</f>
        <v>16.044</v>
      </c>
      <c r="DL20" s="56">
        <f>SUM('Mês'!DH20:DL20)</f>
        <v>20.301</v>
      </c>
      <c r="DM20" s="56">
        <f>SUM('Mês'!DH20:DM20)</f>
        <v>24.028</v>
      </c>
      <c r="DN20" s="56">
        <f>SUM('Mês'!DH20:DN20)</f>
        <v>28.979</v>
      </c>
      <c r="DO20" s="56">
        <f>SUM('Mês'!DH20:DO20)</f>
        <v>34.222</v>
      </c>
      <c r="DP20" s="56">
        <f>SUM('Mês'!DH20:DP20)</f>
        <v>38.608</v>
      </c>
      <c r="DQ20" s="56">
        <f>SUM('Mês'!DH20:DQ20)</f>
        <v>43.549</v>
      </c>
      <c r="DR20" s="56">
        <f>SUM('Mês'!DH20:DR20)</f>
        <v>48.054</v>
      </c>
      <c r="DS20" s="56">
        <f>SUM('Mês'!DH20:DS20)</f>
        <v>52.836</v>
      </c>
      <c r="DT20" s="56">
        <f>SUM('Mês'!DT20)</f>
        <v>4.267</v>
      </c>
      <c r="DU20" s="56">
        <f>SUM('Mês'!DT20:DU20)</f>
        <v>8.112</v>
      </c>
      <c r="DV20" s="56">
        <f>SUM('Mês'!DT20:DV20)</f>
        <v>12.081</v>
      </c>
      <c r="DW20" s="56">
        <f>SUM('Mês'!DT20:DW20)</f>
        <v>17.739</v>
      </c>
      <c r="DX20" s="56">
        <f>SUM('Mês'!DT20:DX20)</f>
        <v>21.45</v>
      </c>
      <c r="DY20" s="56">
        <f>SUM('Mês'!DT20:DY20)</f>
        <v>25.814</v>
      </c>
      <c r="DZ20" s="56">
        <f>SUM('Mês'!DT20:DZ20)</f>
        <v>31.17</v>
      </c>
      <c r="EA20" s="56">
        <f>SUM('Mês'!DT20:EA20)</f>
        <v>36.318</v>
      </c>
      <c r="EB20" s="56">
        <f>SUM('Mês'!$DT20:EB20)</f>
        <v>40.861</v>
      </c>
      <c r="EC20" s="56">
        <f>SUM('Mês'!DT20:EC20)</f>
        <v>45.482</v>
      </c>
      <c r="ED20" s="56">
        <f>SUM('Mês'!$DT20:ED20)</f>
        <v>49.601</v>
      </c>
      <c r="EE20" s="56">
        <f>SUM('Mês'!DT20:EE20)</f>
        <v>54.778</v>
      </c>
      <c r="EF20" s="56">
        <f>'Mês'!EF20</f>
        <v>4.859</v>
      </c>
      <c r="EG20" s="56">
        <f>SUM('Mês'!$EF20:EG20)</f>
        <v>9.278</v>
      </c>
      <c r="EH20" s="56">
        <f>SUM('Mês'!$EF20:EH20)</f>
        <v>14.142</v>
      </c>
      <c r="EI20" s="56">
        <f>SUM('Mês'!$EF20:EI20)</f>
        <v>20.192</v>
      </c>
      <c r="EJ20" s="56">
        <f>SUM('Mês'!$EF20:EJ20)</f>
        <v>24.838</v>
      </c>
      <c r="EK20" s="56">
        <f>SUM('Mês'!$EF20:EK20)</f>
        <v>30.176</v>
      </c>
      <c r="EL20" s="56">
        <f>SUM('Mês'!$EF20:EL20)</f>
        <v>35.807</v>
      </c>
      <c r="EM20" s="56">
        <f>SUM('Mês'!$EF20:EM20)</f>
        <v>40.21</v>
      </c>
      <c r="EN20" s="56">
        <f>SUM('Mês'!$EF20:EN20)</f>
        <v>45.993</v>
      </c>
      <c r="EO20" s="56">
        <f>SUM('Mês'!$EF20:EO20)</f>
        <v>52.412</v>
      </c>
      <c r="EP20" s="56">
        <f>SUM('Mês'!$EF20:EP20)</f>
        <v>58.282</v>
      </c>
      <c r="EQ20" s="56">
        <f>SUM('Mês'!$EF20:EQ20)</f>
        <v>64.613</v>
      </c>
      <c r="ER20" s="56">
        <f>'Mês'!ER20</f>
        <v>5.476</v>
      </c>
      <c r="ES20" s="56">
        <f>SUM('Mês'!ER20:ES20)</f>
        <v>10.164</v>
      </c>
      <c r="ET20" s="56">
        <f>SUM('Mês'!$ER20:ET20)</f>
        <v>15.575</v>
      </c>
      <c r="EU20" s="56">
        <f>SUM('Mês'!$ER20:EU20)</f>
        <v>22.417</v>
      </c>
      <c r="EV20" s="56">
        <f>SUM('Mês'!$ER20:EV20)</f>
        <v>26.971</v>
      </c>
      <c r="EW20" s="56">
        <f>SUM('Mês'!$ER20:EW20)</f>
        <v>31.891</v>
      </c>
      <c r="EX20" s="56">
        <f>SUM('Mês'!$ER20:EX20)</f>
        <v>37.916</v>
      </c>
      <c r="EY20" s="56">
        <f>SUM('Mês'!$ER20:EY20)</f>
        <v>45.602</v>
      </c>
      <c r="EZ20" s="56">
        <f>SUM('Mês'!$ER20:EZ20)</f>
        <v>53.212</v>
      </c>
      <c r="FA20" s="56">
        <f>SUM('Mês'!$ER20:FA20)</f>
        <v>60.042</v>
      </c>
      <c r="FB20" s="56">
        <f>SUM('Mês'!$ER20:FB20)</f>
        <v>67.529</v>
      </c>
      <c r="FC20" s="56">
        <f>SUM('Mês'!$ER20:FC20)</f>
        <v>74.232</v>
      </c>
      <c r="FD20" s="56">
        <f>SUM('Mês'!$FD20:FD20)</f>
        <v>5.443</v>
      </c>
      <c r="FE20" s="56">
        <f>SUM('Mês'!$FD20:FE20)</f>
        <v>11.543</v>
      </c>
      <c r="FF20" s="56">
        <f>SUM('Mês'!$FD20:FF20)</f>
        <v>19.901</v>
      </c>
      <c r="FG20" s="56">
        <f>SUM('Mês'!$FD20:FG20)</f>
        <v>26.151</v>
      </c>
      <c r="FH20" s="56">
        <f>SUM('Mês'!$FD20:FH20)</f>
        <v>34.206</v>
      </c>
      <c r="FI20" s="56">
        <f>SUM('Mês'!$FD20:FI20)</f>
        <v>40.779</v>
      </c>
      <c r="FJ20" s="56">
        <f>SUM('Mês'!$FD20:FJ20)</f>
        <v>45.889</v>
      </c>
      <c r="FK20" s="56">
        <f>SUM('Mês'!$FD20:FK20)</f>
        <v>53.247</v>
      </c>
      <c r="FL20" s="56">
        <f>SUM('Mês'!$FD20:FL20)</f>
        <v>59.349</v>
      </c>
      <c r="FM20" s="56">
        <f>SUM('Mês'!$FD20:FM20)</f>
        <v>65.849</v>
      </c>
      <c r="FN20" s="56">
        <f>SUM('Mês'!$FD20:FN20)</f>
        <v>72.952</v>
      </c>
      <c r="FO20" s="56">
        <f>SUM('Mês'!$FD20:FO20)</f>
        <v>78.54</v>
      </c>
      <c r="FP20" s="56">
        <f>SUM('Mês'!$FP20:FP20)</f>
        <v>4.835</v>
      </c>
      <c r="FQ20" s="56">
        <f>SUM('Mês'!$FP20:FQ20)</f>
        <v>10.32</v>
      </c>
      <c r="FR20" s="56">
        <f>SUM('Mês'!$FP20:FR20)</f>
        <v>16.605</v>
      </c>
      <c r="FS20" s="56">
        <f>SUM('Mês'!$FP20:FS20)</f>
        <v>21.161</v>
      </c>
      <c r="FT20" s="56">
        <f>SUM('Mês'!$FP20:FT20)</f>
        <v>26.86</v>
      </c>
      <c r="FU20" s="56">
        <f>SUM('Mês'!$FP20:FU20)</f>
        <v>32.079</v>
      </c>
      <c r="FV20" s="56">
        <f>SUM('Mês'!$FP20:FV20)</f>
        <v>38.608</v>
      </c>
      <c r="FW20" s="56">
        <f>SUM('Mês'!$FP20:FW20)</f>
        <v>45.484</v>
      </c>
      <c r="FX20" s="56">
        <f>SUM('Mês'!$FP20:FX20)</f>
        <v>51.38</v>
      </c>
      <c r="FY20" s="56">
        <f>SUM('Mês'!$FP20:FY20)</f>
        <v>59.69</v>
      </c>
      <c r="FZ20" s="56">
        <f>SUM('Mês'!$FP20:FZ20)</f>
        <v>66.279</v>
      </c>
      <c r="GA20" s="56">
        <f>SUM('Mês'!$FP20:GA20)</f>
        <v>72.934</v>
      </c>
      <c r="GB20" s="56">
        <f>SUM('Mês'!$GB20:GB20)</f>
        <v>6.58</v>
      </c>
      <c r="GC20" s="56">
        <f>SUM('Mês'!$GB20:GC20)</f>
        <v>13.61</v>
      </c>
      <c r="GD20" s="56">
        <f>SUM('Mês'!$GB20:GD20)</f>
        <v>19.67</v>
      </c>
      <c r="GE20" s="56">
        <f>SUM('Mês'!$GB20:GE20)</f>
        <v>26.169</v>
      </c>
      <c r="GF20" s="56">
        <f>SUM('Mês'!$GB20:GF20)</f>
        <v>32.867</v>
      </c>
      <c r="GG20" s="56">
        <f>SUM('Mês'!$GB20:GG20)</f>
        <v>38.538</v>
      </c>
      <c r="GH20" s="56">
        <f>SUM('Mês'!$GB20:GH20)</f>
        <v>44.793</v>
      </c>
      <c r="GI20" s="56">
        <f>SUM('Mês'!$GB20:GI20)</f>
        <v>52.093</v>
      </c>
      <c r="GJ20" s="56">
        <f>SUM('Mês'!$GB20:GJ20)</f>
        <v>57.463</v>
      </c>
      <c r="GK20" s="56">
        <f>SUM('Mês'!$GB20:GK20)</f>
        <v>63.513</v>
      </c>
      <c r="GL20" s="56">
        <f>SUM('Mês'!$GB20:GL20)</f>
        <v>69.721</v>
      </c>
      <c r="GM20" s="56">
        <f>SUM('Mês'!$GB20:GM20)</f>
        <v>75.96</v>
      </c>
      <c r="GN20" s="56">
        <f>SUM('Mês'!$GN20:GN20)</f>
        <v>5.658</v>
      </c>
      <c r="GO20" s="56">
        <f>SUM('Mês'!$GN20:GO20)</f>
        <v>10.751</v>
      </c>
      <c r="GP20" s="56">
        <f>SUM('Mês'!$GN20:GP20)</f>
        <v>16.895</v>
      </c>
      <c r="GQ20" s="56">
        <f>SUM('Mês'!$GN20:GQ20)</f>
        <v>23.547</v>
      </c>
      <c r="GR20" s="56">
        <f>SUM('Mês'!$GN20:$GR20)</f>
        <v>30.531</v>
      </c>
      <c r="GS20" s="56">
        <f>SUM('Mês'!$GN20:$GS20)</f>
        <v>36.98</v>
      </c>
      <c r="GT20" s="56">
        <f>SUM('Mês'!$GN20:$GT20)</f>
        <v>44.863</v>
      </c>
      <c r="GU20" s="56">
        <f>SUM('Mês'!$GN20:GU20)</f>
        <v>51.22</v>
      </c>
      <c r="GV20" s="56">
        <f>SUM('Mês'!$GN20:GV20)</f>
        <v>57.1</v>
      </c>
      <c r="GW20" s="56">
        <f>SUM('Mês'!$GN20:GW20)</f>
        <v>63.064</v>
      </c>
      <c r="GX20" s="56">
        <f>SUM('Mês'!$GN20:GX20)</f>
        <v>69.798</v>
      </c>
      <c r="GY20" s="56">
        <f>SUM('Mês'!$GN20:GY20)</f>
        <v>77.139</v>
      </c>
      <c r="GZ20" s="56">
        <f>SUM('Mês'!$GZ20:GZ20)</f>
        <v>5.144</v>
      </c>
      <c r="HA20" s="56">
        <f>SUM('Mês'!$GZ20:HA20)</f>
        <v>11.498</v>
      </c>
      <c r="HB20" s="56">
        <f>SUM('Mês'!$GZ20:HB20)</f>
        <v>18.517</v>
      </c>
      <c r="HC20" s="56">
        <f>SUM('Mês'!$GZ20:HC20)</f>
        <v>25.81</v>
      </c>
      <c r="HD20" s="56">
        <f>SUM('Mês'!$GZ20:HD20)</f>
        <v>32.961</v>
      </c>
      <c r="HE20" s="56">
        <f>SUM('Mês'!$GZ20:HE20)</f>
        <v>40.593</v>
      </c>
      <c r="HF20" s="56">
        <f>SUM('Mês'!$GZ20:HF20)</f>
        <v>47.633</v>
      </c>
      <c r="HG20" s="56">
        <f>SUM('Mês'!$GZ20:HG20)</f>
        <v>55.17</v>
      </c>
      <c r="HH20" s="56">
        <f>SUM('Mês'!$GZ20:HH20)</f>
        <v>62.259</v>
      </c>
      <c r="HI20" s="60">
        <f>SUM('Mês'!$GZ20:HI20)</f>
        <v>68.391</v>
      </c>
      <c r="HJ20" s="60">
        <f>SUM('Mês'!$GZ20:HJ20)</f>
        <v>74.463</v>
      </c>
      <c r="HK20" s="60">
        <f>SUM('Mês'!$GZ20:HK20)</f>
        <v>81.947</v>
      </c>
      <c r="HL20" s="60">
        <f>SUM('Mês'!$HL20:HL20)</f>
        <v>5.611</v>
      </c>
      <c r="HM20" s="60">
        <f>SUM('Mês'!$HL20:HM20)</f>
        <v>11.589</v>
      </c>
      <c r="HN20" s="60">
        <f>SUM('Mês'!$HL20:HN20)</f>
        <v>19.823</v>
      </c>
      <c r="HO20" s="60">
        <f>SUM('Mês'!$HL20:HO20)</f>
        <v>26.881</v>
      </c>
      <c r="HP20" s="60">
        <f>SUM('Mês'!$HL20:HP20)</f>
        <v>35.332</v>
      </c>
      <c r="HQ20" s="60">
        <f>SUM('Mês'!$HL20:HQ20)</f>
        <v>42.757</v>
      </c>
      <c r="HR20" s="60">
        <f>SUM('Mês'!$HL20:HR20)</f>
        <v>52.11</v>
      </c>
      <c r="HS20" s="60">
        <f>SUM('Mês'!$HL20:HS20)</f>
        <v>61.726</v>
      </c>
      <c r="HT20" s="172"/>
    </row>
    <row r="21" ht="13.5" customHeight="1">
      <c r="A21" s="39">
        <f t="shared" si="3"/>
        <v>17</v>
      </c>
      <c r="B21" s="80" t="s">
        <v>242</v>
      </c>
      <c r="C21" s="52"/>
      <c r="D21" s="52">
        <f>'Mês'!D21</f>
        <v>2.031</v>
      </c>
      <c r="E21" s="52">
        <f>SUM('Mês'!D21:E21)</f>
        <v>3.488</v>
      </c>
      <c r="F21" s="52">
        <f>SUM('Mês'!D21:F21)</f>
        <v>5.622</v>
      </c>
      <c r="G21" s="52">
        <f>SUM('Mês'!D21:G21)</f>
        <v>7.91</v>
      </c>
      <c r="H21" s="52">
        <f>SUM('Mês'!D21:H21)</f>
        <v>9.714</v>
      </c>
      <c r="I21" s="52">
        <f>SUM('Mês'!D21:I21)</f>
        <v>11.742</v>
      </c>
      <c r="J21" s="52">
        <f>SUM('Mês'!D21:J21)</f>
        <v>14.39</v>
      </c>
      <c r="K21" s="52">
        <f>SUM('Mês'!D21:K21)</f>
        <v>16.752</v>
      </c>
      <c r="L21" s="52">
        <f>SUM('Mês'!D21:L21)</f>
        <v>18.436</v>
      </c>
      <c r="M21" s="52">
        <f>SUM('Mês'!D21:M21)</f>
        <v>21.493</v>
      </c>
      <c r="N21" s="52">
        <f>SUM('Mês'!D21:N21)</f>
        <v>24.825</v>
      </c>
      <c r="O21" s="52">
        <f>SUM('Mês'!D21:O21)</f>
        <v>26.507</v>
      </c>
      <c r="P21" s="52">
        <f>SUM('Mês'!P21)</f>
        <v>1.329</v>
      </c>
      <c r="Q21" s="52">
        <f>SUM('Mês'!P21:Q21)</f>
        <v>2.916</v>
      </c>
      <c r="R21" s="52">
        <f>SUM('Mês'!P21:R21)</f>
        <v>6.006</v>
      </c>
      <c r="S21" s="52">
        <f>SUM('Mês'!P21:S21)</f>
        <v>9.356</v>
      </c>
      <c r="T21" s="52">
        <f>SUM('Mês'!P21:T21)</f>
        <v>11.268</v>
      </c>
      <c r="U21" s="52">
        <f>SUM('Mês'!P21:U21)</f>
        <v>12.432</v>
      </c>
      <c r="V21" s="52">
        <f>SUM('Mês'!P21:V21)</f>
        <v>13.79</v>
      </c>
      <c r="W21" s="52">
        <f>SUM('Mês'!P21:W21)</f>
        <v>16.354</v>
      </c>
      <c r="X21" s="52">
        <f>SUM('Mês'!P21:X21)</f>
        <v>18.992</v>
      </c>
      <c r="Y21" s="52">
        <f>SUM('Mês'!P21:Y21)</f>
        <v>21.857</v>
      </c>
      <c r="Z21" s="52">
        <f>SUM('Mês'!P21:Z21)</f>
        <v>23.674</v>
      </c>
      <c r="AA21" s="52">
        <f>SUM('Mês'!P21:AA21)</f>
        <v>25.214</v>
      </c>
      <c r="AB21" s="52">
        <f>SUM('Mês'!$AB21:AB21)</f>
        <v>1.689</v>
      </c>
      <c r="AC21" s="52">
        <f>SUM('Mês'!$AB21:AC21)</f>
        <v>3.632</v>
      </c>
      <c r="AD21" s="52">
        <f>SUM('Mês'!$AB21:AD21)</f>
        <v>5.432</v>
      </c>
      <c r="AE21" s="52">
        <f>SUM('Mês'!$AB21:AE21)</f>
        <v>6.675</v>
      </c>
      <c r="AF21" s="52">
        <f>SUM('Mês'!$AB21:AF21)</f>
        <v>9.097</v>
      </c>
      <c r="AG21" s="52">
        <f>SUM('Mês'!$AB21:AG21)</f>
        <v>11.244</v>
      </c>
      <c r="AH21" s="52">
        <f>SUM('Mês'!$AB21:AH21)</f>
        <v>13.451</v>
      </c>
      <c r="AI21" s="52">
        <f>SUM('Mês'!$AB21:AI21)</f>
        <v>16.62</v>
      </c>
      <c r="AJ21" s="52">
        <f>SUM('Mês'!$AB21:AJ21)</f>
        <v>18.398</v>
      </c>
      <c r="AK21" s="52">
        <f>SUM('Mês'!$AB21:AK21)</f>
        <v>20.631</v>
      </c>
      <c r="AL21" s="52">
        <f>SUM('Mês'!$AB21:AL21)</f>
        <v>22.366</v>
      </c>
      <c r="AM21" s="52">
        <f>SUM('Mês'!$AB21:AM21)</f>
        <v>23.354</v>
      </c>
      <c r="AN21" s="52">
        <f>SUM('Mês'!$AN21:AN21)</f>
        <v>0.483</v>
      </c>
      <c r="AO21" s="52">
        <f>SUM('Mês'!$AN21:AO21)</f>
        <v>1.207</v>
      </c>
      <c r="AP21" s="52">
        <f>SUM('Mês'!$AN21:AP21)</f>
        <v>1.904</v>
      </c>
      <c r="AQ21" s="52">
        <f>SUM('Mês'!$AN21:AQ21)</f>
        <v>3.099</v>
      </c>
      <c r="AR21" s="52">
        <f>SUM('Mês'!$AN21:AR21)</f>
        <v>4.238</v>
      </c>
      <c r="AS21" s="52">
        <f>SUM('Mês'!$AN21:AS21)</f>
        <v>5.942</v>
      </c>
      <c r="AT21" s="52">
        <f>SUM('Mês'!$AN21:AT21)</f>
        <v>7.696</v>
      </c>
      <c r="AU21" s="52">
        <f>SUM('Mês'!$AN21:AU21)</f>
        <v>9.515</v>
      </c>
      <c r="AV21" s="52">
        <f>SUM('Mês'!$AN21:AV21)</f>
        <v>11.115</v>
      </c>
      <c r="AW21" s="52">
        <f>SUM('Mês'!$AN21:AW21)</f>
        <v>13.231</v>
      </c>
      <c r="AX21" s="52">
        <f>SUM('Mês'!$AN21:AX21)</f>
        <v>14.662</v>
      </c>
      <c r="AY21" s="52">
        <f>SUM('Mês'!$AN21:AY21)</f>
        <v>16.933</v>
      </c>
      <c r="AZ21" s="52">
        <f>SUM('Mês'!$AZ21:AZ21)</f>
        <v>1.094</v>
      </c>
      <c r="BA21" s="52">
        <f>SUM('Mês'!$AZ21:BA21)</f>
        <v>2.086</v>
      </c>
      <c r="BB21" s="52">
        <f>SUM('Mês'!$AZ21:BB21)</f>
        <v>4.786</v>
      </c>
      <c r="BC21" s="52">
        <f>SUM('Mês'!$AZ21:BC21)</f>
        <v>7.461</v>
      </c>
      <c r="BD21" s="52">
        <f>SUM('Mês'!$AZ21:BD21)</f>
        <v>8.94</v>
      </c>
      <c r="BE21" s="52">
        <f>SUM('Mês'!$AZ21:BE21)</f>
        <v>11.027</v>
      </c>
      <c r="BF21" s="52">
        <f>SUM('Mês'!$AZ21:BF21)</f>
        <v>13.306</v>
      </c>
      <c r="BG21" s="52">
        <f>SUM('Mês'!$AZ21:BG21)</f>
        <v>16.528</v>
      </c>
      <c r="BH21" s="52">
        <f>SUM('Mês'!$AZ21:BH21)</f>
        <v>18.9</v>
      </c>
      <c r="BI21" s="52">
        <f>SUM('Mês'!$AZ21:BI21)</f>
        <v>23.484</v>
      </c>
      <c r="BJ21" s="52">
        <f>SUM('Mês'!$AZ21:BJ21)</f>
        <v>25.872</v>
      </c>
      <c r="BK21" s="52">
        <f>SUM('Mês'!$AZ21:BK21)</f>
        <v>28.649</v>
      </c>
      <c r="BL21" s="52">
        <f>SUM('Mês'!$BL21:BL21)</f>
        <v>3.268</v>
      </c>
      <c r="BM21" s="52">
        <f>SUM('Mês'!$BL21:BM21)</f>
        <v>4.397</v>
      </c>
      <c r="BN21" s="52">
        <f>SUM('Mês'!$BL21:BN21)</f>
        <v>6.177</v>
      </c>
      <c r="BO21" s="52">
        <f>SUM('Mês'!$BL21:BO21)</f>
        <v>7.174</v>
      </c>
      <c r="BP21" s="52">
        <f>SUM('Mês'!$BL21:BP21)</f>
        <v>7.682</v>
      </c>
      <c r="BQ21" s="52">
        <f>SUM('Mês'!$BL21:BQ21)</f>
        <v>9.108</v>
      </c>
      <c r="BR21" s="52">
        <f>SUM('Mês'!$BL21:BR21)</f>
        <v>10.516</v>
      </c>
      <c r="BS21" s="52">
        <f>SUM('Mês'!$BL21:BS21)</f>
        <v>13.307</v>
      </c>
      <c r="BT21" s="52">
        <f>SUM('Mês'!$BL21:BT21)</f>
        <v>15.303</v>
      </c>
      <c r="BU21" s="52">
        <f>SUM('Mês'!$BL21:BU21)</f>
        <v>17.333</v>
      </c>
      <c r="BV21" s="52">
        <f>SUM('Mês'!$BL21:BV21)</f>
        <v>18.562</v>
      </c>
      <c r="BW21" s="52">
        <f>SUM('Mês'!$BL21:BW21)</f>
        <v>19.82</v>
      </c>
      <c r="BX21" s="52">
        <f>SUM('Mês'!$BX21:BX21)</f>
        <v>0.656</v>
      </c>
      <c r="BY21" s="52">
        <f>SUM('Mês'!$BX21:BY21)</f>
        <v>1.574</v>
      </c>
      <c r="BZ21" s="52">
        <f>SUM('Mês'!$BX21:BZ21)</f>
        <v>3.234</v>
      </c>
      <c r="CA21" s="52">
        <f>SUM('Mês'!$BX21:CA21)</f>
        <v>4.409</v>
      </c>
      <c r="CB21" s="52">
        <f>SUM('Mês'!$BX21:CB21)</f>
        <v>6.214</v>
      </c>
      <c r="CC21" s="52">
        <f>SUM('Mês'!$BX21:CC21)</f>
        <v>6.97</v>
      </c>
      <c r="CD21" s="52">
        <f>SUM('Mês'!$BX21:CD21)</f>
        <v>7.925</v>
      </c>
      <c r="CE21" s="52">
        <f>SUM('Mês'!$BX21:CE21)</f>
        <v>10.538</v>
      </c>
      <c r="CF21" s="52">
        <f>SUM('Mês'!$BX21:CF21)</f>
        <v>12.633</v>
      </c>
      <c r="CG21" s="52">
        <f>SUM('Mês'!$BX21:CG21)</f>
        <v>15.164</v>
      </c>
      <c r="CH21" s="52">
        <f>SUM('Mês'!$BX21:CH21)</f>
        <v>16.288</v>
      </c>
      <c r="CI21" s="52">
        <f>SUM('Mês'!$BX21:CI21)</f>
        <v>17.448</v>
      </c>
      <c r="CJ21" s="52">
        <f>SUM('Mês'!$CJ21:CJ21)</f>
        <v>0.731</v>
      </c>
      <c r="CK21" s="52">
        <f>SUM('Mês'!$CJ21:CK21)</f>
        <v>2.394</v>
      </c>
      <c r="CL21" s="52">
        <f>SUM('Mês'!$CJ21:CL21)</f>
        <v>3.933</v>
      </c>
      <c r="CM21" s="52">
        <f>SUM('Mês'!$CJ21:CM21)</f>
        <v>5.163</v>
      </c>
      <c r="CN21" s="52">
        <f>SUM('Mês'!$CJ21:CN21)</f>
        <v>6.742</v>
      </c>
      <c r="CO21" s="52">
        <f>SUM('Mês'!$CJ21:CO21)</f>
        <v>8.779</v>
      </c>
      <c r="CP21" s="52">
        <f>SUM('Mês'!$CJ21:CP21)</f>
        <v>10.532</v>
      </c>
      <c r="CQ21" s="52">
        <f>SUM('Mês'!$CJ21:CQ21)</f>
        <v>11.764</v>
      </c>
      <c r="CR21" s="52">
        <f>SUM('Mês'!$CJ21:CR21)</f>
        <v>13.91</v>
      </c>
      <c r="CS21" s="52">
        <f>SUM('Mês'!$CJ21:CS21)</f>
        <v>17.048</v>
      </c>
      <c r="CT21" s="52">
        <f>SUM('Mês'!$CJ21:CT21)</f>
        <v>21.622</v>
      </c>
      <c r="CU21" s="52">
        <f>SUM('Mês'!$CJ21:CU21)</f>
        <v>23.311</v>
      </c>
      <c r="CV21" s="52">
        <f>SUM('Mês'!$CV21:CV21)</f>
        <v>2.484</v>
      </c>
      <c r="CW21" s="52">
        <f>SUM('Mês'!$CV21:CW21)</f>
        <v>3.245</v>
      </c>
      <c r="CX21" s="52">
        <f>SUM('Mês'!$CV21:CX21)</f>
        <v>4.184</v>
      </c>
      <c r="CY21" s="52">
        <f>SUM('Mês'!$CV21:CY21)</f>
        <v>5.488</v>
      </c>
      <c r="CZ21" s="52">
        <f>SUM('Mês'!$CV21:CZ21)</f>
        <v>6.922</v>
      </c>
      <c r="DA21" s="52">
        <f>SUM('Mês'!$CV21:DA21)</f>
        <v>7.639</v>
      </c>
      <c r="DB21" s="52">
        <f>SUM('Mês'!$CV21:DB21)</f>
        <v>8.907</v>
      </c>
      <c r="DC21" s="52">
        <f>SUM('Mês'!$CV21:DC21)</f>
        <v>9.994</v>
      </c>
      <c r="DD21" s="52">
        <f>SUM('Mês'!CV21:DD21)</f>
        <v>11.472</v>
      </c>
      <c r="DE21" s="52">
        <f>SUM('Mês'!CV21:DE21)</f>
        <v>12.542</v>
      </c>
      <c r="DF21" s="52">
        <f>SUM('Mês'!$CV$21:DF21)</f>
        <v>13.345</v>
      </c>
      <c r="DG21" s="52">
        <f>SUM('Mês'!$CV$21:DG21)</f>
        <v>13.901</v>
      </c>
      <c r="DH21" s="52">
        <f>'Mês'!DH21</f>
        <v>1.268</v>
      </c>
      <c r="DI21" s="52">
        <f>SUM('Mês'!$DH21:DI21)</f>
        <v>1.602</v>
      </c>
      <c r="DJ21" s="52">
        <f>SUM('Mês'!$DH21:DJ21)</f>
        <v>2.412</v>
      </c>
      <c r="DK21" s="52">
        <f>SUM('Mês'!DH21:DK21)</f>
        <v>3.484</v>
      </c>
      <c r="DL21" s="52">
        <f>SUM('Mês'!DH21:DL21)</f>
        <v>5.487</v>
      </c>
      <c r="DM21" s="52">
        <f>SUM('Mês'!DH21:DM21)</f>
        <v>7.623</v>
      </c>
      <c r="DN21" s="52">
        <f>SUM('Mês'!DH21:DN21)</f>
        <v>9.301</v>
      </c>
      <c r="DO21" s="52">
        <f>SUM('Mês'!DH21:DO21)</f>
        <v>11.052</v>
      </c>
      <c r="DP21" s="52">
        <f>SUM('Mês'!DH21:DP21)</f>
        <v>12.592</v>
      </c>
      <c r="DQ21" s="52">
        <f>SUM('Mês'!DH21:DQ21)</f>
        <v>13.956</v>
      </c>
      <c r="DR21" s="52">
        <f>SUM('Mês'!DH21:DR21)</f>
        <v>14.558</v>
      </c>
      <c r="DS21" s="52">
        <f>SUM('Mês'!DH21:DS21)</f>
        <v>15.379</v>
      </c>
      <c r="DT21" s="52">
        <f>SUM('Mês'!DT21)</f>
        <v>0.924</v>
      </c>
      <c r="DU21" s="52">
        <f>SUM('Mês'!DT21:DU21)</f>
        <v>1.902</v>
      </c>
      <c r="DV21" s="52">
        <f>SUM('Mês'!DT21:DV21)</f>
        <v>3.075</v>
      </c>
      <c r="DW21" s="52">
        <f>SUM('Mês'!DT21:DW21)</f>
        <v>3.855</v>
      </c>
      <c r="DX21" s="52">
        <f>SUM('Mês'!DT21:DX21)</f>
        <v>5.623</v>
      </c>
      <c r="DY21" s="52">
        <f>SUM('Mês'!DT21:DY21)</f>
        <v>6.923</v>
      </c>
      <c r="DZ21" s="52">
        <f>SUM('Mês'!DT21:DZ21)</f>
        <v>7.965</v>
      </c>
      <c r="EA21" s="52">
        <f>SUM('Mês'!DT21:EA21)</f>
        <v>9.294</v>
      </c>
      <c r="EB21" s="52">
        <f>SUM('Mês'!$DT21:EB21)</f>
        <v>11.142</v>
      </c>
      <c r="EC21" s="52">
        <f>SUM('Mês'!DT21:EC21)</f>
        <v>12.583</v>
      </c>
      <c r="ED21" s="52">
        <f>SUM('Mês'!$DT21:ED21)</f>
        <v>14.561</v>
      </c>
      <c r="EE21" s="52">
        <f>SUM('Mês'!DT21:EE21)</f>
        <v>16.612</v>
      </c>
      <c r="EF21" s="52">
        <f>'Mês'!EF21</f>
        <v>2.512</v>
      </c>
      <c r="EG21" s="52">
        <f>SUM('Mês'!$EF21:EG21)</f>
        <v>3.925</v>
      </c>
      <c r="EH21" s="52">
        <f>SUM('Mês'!$EF21:EH21)</f>
        <v>5.837</v>
      </c>
      <c r="EI21" s="52">
        <f>SUM('Mês'!$EF21:EI21)</f>
        <v>6.813</v>
      </c>
      <c r="EJ21" s="52">
        <f>SUM('Mês'!$EF21:EJ21)</f>
        <v>7.506</v>
      </c>
      <c r="EK21" s="52">
        <f>SUM('Mês'!$EF21:EK21)</f>
        <v>9.507</v>
      </c>
      <c r="EL21" s="52">
        <f>SUM('Mês'!$EF21:EL21)</f>
        <v>11.239</v>
      </c>
      <c r="EM21" s="52">
        <f>SUM('Mês'!$EF21:EM21)</f>
        <v>12.803</v>
      </c>
      <c r="EN21" s="52">
        <f>SUM('Mês'!$EF21:EN21)</f>
        <v>14.18</v>
      </c>
      <c r="EO21" s="52">
        <f>SUM('Mês'!$EF21:EO21)</f>
        <v>16.263</v>
      </c>
      <c r="EP21" s="52">
        <f>SUM('Mês'!$EF21:EP21)</f>
        <v>18.097</v>
      </c>
      <c r="EQ21" s="52">
        <f>SUM('Mês'!$EF21:EQ21)</f>
        <v>19.267</v>
      </c>
      <c r="ER21" s="52">
        <f>'Mês'!ER21</f>
        <v>1.972</v>
      </c>
      <c r="ES21" s="52">
        <f>SUM('Mês'!ER21:ES21)</f>
        <v>3.258</v>
      </c>
      <c r="ET21" s="52">
        <f>SUM('Mês'!$ER21:ET21)</f>
        <v>4.891</v>
      </c>
      <c r="EU21" s="52">
        <f>SUM('Mês'!$ER21:EU21)</f>
        <v>6.809</v>
      </c>
      <c r="EV21" s="52">
        <f>SUM('Mês'!$ER21:EV21)</f>
        <v>9.225</v>
      </c>
      <c r="EW21" s="52">
        <f>SUM('Mês'!$ER21:EW21)</f>
        <v>11.19</v>
      </c>
      <c r="EX21" s="52">
        <f>SUM('Mês'!$ER21:EX21)</f>
        <v>16.351</v>
      </c>
      <c r="EY21" s="52">
        <f>SUM('Mês'!$ER21:EY21)</f>
        <v>18.768</v>
      </c>
      <c r="EZ21" s="52">
        <f>SUM('Mês'!$ER21:EZ21)</f>
        <v>21.028</v>
      </c>
      <c r="FA21" s="52">
        <f>SUM('Mês'!$ER21:FA21)</f>
        <v>23.994</v>
      </c>
      <c r="FB21" s="52">
        <f>SUM('Mês'!$ER21:FB21)</f>
        <v>25.277</v>
      </c>
      <c r="FC21" s="52">
        <f>SUM('Mês'!$ER21:FC21)</f>
        <v>26.575</v>
      </c>
      <c r="FD21" s="52">
        <f>SUM('Mês'!$FD21:FD21)</f>
        <v>1.498</v>
      </c>
      <c r="FE21" s="52">
        <f>SUM('Mês'!$FD21:FE21)</f>
        <v>3.349</v>
      </c>
      <c r="FF21" s="52">
        <f>SUM('Mês'!$FD21:FF21)</f>
        <v>5.308</v>
      </c>
      <c r="FG21" s="52">
        <f>SUM('Mês'!$FD21:FG21)</f>
        <v>8.27</v>
      </c>
      <c r="FH21" s="52">
        <f>SUM('Mês'!$FD21:FH21)</f>
        <v>11.021</v>
      </c>
      <c r="FI21" s="52">
        <f>SUM('Mês'!$FD21:FI21)</f>
        <v>13.048</v>
      </c>
      <c r="FJ21" s="52">
        <f>SUM('Mês'!$FD21:FJ21)</f>
        <v>15.152</v>
      </c>
      <c r="FK21" s="52">
        <f>SUM('Mês'!$FD21:FK21)</f>
        <v>17.868</v>
      </c>
      <c r="FL21" s="52">
        <f>SUM('Mês'!$FD21:FL21)</f>
        <v>20.05</v>
      </c>
      <c r="FM21" s="52">
        <f>SUM('Mês'!$FD21:FM21)</f>
        <v>23.642</v>
      </c>
      <c r="FN21" s="52">
        <f>SUM('Mês'!$FD21:FN21)</f>
        <v>26.431</v>
      </c>
      <c r="FO21" s="52">
        <f>SUM('Mês'!$FD21:FO21)</f>
        <v>29.727</v>
      </c>
      <c r="FP21" s="52">
        <f>SUM('Mês'!$FP21:FP21)</f>
        <v>2.978</v>
      </c>
      <c r="FQ21" s="52">
        <f>SUM('Mês'!$FP21:FQ21)</f>
        <v>7.282</v>
      </c>
      <c r="FR21" s="52">
        <f>SUM('Mês'!$FP21:FR21)</f>
        <v>13.159</v>
      </c>
      <c r="FS21" s="52">
        <f>SUM('Mês'!$FP21:FS21)</f>
        <v>15.606</v>
      </c>
      <c r="FT21" s="52">
        <f>SUM('Mês'!$FP21:FT21)</f>
        <v>18.296</v>
      </c>
      <c r="FU21" s="52">
        <f>SUM('Mês'!$FP21:FU21)</f>
        <v>20.956</v>
      </c>
      <c r="FV21" s="52">
        <f>SUM('Mês'!$FP21:FV21)</f>
        <v>24.054</v>
      </c>
      <c r="FW21" s="52">
        <f>SUM('Mês'!$FP21:FW21)</f>
        <v>30.053</v>
      </c>
      <c r="FX21" s="52">
        <f>SUM('Mês'!$FP21:FX21)</f>
        <v>33.783</v>
      </c>
      <c r="FY21" s="52">
        <f>SUM('Mês'!$FP21:FY21)</f>
        <v>37.597</v>
      </c>
      <c r="FZ21" s="52">
        <f>SUM('Mês'!$FP21:FZ21)</f>
        <v>40.717</v>
      </c>
      <c r="GA21" s="52">
        <f>SUM('Mês'!$FP21:GA21)</f>
        <v>45.399</v>
      </c>
      <c r="GB21" s="52">
        <f>SUM('Mês'!$GB21:GB21)</f>
        <v>4.913</v>
      </c>
      <c r="GC21" s="52">
        <f>SUM('Mês'!$GB21:GC21)</f>
        <v>9.309</v>
      </c>
      <c r="GD21" s="52">
        <f>SUM('Mês'!$GB21:GD21)</f>
        <v>14.909</v>
      </c>
      <c r="GE21" s="52">
        <f>SUM('Mês'!$GB21:GE21)</f>
        <v>20.401</v>
      </c>
      <c r="GF21" s="52">
        <f>SUM('Mês'!$GB21:GF21)</f>
        <v>26.553</v>
      </c>
      <c r="GG21" s="52">
        <f>SUM('Mês'!$GB21:GG21)</f>
        <v>33.112</v>
      </c>
      <c r="GH21" s="52">
        <f>SUM('Mês'!$GB21:GH21)</f>
        <v>39.77</v>
      </c>
      <c r="GI21" s="52">
        <f>SUM('Mês'!$GB21:GI21)</f>
        <v>49.582</v>
      </c>
      <c r="GJ21" s="52">
        <f>SUM('Mês'!$GB21:GJ21)</f>
        <v>55.912</v>
      </c>
      <c r="GK21" s="52">
        <f>SUM('Mês'!$GB21:GK21)</f>
        <v>63.283</v>
      </c>
      <c r="GL21" s="52">
        <f>SUM('Mês'!$GB21:GL21)</f>
        <v>68.463</v>
      </c>
      <c r="GM21" s="52">
        <f>SUM('Mês'!$GB21:GM21)</f>
        <v>74.365</v>
      </c>
      <c r="GN21" s="52">
        <f>SUM('Mês'!$GN21:GN21)</f>
        <v>5.898</v>
      </c>
      <c r="GO21" s="52">
        <f>SUM('Mês'!$GN21:GO21)</f>
        <v>12.584</v>
      </c>
      <c r="GP21" s="52">
        <f>SUM('Mês'!$GN21:GP21)</f>
        <v>19.564</v>
      </c>
      <c r="GQ21" s="52">
        <f>SUM('Mês'!$GN21:GQ21)</f>
        <v>26.017</v>
      </c>
      <c r="GR21" s="52">
        <f>SUM('Mês'!$GN21:$GR21)</f>
        <v>34.879</v>
      </c>
      <c r="GS21" s="52">
        <f>SUM('Mês'!$GN21:$GS21)</f>
        <v>42.628</v>
      </c>
      <c r="GT21" s="52">
        <f>SUM('Mês'!$GN21:$GT21)</f>
        <v>49.767</v>
      </c>
      <c r="GU21" s="52">
        <f>SUM('Mês'!$GN21:GU21)</f>
        <v>56.494</v>
      </c>
      <c r="GV21" s="52">
        <f>SUM('Mês'!$GN21:GV21)</f>
        <v>64.9</v>
      </c>
      <c r="GW21" s="52">
        <f>SUM('Mês'!$GN21:GW21)</f>
        <v>74.072</v>
      </c>
      <c r="GX21" s="52">
        <f>SUM('Mês'!$GN21:GX21)</f>
        <v>78.816</v>
      </c>
      <c r="GY21" s="52">
        <f>SUM('Mês'!$GN21:GY21)</f>
        <v>83.424</v>
      </c>
      <c r="GZ21" s="52">
        <f>SUM('Mês'!$GZ21:GZ21)</f>
        <v>3.124</v>
      </c>
      <c r="HA21" s="52">
        <f>SUM('Mês'!$GZ21:HA21)</f>
        <v>7.203</v>
      </c>
      <c r="HB21" s="52">
        <f>SUM('Mês'!$GZ21:HB21)</f>
        <v>14.473</v>
      </c>
      <c r="HC21" s="52">
        <f>SUM('Mês'!$GZ21:HC21)</f>
        <v>19.012</v>
      </c>
      <c r="HD21" s="52">
        <f>SUM('Mês'!$GZ21:HD21)</f>
        <v>26.485</v>
      </c>
      <c r="HE21" s="52">
        <f>SUM('Mês'!$GZ21:HE21)</f>
        <v>32.973</v>
      </c>
      <c r="HF21" s="52">
        <f>SUM('Mês'!$GZ21:HF21)</f>
        <v>43.505</v>
      </c>
      <c r="HG21" s="52">
        <f>SUM('Mês'!$GZ21:HG21)</f>
        <v>54.372</v>
      </c>
      <c r="HH21" s="52">
        <f>SUM('Mês'!$GZ21:HH21)</f>
        <v>63.068</v>
      </c>
      <c r="HI21" s="53">
        <f>SUM('Mês'!$GZ21:HI21)</f>
        <v>75.049</v>
      </c>
      <c r="HJ21" s="53">
        <f>SUM('Mês'!$GZ21:HJ21)</f>
        <v>82.471</v>
      </c>
      <c r="HK21" s="53">
        <f>SUM('Mês'!$GZ21:HK21)</f>
        <v>90.21</v>
      </c>
      <c r="HL21" s="53">
        <f>SUM('Mês'!$HL21:HL21)</f>
        <v>9.441</v>
      </c>
      <c r="HM21" s="53">
        <f>SUM('Mês'!$HL21:HM21)</f>
        <v>18.835</v>
      </c>
      <c r="HN21" s="53">
        <f>SUM('Mês'!$HL21:HN21)</f>
        <v>29.399</v>
      </c>
      <c r="HO21" s="53">
        <f>SUM('Mês'!$HL21:HO21)</f>
        <v>39.944</v>
      </c>
      <c r="HP21" s="53">
        <f>SUM('Mês'!$HL21:HP21)</f>
        <v>49.448</v>
      </c>
      <c r="HQ21" s="53">
        <f>SUM('Mês'!$HL21:HQ21)</f>
        <v>59.78</v>
      </c>
      <c r="HR21" s="53">
        <f>SUM('Mês'!$HL21:HR21)</f>
        <v>72.108</v>
      </c>
      <c r="HS21" s="53">
        <f>SUM('Mês'!$HL21:HS21)</f>
        <v>87.483</v>
      </c>
      <c r="HT21" s="172"/>
    </row>
    <row r="22" ht="13.5" customHeight="1">
      <c r="A22" s="39">
        <f t="shared" si="3"/>
        <v>18</v>
      </c>
      <c r="B22" s="85" t="s">
        <v>243</v>
      </c>
      <c r="C22" s="86"/>
      <c r="D22" s="86">
        <f>'Mês'!D22</f>
        <v>7.434</v>
      </c>
      <c r="E22" s="86">
        <f>SUM('Mês'!D22:E22)</f>
        <v>13.401</v>
      </c>
      <c r="F22" s="86">
        <f>SUM('Mês'!D22:F22)</f>
        <v>18.287</v>
      </c>
      <c r="G22" s="86">
        <f>SUM('Mês'!D22:G22)</f>
        <v>21.663</v>
      </c>
      <c r="H22" s="86">
        <f>SUM('Mês'!D22:H22)</f>
        <v>27.662</v>
      </c>
      <c r="I22" s="86">
        <f>SUM('Mês'!D22:I22)</f>
        <v>35.073</v>
      </c>
      <c r="J22" s="86">
        <f>SUM('Mês'!D22:J22)</f>
        <v>44.646</v>
      </c>
      <c r="K22" s="86">
        <f>SUM('Mês'!D22:K22)</f>
        <v>51.18</v>
      </c>
      <c r="L22" s="86">
        <f>SUM('Mês'!D22:L22)</f>
        <v>57.67</v>
      </c>
      <c r="M22" s="86">
        <f>SUM('Mês'!D22:M22)</f>
        <v>66.506</v>
      </c>
      <c r="N22" s="86">
        <f>SUM('Mês'!D22:N22)</f>
        <v>74.627</v>
      </c>
      <c r="O22" s="86">
        <f>SUM('Mês'!D22:O22)</f>
        <v>83.323</v>
      </c>
      <c r="P22" s="86">
        <f>SUM('Mês'!P22)</f>
        <v>4.907</v>
      </c>
      <c r="Q22" s="86">
        <f>SUM('Mês'!P22:Q22)</f>
        <v>9.669</v>
      </c>
      <c r="R22" s="86">
        <f>SUM('Mês'!P22:R22)</f>
        <v>15.848</v>
      </c>
      <c r="S22" s="86">
        <f>SUM('Mês'!P22:S22)</f>
        <v>21.355</v>
      </c>
      <c r="T22" s="86">
        <f>SUM('Mês'!P22:T22)</f>
        <v>29.801</v>
      </c>
      <c r="U22" s="86">
        <f>SUM('Mês'!P22:U22)</f>
        <v>37.23</v>
      </c>
      <c r="V22" s="86">
        <f>SUM('Mês'!P22:V22)</f>
        <v>44.296</v>
      </c>
      <c r="W22" s="86">
        <f>SUM('Mês'!P22:W22)</f>
        <v>51.828</v>
      </c>
      <c r="X22" s="86">
        <f>SUM('Mês'!P22:X22)</f>
        <v>59.603</v>
      </c>
      <c r="Y22" s="86">
        <f>SUM('Mês'!P22:Y22)</f>
        <v>68.204</v>
      </c>
      <c r="Z22" s="86">
        <f>SUM('Mês'!P22:Z22)</f>
        <v>72.913</v>
      </c>
      <c r="AA22" s="86">
        <f>SUM('Mês'!P22:AA22)</f>
        <v>77.617</v>
      </c>
      <c r="AB22" s="86">
        <f>SUM('Mês'!$AB22:AB22)</f>
        <v>6.059</v>
      </c>
      <c r="AC22" s="86">
        <f>SUM('Mês'!$AB22:AC22)</f>
        <v>11.629</v>
      </c>
      <c r="AD22" s="86">
        <f>SUM('Mês'!$AB22:AD22)</f>
        <v>16.075</v>
      </c>
      <c r="AE22" s="86">
        <f>SUM('Mês'!$AB22:AE22)</f>
        <v>20.19</v>
      </c>
      <c r="AF22" s="86">
        <f>SUM('Mês'!$AB22:AF22)</f>
        <v>26.119</v>
      </c>
      <c r="AG22" s="86">
        <f>SUM('Mês'!$AB22:AG22)</f>
        <v>31.229</v>
      </c>
      <c r="AH22" s="86">
        <f>SUM('Mês'!$AB22:AH22)</f>
        <v>37.005</v>
      </c>
      <c r="AI22" s="86">
        <f>SUM('Mês'!$AB22:AI22)</f>
        <v>44.083</v>
      </c>
      <c r="AJ22" s="86">
        <f>SUM('Mês'!$AB22:AJ22)</f>
        <v>51.037</v>
      </c>
      <c r="AK22" s="86">
        <f>SUM('Mês'!$AB22:AK22)</f>
        <v>56.68</v>
      </c>
      <c r="AL22" s="86">
        <f>SUM('Mês'!$AB22:AL22)</f>
        <v>62.847</v>
      </c>
      <c r="AM22" s="86">
        <f>SUM('Mês'!$AB22:AM22)</f>
        <v>66.888</v>
      </c>
      <c r="AN22" s="86">
        <f>SUM('Mês'!$AN22:AN22)</f>
        <v>1.736</v>
      </c>
      <c r="AO22" s="86">
        <f>SUM('Mês'!$AN22:AO22)</f>
        <v>4.96</v>
      </c>
      <c r="AP22" s="86">
        <f>SUM('Mês'!$AN22:AP22)</f>
        <v>12.133</v>
      </c>
      <c r="AQ22" s="86">
        <f>SUM('Mês'!$AN22:AQ22)</f>
        <v>18.842</v>
      </c>
      <c r="AR22" s="86">
        <f>SUM('Mês'!$AN22:AR22)</f>
        <v>24.941</v>
      </c>
      <c r="AS22" s="86">
        <f>SUM('Mês'!$AN22:AS22)</f>
        <v>33.863</v>
      </c>
      <c r="AT22" s="86">
        <f>SUM('Mês'!$AN22:AT22)</f>
        <v>45.848</v>
      </c>
      <c r="AU22" s="86">
        <f>SUM('Mês'!$AN22:AU22)</f>
        <v>51.317</v>
      </c>
      <c r="AV22" s="86">
        <f>SUM('Mês'!$AN22:AV22)</f>
        <v>53.948</v>
      </c>
      <c r="AW22" s="86">
        <f>SUM('Mês'!$AN22:AW22)</f>
        <v>56.928</v>
      </c>
      <c r="AX22" s="86">
        <f>SUM('Mês'!$AN22:AX22)</f>
        <v>63.381</v>
      </c>
      <c r="AY22" s="86">
        <f>SUM('Mês'!$AN22:AY22)</f>
        <v>67.848</v>
      </c>
      <c r="AZ22" s="86">
        <f>SUM('Mês'!$AZ22:AZ22)</f>
        <v>2.022</v>
      </c>
      <c r="BA22" s="86">
        <f>SUM('Mês'!$AZ22:BA22)</f>
        <v>5.38</v>
      </c>
      <c r="BB22" s="86">
        <f>SUM('Mês'!$AZ22:BB22)</f>
        <v>11.161</v>
      </c>
      <c r="BC22" s="86">
        <f>SUM('Mês'!$AZ22:BC22)</f>
        <v>15.838</v>
      </c>
      <c r="BD22" s="86">
        <f>SUM('Mês'!$AZ22:BD22)</f>
        <v>21.712</v>
      </c>
      <c r="BE22" s="86">
        <f>SUM('Mês'!$AZ22:BE22)</f>
        <v>27.393</v>
      </c>
      <c r="BF22" s="86">
        <f>SUM('Mês'!$AZ22:BF22)</f>
        <v>32.704</v>
      </c>
      <c r="BG22" s="86">
        <f>SUM('Mês'!$AZ22:BG22)</f>
        <v>38.651</v>
      </c>
      <c r="BH22" s="86">
        <f>SUM('Mês'!$AZ22:BH22)</f>
        <v>46.699</v>
      </c>
      <c r="BI22" s="86">
        <f>SUM('Mês'!$AZ22:BI22)</f>
        <v>54.608</v>
      </c>
      <c r="BJ22" s="86">
        <f>SUM('Mês'!$AZ22:BJ22)</f>
        <v>60.249</v>
      </c>
      <c r="BK22" s="86">
        <f>SUM('Mês'!$AZ22:BK22)</f>
        <v>64.147</v>
      </c>
      <c r="BL22" s="86">
        <f>SUM('Mês'!$BL22:BL22)</f>
        <v>5.027</v>
      </c>
      <c r="BM22" s="86">
        <f>SUM('Mês'!$BL22:BM22)</f>
        <v>9.474</v>
      </c>
      <c r="BN22" s="86">
        <f>SUM('Mês'!$BL22:BN22)</f>
        <v>15.017</v>
      </c>
      <c r="BO22" s="86">
        <f>SUM('Mês'!$BL22:BO22)</f>
        <v>21.591</v>
      </c>
      <c r="BP22" s="86">
        <f>SUM('Mês'!$BL22:BP22)</f>
        <v>26.797</v>
      </c>
      <c r="BQ22" s="86">
        <f>SUM('Mês'!$BL22:BQ22)</f>
        <v>31.701</v>
      </c>
      <c r="BR22" s="86">
        <f>SUM('Mês'!$BL22:BR22)</f>
        <v>37.744</v>
      </c>
      <c r="BS22" s="86">
        <f>SUM('Mês'!$BL22:BS22)</f>
        <v>48.164</v>
      </c>
      <c r="BT22" s="86">
        <f>SUM('Mês'!$BL22:BT22)</f>
        <v>56.755</v>
      </c>
      <c r="BU22" s="86">
        <f>SUM('Mês'!$BL22:BU22)</f>
        <v>60.873</v>
      </c>
      <c r="BV22" s="86">
        <f>SUM('Mês'!$BL22:BV22)</f>
        <v>63.909</v>
      </c>
      <c r="BW22" s="86">
        <f>SUM('Mês'!$BL22:BW22)</f>
        <v>67.225</v>
      </c>
      <c r="BX22" s="86">
        <f>SUM('Mês'!$BX22:BX22)</f>
        <v>7.174</v>
      </c>
      <c r="BY22" s="86">
        <f>SUM('Mês'!$BX22:BY22)</f>
        <v>11.548</v>
      </c>
      <c r="BZ22" s="86">
        <f>SUM('Mês'!$BX22:BZ22)</f>
        <v>18.156</v>
      </c>
      <c r="CA22" s="86">
        <f>SUM('Mês'!$BX22:CA22)</f>
        <v>23.728</v>
      </c>
      <c r="CB22" s="86">
        <f>SUM('Mês'!$BX22:CB22)</f>
        <v>28.175</v>
      </c>
      <c r="CC22" s="86">
        <f>SUM('Mês'!$BX22:CC22)</f>
        <v>34.873</v>
      </c>
      <c r="CD22" s="86">
        <f>SUM('Mês'!$BX22:CD22)</f>
        <v>40.098</v>
      </c>
      <c r="CE22" s="86">
        <f>SUM('Mês'!$BX22:CE22)</f>
        <v>49.754</v>
      </c>
      <c r="CF22" s="86">
        <f>SUM('Mês'!$BX22:CF22)</f>
        <v>57.387</v>
      </c>
      <c r="CG22" s="86">
        <f>SUM('Mês'!$BX22:CG22)</f>
        <v>63.18</v>
      </c>
      <c r="CH22" s="86">
        <f>SUM('Mês'!$BX22:CH22)</f>
        <v>69.232</v>
      </c>
      <c r="CI22" s="86">
        <f>SUM('Mês'!$BX22:CI22)</f>
        <v>74.299</v>
      </c>
      <c r="CJ22" s="86">
        <f>SUM('Mês'!$CJ22:CJ22)</f>
        <v>3.521</v>
      </c>
      <c r="CK22" s="86">
        <f>SUM('Mês'!$CJ22:CK22)</f>
        <v>9.555</v>
      </c>
      <c r="CL22" s="86">
        <f>SUM('Mês'!$CJ22:CL22)</f>
        <v>15.549</v>
      </c>
      <c r="CM22" s="86">
        <f>SUM('Mês'!$CJ22:CM22)</f>
        <v>23.254</v>
      </c>
      <c r="CN22" s="86">
        <f>SUM('Mês'!$CJ22:CN22)</f>
        <v>30.302</v>
      </c>
      <c r="CO22" s="86">
        <f>SUM('Mês'!$CJ22:CO22)</f>
        <v>34.906</v>
      </c>
      <c r="CP22" s="86">
        <f>SUM('Mês'!$CJ22:CP22)</f>
        <v>41.514</v>
      </c>
      <c r="CQ22" s="86">
        <f>SUM('Mês'!$CJ22:CQ22)</f>
        <v>52.051</v>
      </c>
      <c r="CR22" s="86">
        <f>SUM('Mês'!$CJ22:CR22)</f>
        <v>58.48</v>
      </c>
      <c r="CS22" s="86">
        <f>SUM('Mês'!$CJ22:CS22)</f>
        <v>65.875</v>
      </c>
      <c r="CT22" s="86">
        <f>SUM('Mês'!$CJ22:CT22)</f>
        <v>69.712</v>
      </c>
      <c r="CU22" s="86">
        <f>SUM('Mês'!$CJ22:CU22)</f>
        <v>75.247</v>
      </c>
      <c r="CV22" s="86">
        <f>SUM('Mês'!$CV22:CV22)</f>
        <v>7.496</v>
      </c>
      <c r="CW22" s="86">
        <f>SUM('Mês'!$CV22:CW22)</f>
        <v>13.226</v>
      </c>
      <c r="CX22" s="86">
        <f>SUM('Mês'!$CV22:CX22)</f>
        <v>20.902</v>
      </c>
      <c r="CY22" s="86">
        <f>SUM('Mês'!$CV22:CY22)</f>
        <v>26.072</v>
      </c>
      <c r="CZ22" s="86">
        <f>SUM('Mês'!$CV22:CZ22)</f>
        <v>31.385</v>
      </c>
      <c r="DA22" s="86">
        <f>SUM('Mês'!$CV22:DA22)</f>
        <v>36.839</v>
      </c>
      <c r="DB22" s="86">
        <f>SUM('Mês'!$CV22:DB22)</f>
        <v>43.211</v>
      </c>
      <c r="DC22" s="86">
        <f>SUM('Mês'!$CV22:DC22)</f>
        <v>51.966</v>
      </c>
      <c r="DD22" s="86">
        <f>SUM('Mês'!CV22:DD22)</f>
        <v>58.287</v>
      </c>
      <c r="DE22" s="86">
        <f>SUM('Mês'!CV22:DE22)</f>
        <v>68.092</v>
      </c>
      <c r="DF22" s="86">
        <f>SUM('Mês'!$CV$22:DF22)</f>
        <v>74.221</v>
      </c>
      <c r="DG22" s="86">
        <f>SUM('Mês'!$CV$22:DG22)</f>
        <v>78.655</v>
      </c>
      <c r="DH22" s="86">
        <f>'Mês'!DH22</f>
        <v>4.409</v>
      </c>
      <c r="DI22" s="86">
        <f>SUM('Mês'!$DH22:DI22)</f>
        <v>9.59</v>
      </c>
      <c r="DJ22" s="86">
        <f>SUM('Mês'!$DH22:DJ22)</f>
        <v>13.963</v>
      </c>
      <c r="DK22" s="86">
        <f>SUM('Mês'!DH22:DK22)</f>
        <v>19.055</v>
      </c>
      <c r="DL22" s="86">
        <f>SUM('Mês'!DH22:DL22)</f>
        <v>24.806</v>
      </c>
      <c r="DM22" s="86">
        <f>SUM('Mês'!DH22:DM22)</f>
        <v>29.088</v>
      </c>
      <c r="DN22" s="86">
        <f>SUM('Mês'!DH22:DN22)</f>
        <v>36.124</v>
      </c>
      <c r="DO22" s="86">
        <f>SUM('Mês'!DH22:DO22)</f>
        <v>43.468</v>
      </c>
      <c r="DP22" s="86">
        <f>SUM('Mês'!DH22:DP22)</f>
        <v>52.01</v>
      </c>
      <c r="DQ22" s="86">
        <f>SUM('Mês'!DH22:DQ22)</f>
        <v>60.259</v>
      </c>
      <c r="DR22" s="86">
        <f>SUM('Mês'!DH22:DR22)</f>
        <v>65.822</v>
      </c>
      <c r="DS22" s="86">
        <f>SUM('Mês'!DH22:DS22)</f>
        <v>70.368</v>
      </c>
      <c r="DT22" s="86">
        <f>SUM('Mês'!DT22)</f>
        <v>4.478</v>
      </c>
      <c r="DU22" s="86">
        <f>SUM('Mês'!DT22:DU22)</f>
        <v>10.394</v>
      </c>
      <c r="DV22" s="86">
        <f>SUM('Mês'!DT22:DV22)</f>
        <v>17.754</v>
      </c>
      <c r="DW22" s="86">
        <f>SUM('Mês'!DT22:DW22)</f>
        <v>23.603</v>
      </c>
      <c r="DX22" s="86">
        <f>SUM('Mês'!DT22:DX22)</f>
        <v>29.162</v>
      </c>
      <c r="DY22" s="86">
        <f>SUM('Mês'!DT22:DY22)</f>
        <v>36.666</v>
      </c>
      <c r="DZ22" s="86">
        <f>SUM('Mês'!DT22:DZ22)</f>
        <v>43.429</v>
      </c>
      <c r="EA22" s="86">
        <f>SUM('Mês'!DT22:EA22)</f>
        <v>50.958</v>
      </c>
      <c r="EB22" s="86">
        <f>SUM('Mês'!$DT22:EB22)</f>
        <v>58.87</v>
      </c>
      <c r="EC22" s="86">
        <f>SUM('Mês'!DT22:EC22)</f>
        <v>66.28</v>
      </c>
      <c r="ED22" s="86">
        <f>SUM('Mês'!$DT22:ED22)</f>
        <v>70.449</v>
      </c>
      <c r="EE22" s="86">
        <f>SUM('Mês'!DT22:EE22)</f>
        <v>74.363</v>
      </c>
      <c r="EF22" s="86">
        <f>'Mês'!EF22</f>
        <v>6.525</v>
      </c>
      <c r="EG22" s="86">
        <f>SUM('Mês'!$EF22:EG22)</f>
        <v>11.852</v>
      </c>
      <c r="EH22" s="86">
        <f>SUM('Mês'!$EF22:EH22)</f>
        <v>17.304</v>
      </c>
      <c r="EI22" s="86">
        <f>SUM('Mês'!$EF22:EI22)</f>
        <v>23.294</v>
      </c>
      <c r="EJ22" s="86">
        <f>SUM('Mês'!$EF22:EJ22)</f>
        <v>28.414</v>
      </c>
      <c r="EK22" s="86">
        <f>SUM('Mês'!$EF22:EK22)</f>
        <v>32.579</v>
      </c>
      <c r="EL22" s="86">
        <f>SUM('Mês'!$EF22:EL22)</f>
        <v>39.193</v>
      </c>
      <c r="EM22" s="86">
        <f>SUM('Mês'!$EF22:EM22)</f>
        <v>44.886</v>
      </c>
      <c r="EN22" s="86">
        <f>SUM('Mês'!$EF22:EN22)</f>
        <v>49.403</v>
      </c>
      <c r="EO22" s="86">
        <f>SUM('Mês'!$EF22:EO22)</f>
        <v>56.3</v>
      </c>
      <c r="EP22" s="86">
        <f>SUM('Mês'!$EF22:EP22)</f>
        <v>61.659</v>
      </c>
      <c r="EQ22" s="86">
        <f>SUM('Mês'!$EF22:EQ22)</f>
        <v>65.293</v>
      </c>
      <c r="ER22" s="86">
        <f>'Mês'!ER22</f>
        <v>3.454</v>
      </c>
      <c r="ES22" s="86">
        <f>SUM('Mês'!ER22:ES22)</f>
        <v>8.061</v>
      </c>
      <c r="ET22" s="86">
        <f>SUM('Mês'!$ER22:ET22)</f>
        <v>10.286</v>
      </c>
      <c r="EU22" s="86">
        <f>SUM('Mês'!$ER22:EU22)</f>
        <v>14.084</v>
      </c>
      <c r="EV22" s="86">
        <f>SUM('Mês'!$ER22:EV22)</f>
        <v>18.036</v>
      </c>
      <c r="EW22" s="86">
        <f>SUM('Mês'!$ER22:EW22)</f>
        <v>23.133</v>
      </c>
      <c r="EX22" s="86">
        <f>SUM('Mês'!$ER22:EX22)</f>
        <v>29.153</v>
      </c>
      <c r="EY22" s="86">
        <f>SUM('Mês'!$ER22:EY22)</f>
        <v>35.645</v>
      </c>
      <c r="EZ22" s="86">
        <f>SUM('Mês'!$ER22:EZ22)</f>
        <v>42.546</v>
      </c>
      <c r="FA22" s="86">
        <f>SUM('Mês'!$ER22:FA22)</f>
        <v>50.921</v>
      </c>
      <c r="FB22" s="86">
        <f>SUM('Mês'!$ER22:FB22)</f>
        <v>55.071</v>
      </c>
      <c r="FC22" s="86">
        <f>SUM('Mês'!$ER22:FC22)</f>
        <v>59.482</v>
      </c>
      <c r="FD22" s="86">
        <f>SUM('Mês'!$FD22:FD22)</f>
        <v>6.505</v>
      </c>
      <c r="FE22" s="86">
        <f>SUM('Mês'!$FD22:FE22)</f>
        <v>10.056</v>
      </c>
      <c r="FF22" s="86">
        <f>SUM('Mês'!$FD22:FF22)</f>
        <v>14.365</v>
      </c>
      <c r="FG22" s="86">
        <f>SUM('Mês'!$FD22:FG22)</f>
        <v>17.644</v>
      </c>
      <c r="FH22" s="86">
        <f>SUM('Mês'!$FD22:FH22)</f>
        <v>20.364</v>
      </c>
      <c r="FI22" s="86">
        <f>SUM('Mês'!$FD22:FI22)</f>
        <v>24.592</v>
      </c>
      <c r="FJ22" s="86">
        <f>SUM('Mês'!$FD22:FJ22)</f>
        <v>29.957</v>
      </c>
      <c r="FK22" s="86">
        <f>SUM('Mês'!$FD22:FK22)</f>
        <v>36.533</v>
      </c>
      <c r="FL22" s="86">
        <f>SUM('Mês'!$FD22:FL22)</f>
        <v>43.995</v>
      </c>
      <c r="FM22" s="86">
        <f>SUM('Mês'!$FD22:FM22)</f>
        <v>49.167</v>
      </c>
      <c r="FN22" s="86">
        <f>SUM('Mês'!$FD22:FN22)</f>
        <v>54.768</v>
      </c>
      <c r="FO22" s="86">
        <f>SUM('Mês'!$FD22:FO22)</f>
        <v>58.494</v>
      </c>
      <c r="FP22" s="86">
        <f>SUM('Mês'!$FP22:FP22)</f>
        <v>5.393</v>
      </c>
      <c r="FQ22" s="86">
        <f>SUM('Mês'!$FP22:FQ22)</f>
        <v>9.614</v>
      </c>
      <c r="FR22" s="86">
        <f>SUM('Mês'!$FP22:FR22)</f>
        <v>15.156</v>
      </c>
      <c r="FS22" s="86">
        <f>SUM('Mês'!$FP22:FS22)</f>
        <v>20.275</v>
      </c>
      <c r="FT22" s="86">
        <f>SUM('Mês'!$FP22:FT22)</f>
        <v>24.556</v>
      </c>
      <c r="FU22" s="86">
        <f>SUM('Mês'!$FP22:FU22)</f>
        <v>29.196</v>
      </c>
      <c r="FV22" s="86">
        <f>SUM('Mês'!$FP22:FV22)</f>
        <v>36.622</v>
      </c>
      <c r="FW22" s="86">
        <f>SUM('Mês'!$FP22:FW22)</f>
        <v>41.527</v>
      </c>
      <c r="FX22" s="86">
        <f>SUM('Mês'!$FP22:FX22)</f>
        <v>47.041</v>
      </c>
      <c r="FY22" s="86">
        <f>SUM('Mês'!$FP22:FY22)</f>
        <v>52.256</v>
      </c>
      <c r="FZ22" s="86">
        <f>SUM('Mês'!$FP22:FZ22)</f>
        <v>56.68</v>
      </c>
      <c r="GA22" s="86">
        <f>SUM('Mês'!$FP22:GA22)</f>
        <v>61.095</v>
      </c>
      <c r="GB22" s="86">
        <f>SUM('Mês'!$GB22:GB22)</f>
        <v>4.239</v>
      </c>
      <c r="GC22" s="86">
        <f>SUM('Mês'!$GB22:GC22)</f>
        <v>8.183</v>
      </c>
      <c r="GD22" s="86">
        <f>SUM('Mês'!$GB22:GD22)</f>
        <v>13.068</v>
      </c>
      <c r="GE22" s="86">
        <f>SUM('Mês'!$GB22:GE22)</f>
        <v>19.533</v>
      </c>
      <c r="GF22" s="86">
        <f>SUM('Mês'!$GB22:GF22)</f>
        <v>24.565</v>
      </c>
      <c r="GG22" s="86">
        <f>SUM('Mês'!$GB22:GG22)</f>
        <v>28.51</v>
      </c>
      <c r="GH22" s="86">
        <f>SUM('Mês'!$GB22:GH22)</f>
        <v>33.773</v>
      </c>
      <c r="GI22" s="86">
        <f>SUM('Mês'!$GB22:GI22)</f>
        <v>38.476</v>
      </c>
      <c r="GJ22" s="86">
        <f>SUM('Mês'!$GB22:GJ22)</f>
        <v>41.785</v>
      </c>
      <c r="GK22" s="86">
        <f>SUM('Mês'!$GB22:GK22)</f>
        <v>48.595</v>
      </c>
      <c r="GL22" s="86">
        <f>SUM('Mês'!$GB22:GL22)</f>
        <v>52.65</v>
      </c>
      <c r="GM22" s="86">
        <f>SUM('Mês'!$GB22:GM22)</f>
        <v>57.499</v>
      </c>
      <c r="GN22" s="86">
        <f>SUM('Mês'!$GN22:GN22)</f>
        <v>4.044</v>
      </c>
      <c r="GO22" s="86">
        <f>SUM('Mês'!$GN22:GO22)</f>
        <v>7.095</v>
      </c>
      <c r="GP22" s="86">
        <f>SUM('Mês'!$GN22:GP22)</f>
        <v>12.31</v>
      </c>
      <c r="GQ22" s="86">
        <f>SUM('Mês'!$GN22:GQ22)</f>
        <v>17.16</v>
      </c>
      <c r="GR22" s="86">
        <f>SUM('Mês'!$GN22:$GR22)</f>
        <v>23.258</v>
      </c>
      <c r="GS22" s="86">
        <f>SUM('Mês'!$GN22:$GS22)</f>
        <v>27.061</v>
      </c>
      <c r="GT22" s="86">
        <f>SUM('Mês'!$GN22:$GT22)</f>
        <v>33.309</v>
      </c>
      <c r="GU22" s="86">
        <f>SUM('Mês'!$GN22:GU22)</f>
        <v>38.288</v>
      </c>
      <c r="GV22" s="86">
        <f>SUM('Mês'!$GN22:GV22)</f>
        <v>45.09</v>
      </c>
      <c r="GW22" s="86">
        <f>SUM('Mês'!$GN22:GW22)</f>
        <v>50.742</v>
      </c>
      <c r="GX22" s="86">
        <f>SUM('Mês'!$GN22:GX22)</f>
        <v>54.623</v>
      </c>
      <c r="GY22" s="86">
        <f>SUM('Mês'!$GN22:GY22)</f>
        <v>58.276</v>
      </c>
      <c r="GZ22" s="86">
        <f>SUM('Mês'!$GZ22:GZ22)</f>
        <v>8.178</v>
      </c>
      <c r="HA22" s="86">
        <f>SUM('Mês'!$GZ22:HA22)</f>
        <v>15.454</v>
      </c>
      <c r="HB22" s="86">
        <f>SUM('Mês'!$GZ22:HB22)</f>
        <v>20.331</v>
      </c>
      <c r="HC22" s="86">
        <f>SUM('Mês'!$GZ22:HC22)</f>
        <v>26.039</v>
      </c>
      <c r="HD22" s="86">
        <f>SUM('Mês'!$GZ22:HD22)</f>
        <v>32.29</v>
      </c>
      <c r="HE22" s="86">
        <f>SUM('Mês'!$GZ22:HE22)</f>
        <v>34.643</v>
      </c>
      <c r="HF22" s="86">
        <f>SUM('Mês'!$GZ22:HF22)</f>
        <v>38.861</v>
      </c>
      <c r="HG22" s="86">
        <f>SUM('Mês'!$GZ22:HG22)</f>
        <v>43.859</v>
      </c>
      <c r="HH22" s="86">
        <f>SUM('Mês'!$GZ22:HH22)</f>
        <v>50.18</v>
      </c>
      <c r="HI22" s="60">
        <f>SUM('Mês'!$GZ22:HI22)</f>
        <v>55.815</v>
      </c>
      <c r="HJ22" s="60">
        <f>SUM('Mês'!$GZ22:HJ22)</f>
        <v>60.65</v>
      </c>
      <c r="HK22" s="60">
        <f>SUM('Mês'!$GZ22:HK22)</f>
        <v>65.558</v>
      </c>
      <c r="HL22" s="60">
        <f>SUM('Mês'!$HL22:HL22)</f>
        <v>7.204</v>
      </c>
      <c r="HM22" s="60">
        <f>SUM('Mês'!$HL22:HM22)</f>
        <v>13.165</v>
      </c>
      <c r="HN22" s="60">
        <f>SUM('Mês'!$HL22:HN22)</f>
        <v>21.014</v>
      </c>
      <c r="HO22" s="60">
        <f>SUM('Mês'!$HL22:HO22)</f>
        <v>25.6</v>
      </c>
      <c r="HP22" s="60">
        <f>SUM('Mês'!$HL22:HP22)</f>
        <v>28.894</v>
      </c>
      <c r="HQ22" s="60">
        <f>SUM('Mês'!$HL22:HQ22)</f>
        <v>33.394</v>
      </c>
      <c r="HR22" s="60">
        <f>SUM('Mês'!$HL22:HR22)</f>
        <v>39.237</v>
      </c>
      <c r="HS22" s="60">
        <f>SUM('Mês'!$HL22:HS22)</f>
        <v>45.008</v>
      </c>
      <c r="HT22" s="172"/>
    </row>
    <row r="23" ht="13.5" customHeight="1">
      <c r="A23" s="39">
        <f t="shared" si="3"/>
        <v>19</v>
      </c>
      <c r="B23" s="96" t="s">
        <v>246</v>
      </c>
      <c r="C23" s="97"/>
      <c r="D23" s="97">
        <f>'Mês'!D23</f>
        <v>20.344</v>
      </c>
      <c r="E23" s="97">
        <f>SUM('Mês'!D23:E23)</f>
        <v>36.964</v>
      </c>
      <c r="F23" s="97">
        <f>SUM('Mês'!D23:F23)</f>
        <v>54.494</v>
      </c>
      <c r="G23" s="97">
        <f>SUM('Mês'!D23:G23)</f>
        <v>70.704</v>
      </c>
      <c r="H23" s="97">
        <f>SUM('Mês'!D23:H23)</f>
        <v>90.518</v>
      </c>
      <c r="I23" s="97">
        <f>SUM('Mês'!D23:I23)</f>
        <v>111.947</v>
      </c>
      <c r="J23" s="97">
        <f>SUM('Mês'!D23:J23)</f>
        <v>136.779</v>
      </c>
      <c r="K23" s="97">
        <f>SUM('Mês'!D23:K23)</f>
        <v>158.413</v>
      </c>
      <c r="L23" s="97">
        <f>SUM('Mês'!D23:L23)</f>
        <v>179.035</v>
      </c>
      <c r="M23" s="97">
        <f>SUM('Mês'!D23:M23)</f>
        <v>205.345</v>
      </c>
      <c r="N23" s="97">
        <f>SUM('Mês'!D23:N23)</f>
        <v>229.13</v>
      </c>
      <c r="O23" s="97">
        <f>SUM('Mês'!D23:O23)</f>
        <v>252.79</v>
      </c>
      <c r="P23" s="97">
        <f>SUM('Mês'!P23)</f>
        <v>17.078</v>
      </c>
      <c r="Q23" s="97">
        <f>SUM('Mês'!P23:Q23)</f>
        <v>34.533</v>
      </c>
      <c r="R23" s="97">
        <f>SUM('Mês'!P23:R23)</f>
        <v>54.788</v>
      </c>
      <c r="S23" s="97">
        <f>SUM('Mês'!P23:S23)</f>
        <v>75.948</v>
      </c>
      <c r="T23" s="97">
        <f>SUM('Mês'!P23:T23)</f>
        <v>98.771</v>
      </c>
      <c r="U23" s="97">
        <f>SUM('Mês'!P23:U23)</f>
        <v>119.626</v>
      </c>
      <c r="V23" s="97">
        <f>SUM('Mês'!P23:V23)</f>
        <v>139.582</v>
      </c>
      <c r="W23" s="97">
        <f>SUM('Mês'!P23:W23)</f>
        <v>163.179</v>
      </c>
      <c r="X23" s="97">
        <f>SUM('Mês'!P23:X23)</f>
        <v>187.096</v>
      </c>
      <c r="Y23" s="97">
        <f>SUM('Mês'!P23:Y23)</f>
        <v>215.167</v>
      </c>
      <c r="Z23" s="97">
        <f>SUM('Mês'!P23:Z23)</f>
        <v>235.284</v>
      </c>
      <c r="AA23" s="97">
        <f>SUM('Mês'!P23:AA23)</f>
        <v>253.595</v>
      </c>
      <c r="AB23" s="97">
        <f>SUM('Mês'!$AB23:AB23)</f>
        <v>19.466</v>
      </c>
      <c r="AC23" s="97">
        <f>SUM('Mês'!$AB23:AC23)</f>
        <v>38.393</v>
      </c>
      <c r="AD23" s="97">
        <f>SUM('Mês'!$AB23:AD23)</f>
        <v>56.601</v>
      </c>
      <c r="AE23" s="97">
        <f>SUM('Mês'!$AB23:AE23)</f>
        <v>73.439</v>
      </c>
      <c r="AF23" s="97">
        <f>SUM('Mês'!$AB23:AF23)</f>
        <v>93.992</v>
      </c>
      <c r="AG23" s="97">
        <f>SUM('Mês'!$AB23:AG23)</f>
        <v>112.423</v>
      </c>
      <c r="AH23" s="97">
        <f>SUM('Mês'!$AB23:AH23)</f>
        <v>131.301</v>
      </c>
      <c r="AI23" s="97">
        <f>SUM('Mês'!$AB23:AI23)</f>
        <v>154.736</v>
      </c>
      <c r="AJ23" s="97">
        <f>SUM('Mês'!$AB23:AJ23)</f>
        <v>176.441</v>
      </c>
      <c r="AK23" s="97">
        <f>SUM('Mês'!$AB23:AK23)</f>
        <v>200.306</v>
      </c>
      <c r="AL23" s="97">
        <f>SUM('Mês'!$AB23:AL23)</f>
        <v>221.539</v>
      </c>
      <c r="AM23" s="97">
        <f>SUM('Mês'!$AB23:AM23)</f>
        <v>235.812</v>
      </c>
      <c r="AN23" s="97">
        <f>SUM('Mês'!$AN23:AN23)</f>
        <v>9.729</v>
      </c>
      <c r="AO23" s="97">
        <f>SUM('Mês'!$AN23:AO23)</f>
        <v>24.387</v>
      </c>
      <c r="AP23" s="97">
        <f>SUM('Mês'!$AN23:AP23)</f>
        <v>46.245</v>
      </c>
      <c r="AQ23" s="97">
        <f>SUM('Mês'!$AN23:AQ23)</f>
        <v>66.047</v>
      </c>
      <c r="AR23" s="97">
        <f>SUM('Mês'!$AN23:AR23)</f>
        <v>85.679</v>
      </c>
      <c r="AS23" s="97">
        <f>SUM('Mês'!$AN23:AS23)</f>
        <v>108.714</v>
      </c>
      <c r="AT23" s="97">
        <f>SUM('Mês'!$AN23:AT23)</f>
        <v>133.988</v>
      </c>
      <c r="AU23" s="97">
        <f>SUM('Mês'!$AN23:AU23)</f>
        <v>154.966</v>
      </c>
      <c r="AV23" s="97">
        <f>SUM('Mês'!$AN23:AV23)</f>
        <v>171.657</v>
      </c>
      <c r="AW23" s="97">
        <f>SUM('Mês'!$AN23:AW23)</f>
        <v>191.964</v>
      </c>
      <c r="AX23" s="97">
        <f>SUM('Mês'!$AN23:AX23)</f>
        <v>213.539</v>
      </c>
      <c r="AY23" s="97">
        <f>SUM('Mês'!$AN23:AY23)</f>
        <v>233.689</v>
      </c>
      <c r="AZ23" s="97">
        <f>SUM('Mês'!$AZ23:AZ23)</f>
        <v>14.275</v>
      </c>
      <c r="BA23" s="97">
        <f>SUM('Mês'!$AZ23:BA23)</f>
        <v>30.142</v>
      </c>
      <c r="BB23" s="97">
        <f>SUM('Mês'!$AZ23:BB23)</f>
        <v>53.654</v>
      </c>
      <c r="BC23" s="97">
        <f>SUM('Mês'!$AZ23:BC23)</f>
        <v>74.676</v>
      </c>
      <c r="BD23" s="97">
        <f>SUM('Mês'!$AZ23:BD23)</f>
        <v>94.919</v>
      </c>
      <c r="BE23" s="97">
        <f>SUM('Mês'!$AZ23:BE23)</f>
        <v>117.585</v>
      </c>
      <c r="BF23" s="97">
        <f>SUM('Mês'!$AZ23:BF23)</f>
        <v>139.049</v>
      </c>
      <c r="BG23" s="97">
        <f>SUM('Mês'!$AZ23:BG23)</f>
        <v>163.4</v>
      </c>
      <c r="BH23" s="97">
        <f>SUM('Mês'!$AZ23:BH23)</f>
        <v>188.29</v>
      </c>
      <c r="BI23" s="97">
        <f>SUM('Mês'!$AZ23:BI23)</f>
        <v>217.332</v>
      </c>
      <c r="BJ23" s="97">
        <f>SUM('Mês'!$AZ23:BJ23)</f>
        <v>241.118</v>
      </c>
      <c r="BK23" s="97">
        <f>SUM('Mês'!$AZ23:BK23)</f>
        <v>262.475</v>
      </c>
      <c r="BL23" s="97">
        <f>SUM('Mês'!$BL23:BL23)</f>
        <v>22.301</v>
      </c>
      <c r="BM23" s="97">
        <f>SUM('Mês'!$BL23:BM23)</f>
        <v>40.44</v>
      </c>
      <c r="BN23" s="97">
        <f>SUM('Mês'!$BL23:BN23)</f>
        <v>61.859</v>
      </c>
      <c r="BO23" s="97">
        <f>SUM('Mês'!$BL23:BO23)</f>
        <v>83.978</v>
      </c>
      <c r="BP23" s="97">
        <f>SUM('Mês'!$BL23:BP23)</f>
        <v>103.57</v>
      </c>
      <c r="BQ23" s="97">
        <f>SUM('Mês'!$BL23:BQ23)</f>
        <v>123.156</v>
      </c>
      <c r="BR23" s="97">
        <f>SUM('Mês'!$BL23:BR23)</f>
        <v>145.923</v>
      </c>
      <c r="BS23" s="97">
        <f>SUM('Mês'!$BL23:BS23)</f>
        <v>175.178</v>
      </c>
      <c r="BT23" s="97">
        <f>SUM('Mês'!$BL23:BT23)</f>
        <v>200.84</v>
      </c>
      <c r="BU23" s="97">
        <f>SUM('Mês'!$BL23:BU23)</f>
        <v>224.254</v>
      </c>
      <c r="BV23" s="97">
        <f>SUM('Mês'!$BL23:BV23)</f>
        <v>244.725</v>
      </c>
      <c r="BW23" s="97">
        <f>SUM('Mês'!$BL23:BW23)</f>
        <v>262.194</v>
      </c>
      <c r="BX23" s="97">
        <f>SUM('Mês'!$BX23:BX23)</f>
        <v>20.665</v>
      </c>
      <c r="BY23" s="97">
        <f>SUM('Mês'!$BX23:BY23)</f>
        <v>40.293</v>
      </c>
      <c r="BZ23" s="97">
        <f>SUM('Mês'!$BX23:BZ23)</f>
        <v>63.524</v>
      </c>
      <c r="CA23" s="97">
        <f>SUM('Mês'!$BX23:CA23)</f>
        <v>83.922</v>
      </c>
      <c r="CB23" s="97">
        <f>SUM('Mês'!$BX23:CB23)</f>
        <v>104.893</v>
      </c>
      <c r="CC23" s="97">
        <f>SUM('Mês'!$BX23:CC23)</f>
        <v>126.287</v>
      </c>
      <c r="CD23" s="97">
        <f>SUM('Mês'!$BX23:CD23)</f>
        <v>145.88</v>
      </c>
      <c r="CE23" s="97">
        <f>SUM('Mês'!$BX23:CE23)</f>
        <v>174.807</v>
      </c>
      <c r="CF23" s="97">
        <f>SUM('Mês'!$BX23:CF23)</f>
        <v>200.817</v>
      </c>
      <c r="CG23" s="97">
        <f>SUM('Mês'!$BX23:CG23)</f>
        <v>228.574</v>
      </c>
      <c r="CH23" s="97">
        <f>SUM('Mês'!$BX23:CH23)</f>
        <v>251.476</v>
      </c>
      <c r="CI23" s="97">
        <f>SUM('Mês'!$BX23:CI23)</f>
        <v>272.314</v>
      </c>
      <c r="CJ23" s="97">
        <f>SUM('Mês'!$CJ23:CJ23)</f>
        <v>16.981</v>
      </c>
      <c r="CK23" s="97">
        <f>SUM('Mês'!$CJ23:CK23)</f>
        <v>39.224</v>
      </c>
      <c r="CL23" s="97">
        <f>SUM('Mês'!$CJ23:CL23)</f>
        <v>61.747</v>
      </c>
      <c r="CM23" s="97">
        <f>SUM('Mês'!$CJ23:CM23)</f>
        <v>86.215</v>
      </c>
      <c r="CN23" s="97">
        <f>SUM('Mês'!$CJ23:CN23)</f>
        <v>110.204</v>
      </c>
      <c r="CO23" s="97">
        <f>SUM('Mês'!$CJ23:CO23)</f>
        <v>131.479</v>
      </c>
      <c r="CP23" s="97">
        <f>SUM('Mês'!$CJ23:CP23)</f>
        <v>156.116</v>
      </c>
      <c r="CQ23" s="97">
        <f>SUM('Mês'!$CJ23:CQ23)</f>
        <v>183.972</v>
      </c>
      <c r="CR23" s="97">
        <f>SUM('Mês'!$CJ23:CR23)</f>
        <v>207.595</v>
      </c>
      <c r="CS23" s="97">
        <f>SUM('Mês'!$CJ23:CS23)</f>
        <v>238.374</v>
      </c>
      <c r="CT23" s="97">
        <f>SUM('Mês'!$CJ23:CT23)</f>
        <v>264.946</v>
      </c>
      <c r="CU23" s="97">
        <f>SUM('Mês'!$CJ23:CU23)</f>
        <v>289.605</v>
      </c>
      <c r="CV23" s="97">
        <f>SUM('Mês'!$CV23:CV23)</f>
        <v>24.779</v>
      </c>
      <c r="CW23" s="97">
        <f>SUM('Mês'!$CV23:CW23)</f>
        <v>44.917</v>
      </c>
      <c r="CX23" s="97">
        <f>SUM('Mês'!$CV23:CX23)</f>
        <v>70.17</v>
      </c>
      <c r="CY23" s="97">
        <f>SUM('Mês'!$CV23:CY23)</f>
        <v>90.167</v>
      </c>
      <c r="CZ23" s="97">
        <f>SUM('Mês'!$CV23:CZ23)</f>
        <v>113.369</v>
      </c>
      <c r="DA23" s="97">
        <f>SUM('Mês'!$CV23:DA23)</f>
        <v>134.052</v>
      </c>
      <c r="DB23" s="97">
        <f>SUM('Mês'!$CV23:DB23)</f>
        <v>157.514</v>
      </c>
      <c r="DC23" s="97">
        <f>SUM('Mês'!$CV23:DC23)</f>
        <v>186.026</v>
      </c>
      <c r="DD23" s="97">
        <f>SUM('Mês'!CV23:DD23)</f>
        <v>213.054</v>
      </c>
      <c r="DE23" s="97">
        <f>SUM('Mês'!CV23:DE23)</f>
        <v>242.775</v>
      </c>
      <c r="DF23" s="97">
        <f>SUM('Mês'!$CV$23:DF23)</f>
        <v>267.445</v>
      </c>
      <c r="DG23" s="97">
        <f>SUM('Mês'!$CV$23:DG23)</f>
        <v>287.969</v>
      </c>
      <c r="DH23" s="97">
        <f>'Mês'!DH23</f>
        <v>21.531</v>
      </c>
      <c r="DI23" s="97">
        <f>SUM('Mês'!$DH23:DI23)</f>
        <v>42.079</v>
      </c>
      <c r="DJ23" s="97">
        <f>SUM('Mês'!$DH23:DJ23)</f>
        <v>63.339</v>
      </c>
      <c r="DK23" s="97">
        <f>SUM('Mês'!DH23:DK23)</f>
        <v>86.03</v>
      </c>
      <c r="DL23" s="97">
        <f>SUM('Mês'!DH23:DL23)</f>
        <v>109.393</v>
      </c>
      <c r="DM23" s="97">
        <f>SUM('Mês'!DH23:DM23)</f>
        <v>131.867</v>
      </c>
      <c r="DN23" s="97">
        <f>SUM('Mês'!DH23:DN23)</f>
        <v>158.793</v>
      </c>
      <c r="DO23" s="97">
        <f>SUM('Mês'!DH23:DO23)</f>
        <v>187.418</v>
      </c>
      <c r="DP23" s="97">
        <f>SUM('Mês'!DH23:DP23)</f>
        <v>217.651</v>
      </c>
      <c r="DQ23" s="97">
        <f>SUM('Mês'!DH23:DQ23)</f>
        <v>247.33</v>
      </c>
      <c r="DR23" s="97">
        <f>SUM('Mês'!DH23:DR23)</f>
        <v>270.935</v>
      </c>
      <c r="DS23" s="97">
        <f>SUM('Mês'!DH23:DS23)</f>
        <v>292.197</v>
      </c>
      <c r="DT23" s="97">
        <f>SUM('Mês'!DT23)</f>
        <v>21.652</v>
      </c>
      <c r="DU23" s="97">
        <f>SUM('Mês'!DT23:DU23)</f>
        <v>43.064</v>
      </c>
      <c r="DV23" s="97">
        <f>SUM('Mês'!DT23:DV23)</f>
        <v>69.483</v>
      </c>
      <c r="DW23" s="97">
        <f>SUM('Mês'!DT23:DW23)</f>
        <v>95.373</v>
      </c>
      <c r="DX23" s="97">
        <f>SUM('Mês'!DT23:DX23)</f>
        <v>120.338</v>
      </c>
      <c r="DY23" s="97">
        <f>SUM('Mês'!DT23:DY23)</f>
        <v>147.352</v>
      </c>
      <c r="DZ23" s="97">
        <f>SUM('Mês'!DT23:DZ23)</f>
        <v>173.502</v>
      </c>
      <c r="EA23" s="97">
        <f t="shared" ref="EA23:EB23" si="7">EA17+EA22</f>
        <v>201.585</v>
      </c>
      <c r="EB23" s="97">
        <f t="shared" si="7"/>
        <v>232.589</v>
      </c>
      <c r="EC23" s="97">
        <f>SUM('Mês'!DT23:EC23)</f>
        <v>261.851</v>
      </c>
      <c r="ED23" s="97">
        <f>SUM('Mês'!$DT23:ED23)</f>
        <v>285.743</v>
      </c>
      <c r="EE23" s="97">
        <f>SUM('Mês'!DT23:EE23)</f>
        <v>310.278</v>
      </c>
      <c r="EF23" s="97">
        <f>'Mês'!EF23</f>
        <v>27.188</v>
      </c>
      <c r="EG23" s="97">
        <f>SUM('Mês'!$EF23:EG23)</f>
        <v>50.134</v>
      </c>
      <c r="EH23" s="97">
        <f>SUM('Mês'!$EF23:EH23)</f>
        <v>76.446</v>
      </c>
      <c r="EI23" s="97">
        <f>SUM('Mês'!$EF23:EI23)</f>
        <v>101.404</v>
      </c>
      <c r="EJ23" s="97">
        <f>SUM('Mês'!$EF23:EJ23)</f>
        <v>123.824</v>
      </c>
      <c r="EK23" s="97">
        <f>SUM('Mês'!$EF23:EK23)</f>
        <v>145.976</v>
      </c>
      <c r="EL23" s="97">
        <f>SUM('Mês'!$EF23:EL23)</f>
        <v>172.793</v>
      </c>
      <c r="EM23" s="97">
        <f>SUM('Mês'!$EF23:EM23)</f>
        <v>197.802</v>
      </c>
      <c r="EN23" s="97">
        <f>SUM('Mês'!$EF23:EN23)</f>
        <v>225.124</v>
      </c>
      <c r="EO23" s="97">
        <f>SUM('Mês'!$EF23:EO23)</f>
        <v>257.101</v>
      </c>
      <c r="EP23" s="97">
        <f>SUM('Mês'!$EF23:EP23)</f>
        <v>284.817</v>
      </c>
      <c r="EQ23" s="97">
        <f>SUM('Mês'!$EF23:EQ23)</f>
        <v>307.115</v>
      </c>
      <c r="ER23" s="97">
        <f>'Mês'!ER23</f>
        <v>24.834</v>
      </c>
      <c r="ES23" s="97">
        <f>SUM('Mês'!ER23:ES23)</f>
        <v>47.154</v>
      </c>
      <c r="ET23" s="97">
        <f>SUM('Mês'!$ER23:ET23)</f>
        <v>69.113</v>
      </c>
      <c r="EU23" s="97">
        <f>SUM('Mês'!$ER23:EU23)</f>
        <v>93.596</v>
      </c>
      <c r="EV23" s="97">
        <f>SUM('Mês'!$ER23:EV23)</f>
        <v>114.019</v>
      </c>
      <c r="EW23" s="97">
        <f>SUM('Mês'!$ER23:EW23)</f>
        <v>138.114</v>
      </c>
      <c r="EX23" s="97">
        <f>SUM('Mês'!$ER23:EX23)</f>
        <v>170.529</v>
      </c>
      <c r="EY23" s="97">
        <f>SUM('Mês'!$ER23:EY23)</f>
        <v>201.055</v>
      </c>
      <c r="EZ23" s="97">
        <f>SUM('Mês'!$ER23:EZ23)</f>
        <v>234.153</v>
      </c>
      <c r="FA23" s="97">
        <f>SUM('Mês'!$ER23:FA23)</f>
        <v>270.134</v>
      </c>
      <c r="FB23" s="97">
        <f>SUM('Mês'!$ER23:FB23)</f>
        <v>296.946</v>
      </c>
      <c r="FC23" s="97">
        <f>SUM('Mês'!$ER23:FC23)</f>
        <v>322.655</v>
      </c>
      <c r="FD23" s="97">
        <f>SUM('Mês'!$FD23:FD23)</f>
        <v>27.271</v>
      </c>
      <c r="FE23" s="97">
        <f>SUM('Mês'!$FD23:FE23)</f>
        <v>51.063</v>
      </c>
      <c r="FF23" s="97">
        <f>SUM('Mês'!$FD23:FF23)</f>
        <v>77.578</v>
      </c>
      <c r="FG23" s="97">
        <f>SUM('Mês'!$FD23:FG23)</f>
        <v>102.872</v>
      </c>
      <c r="FH23" s="97">
        <f>SUM('Mês'!$FD23:FH23)</f>
        <v>128.881</v>
      </c>
      <c r="FI23" s="97">
        <f>SUM('Mês'!$FD23:FI23)</f>
        <v>155.849</v>
      </c>
      <c r="FJ23" s="97">
        <f>SUM('Mês'!$FD23:FJ23)</f>
        <v>182.812</v>
      </c>
      <c r="FK23" s="97">
        <f>SUM('Mês'!$FD23:FK23)</f>
        <v>214.477</v>
      </c>
      <c r="FL23" s="97">
        <f>SUM('Mês'!$FD23:FL23)</f>
        <v>245.813</v>
      </c>
      <c r="FM23" s="97">
        <f>SUM('Mês'!$FD23:FM23)</f>
        <v>278.808</v>
      </c>
      <c r="FN23" s="97">
        <f>SUM('Mês'!$FD23:FN23)</f>
        <v>309.691</v>
      </c>
      <c r="FO23" s="97">
        <f>SUM('Mês'!$FD23:FO23)</f>
        <v>334.448</v>
      </c>
      <c r="FP23" s="97">
        <f>SUM('Mês'!$FP23:FP23)</f>
        <v>26.464</v>
      </c>
      <c r="FQ23" s="97">
        <f>SUM('Mês'!$FP23:FQ23)</f>
        <v>53.598</v>
      </c>
      <c r="FR23" s="97">
        <f>SUM('Mês'!$FP23:FR23)</f>
        <v>87.231</v>
      </c>
      <c r="FS23" s="97">
        <f>SUM('Mês'!$FP23:FS23)</f>
        <v>111.276</v>
      </c>
      <c r="FT23" s="97">
        <f>SUM('Mês'!$FP23:FT23)</f>
        <v>136.05</v>
      </c>
      <c r="FU23" s="97">
        <f>SUM('Mês'!$FP23:FU23)</f>
        <v>159.471</v>
      </c>
      <c r="FV23" s="97">
        <f>SUM('Mês'!$FP23:FV23)</f>
        <v>189.753</v>
      </c>
      <c r="FW23" s="97">
        <f>SUM('Mês'!$FP23:FW23)</f>
        <v>220.97</v>
      </c>
      <c r="FX23" s="97">
        <f>SUM('Mês'!$FP23:FX23)</f>
        <v>250.646</v>
      </c>
      <c r="FY23" s="97">
        <f>SUM('Mês'!$FP23:FY23)</f>
        <v>283.631</v>
      </c>
      <c r="FZ23" s="97">
        <f>SUM('Mês'!$FP23:FZ23)</f>
        <v>311.567</v>
      </c>
      <c r="GA23" s="97">
        <f>SUM('Mês'!$FP23:GA23)</f>
        <v>342.393</v>
      </c>
      <c r="GB23" s="97">
        <f>SUM('Mês'!$GB23:GB23)</f>
        <v>28.85</v>
      </c>
      <c r="GC23" s="97">
        <f>SUM('Mês'!$GB23:GC23)</f>
        <v>57.024</v>
      </c>
      <c r="GD23" s="97">
        <f>SUM('Mês'!$GB23:GD23)</f>
        <v>89.756</v>
      </c>
      <c r="GE23" s="97">
        <f>SUM('Mês'!$GB23:GE23)</f>
        <v>122.956</v>
      </c>
      <c r="GF23" s="97">
        <f>SUM('Mês'!$GB23:GF23)</f>
        <v>155.794</v>
      </c>
      <c r="GG23" s="97">
        <f>SUM('Mês'!$GB23:GG23)</f>
        <v>184.502</v>
      </c>
      <c r="GH23" s="97">
        <f>SUM('Mês'!$GB23:GH23)</f>
        <v>213.862</v>
      </c>
      <c r="GI23" s="97">
        <f>SUM('Mês'!$GB23:GI23)</f>
        <v>248.468</v>
      </c>
      <c r="GJ23" s="97">
        <f>SUM('Mês'!$GB23:GJ23)</f>
        <v>278.091</v>
      </c>
      <c r="GK23" s="97">
        <f>SUM('Mês'!$GB23:GK23)</f>
        <v>317.167</v>
      </c>
      <c r="GL23" s="97">
        <f>SUM('Mês'!$GB23:GL23)</f>
        <v>346.592</v>
      </c>
      <c r="GM23" s="97">
        <f>SUM('Mês'!$GB23:GM23)</f>
        <v>376.391</v>
      </c>
      <c r="GN23" s="97">
        <f>SUM('Mês'!$GN23:GN23)</f>
        <v>28.213</v>
      </c>
      <c r="GO23" s="97">
        <f>SUM('Mês'!$GN23:GO23)</f>
        <v>56.107</v>
      </c>
      <c r="GP23" s="97">
        <f>SUM('Mês'!$GN23:GP23)</f>
        <v>85.948</v>
      </c>
      <c r="GQ23" s="97">
        <f>SUM('Mês'!$GN23:GQ23)</f>
        <v>115.65</v>
      </c>
      <c r="GR23" s="97">
        <f>SUM('Mês'!$GN23:$GR23)</f>
        <v>154.087</v>
      </c>
      <c r="GS23" s="97">
        <f>SUM('Mês'!$GN23:$GS23)</f>
        <v>184.34</v>
      </c>
      <c r="GT23" s="97">
        <f>SUM('Mês'!$GN23:$GT23)</f>
        <v>218.432</v>
      </c>
      <c r="GU23" s="97">
        <f>SUM('Mês'!$GN23:GU23)</f>
        <v>246.328</v>
      </c>
      <c r="GV23" s="97">
        <f>SUM('Mês'!$GN23:GV23)</f>
        <v>280.817</v>
      </c>
      <c r="GW23" s="97">
        <f>SUM('Mês'!$GN23:GW23)</f>
        <v>316.089</v>
      </c>
      <c r="GX23" s="97">
        <f>SUM('Mês'!$GN23:GX23)</f>
        <v>345.744</v>
      </c>
      <c r="GY23" s="97">
        <f>SUM('Mês'!$GN23:GY23)</f>
        <v>371.626</v>
      </c>
      <c r="GZ23" s="97">
        <f>SUM('Mês'!$GZ23:GZ23)</f>
        <v>28.9</v>
      </c>
      <c r="HA23" s="97">
        <f>SUM('Mês'!$GZ23:HA23)</f>
        <v>56.7</v>
      </c>
      <c r="HB23" s="97">
        <f>SUM('Mês'!$GZ23:HB23)</f>
        <v>90.666</v>
      </c>
      <c r="HC23" s="97">
        <f>SUM('Mês'!$GZ23:HC23)</f>
        <v>120.586</v>
      </c>
      <c r="HD23" s="97">
        <f>SUM('Mês'!$GZ23:HD23)</f>
        <v>156.41</v>
      </c>
      <c r="HE23" s="97">
        <f>SUM('Mês'!$GZ23:HE23)</f>
        <v>184.342</v>
      </c>
      <c r="HF23" s="97">
        <f>SUM('Mês'!$GZ23:HF23)</f>
        <v>218.602</v>
      </c>
      <c r="HG23" s="97">
        <f>SUM('Mês'!$GZ23:HG23)</f>
        <v>255.985</v>
      </c>
      <c r="HH23" s="97">
        <f>SUM('Mês'!$GZ23:HH23)</f>
        <v>291.003</v>
      </c>
      <c r="HI23" s="98">
        <f>SUM('Mês'!$GZ23:HI23)</f>
        <v>330.977</v>
      </c>
      <c r="HJ23" s="98">
        <f>SUM('Mês'!$GZ23:HJ23)</f>
        <v>366.314</v>
      </c>
      <c r="HK23" s="98">
        <f>SUM('Mês'!$GZ23:HK23)</f>
        <v>400.831</v>
      </c>
      <c r="HL23" s="98">
        <f>SUM('Mês'!$HL23:HL23)</f>
        <v>35.386</v>
      </c>
      <c r="HM23" s="98">
        <f>SUM('Mês'!$HL23:HM23)</f>
        <v>73.221</v>
      </c>
      <c r="HN23" s="98">
        <f>SUM('Mês'!$HL23:HN23)</f>
        <v>116.652</v>
      </c>
      <c r="HO23" s="98">
        <f>SUM('Mês'!$HL23:HO23)</f>
        <v>153.521</v>
      </c>
      <c r="HP23" s="98">
        <f>SUM('Mês'!$HL23:HP23)</f>
        <v>187.955</v>
      </c>
      <c r="HQ23" s="98">
        <f>SUM('Mês'!$HL23:HQ23)</f>
        <v>223.063</v>
      </c>
      <c r="HR23" s="98">
        <f>SUM('Mês'!$HL23:HR23)</f>
        <v>266.813</v>
      </c>
      <c r="HS23" s="98">
        <f>SUM('Mês'!$HL23:HS23)</f>
        <v>313.063</v>
      </c>
      <c r="HT23" s="172"/>
    </row>
    <row r="24" ht="4.5" customHeight="1">
      <c r="A24" s="39">
        <f t="shared" si="3"/>
        <v>20</v>
      </c>
      <c r="B24" s="112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2"/>
      <c r="HJ24" s="102"/>
      <c r="HK24" s="102"/>
      <c r="HL24" s="114"/>
      <c r="HM24" s="114"/>
      <c r="HN24" s="114"/>
      <c r="HO24" s="114"/>
      <c r="HP24" s="114"/>
      <c r="HQ24" s="114"/>
      <c r="HR24" s="114"/>
      <c r="HS24" s="114"/>
      <c r="HT24" s="172"/>
    </row>
    <row r="25" ht="13.5" customHeight="1">
      <c r="A25" s="39">
        <f t="shared" si="3"/>
        <v>21</v>
      </c>
      <c r="B25" s="104" t="s">
        <v>247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72"/>
    </row>
    <row r="26" ht="13.5" customHeight="1">
      <c r="A26" s="39">
        <f t="shared" si="3"/>
        <v>22</v>
      </c>
      <c r="B26" s="80" t="s">
        <v>248</v>
      </c>
      <c r="C26" s="52"/>
      <c r="D26" s="52">
        <f>'Mês'!D26</f>
        <v>28.778</v>
      </c>
      <c r="E26" s="52">
        <f>SUM('Mês'!D26:E26)</f>
        <v>56.322</v>
      </c>
      <c r="F26" s="52">
        <f>SUM('Mês'!D26:F26)</f>
        <v>88.225</v>
      </c>
      <c r="G26" s="52">
        <f>SUM('Mês'!D26:G26)</f>
        <v>118.814</v>
      </c>
      <c r="H26" s="52">
        <f>SUM('Mês'!D26:H26)</f>
        <v>153.949</v>
      </c>
      <c r="I26" s="52">
        <f>SUM('Mês'!D26:I26)</f>
        <v>187.627</v>
      </c>
      <c r="J26" s="52">
        <f>SUM('Mês'!D26:J26)</f>
        <v>223.183</v>
      </c>
      <c r="K26" s="52">
        <f>SUM('Mês'!D26:K26)</f>
        <v>264.052</v>
      </c>
      <c r="L26" s="52">
        <f>SUM('Mês'!D26:L26)</f>
        <v>300.138</v>
      </c>
      <c r="M26" s="52">
        <f>SUM('Mês'!D26:M26)</f>
        <v>337.716</v>
      </c>
      <c r="N26" s="52">
        <f>SUM('Mês'!D26:N26)</f>
        <v>371.884</v>
      </c>
      <c r="O26" s="52">
        <f>SUM('Mês'!D26:O26)</f>
        <v>409.15</v>
      </c>
      <c r="P26" s="52">
        <f>SUM('Mês'!P26)</f>
        <v>32.885</v>
      </c>
      <c r="Q26" s="52">
        <f>SUM('Mês'!P26:Q26)</f>
        <v>63.326</v>
      </c>
      <c r="R26" s="52">
        <f>SUM('Mês'!P26:R26)</f>
        <v>97.962</v>
      </c>
      <c r="S26" s="52">
        <f>SUM('Mês'!P26:S26)</f>
        <v>133.541</v>
      </c>
      <c r="T26" s="52">
        <f>SUM('Mês'!P26:T26)</f>
        <v>172.673</v>
      </c>
      <c r="U26" s="52">
        <f>SUM('Mês'!P26:U26)</f>
        <v>209.073</v>
      </c>
      <c r="V26" s="52">
        <f>SUM('Mês'!P26:V26)</f>
        <v>249.699</v>
      </c>
      <c r="W26" s="52">
        <f>SUM('Mês'!P26:W26)</f>
        <v>289.264</v>
      </c>
      <c r="X26" s="52">
        <f>SUM('Mês'!P26:X26)</f>
        <v>325.517</v>
      </c>
      <c r="Y26" s="52">
        <f>SUM('Mês'!P26:Y26)</f>
        <v>370.682</v>
      </c>
      <c r="Z26" s="52">
        <f>SUM('Mês'!P26:Z26)</f>
        <v>409.949</v>
      </c>
      <c r="AA26" s="52">
        <f>SUM('Mês'!P26:AA26)</f>
        <v>447.73</v>
      </c>
      <c r="AB26" s="52">
        <f>SUM('Mês'!$AB26:AB26)</f>
        <v>33.625</v>
      </c>
      <c r="AC26" s="52">
        <f>SUM('Mês'!$AB26:AC26)</f>
        <v>68.504</v>
      </c>
      <c r="AD26" s="52">
        <f>SUM('Mês'!$AB26:AD26)</f>
        <v>105.187</v>
      </c>
      <c r="AE26" s="52">
        <f>SUM('Mês'!$AB26:AE26)</f>
        <v>139.29</v>
      </c>
      <c r="AF26" s="52">
        <f>SUM('Mês'!$AB26:AF26)</f>
        <v>175.625</v>
      </c>
      <c r="AG26" s="52">
        <f>SUM('Mês'!$AB26:AG26)</f>
        <v>214.499</v>
      </c>
      <c r="AH26" s="52">
        <f>SUM('Mês'!$AB26:AH26)</f>
        <v>250.704</v>
      </c>
      <c r="AI26" s="52">
        <f>SUM('Mês'!$AB26:AI26)</f>
        <v>292.066</v>
      </c>
      <c r="AJ26" s="52">
        <f>SUM('Mês'!$AB26:AJ26)</f>
        <v>334.307</v>
      </c>
      <c r="AK26" s="52">
        <f>SUM('Mês'!$AB26:AK26)</f>
        <v>381.735</v>
      </c>
      <c r="AL26" s="52">
        <f>SUM('Mês'!$AB26:AL26)</f>
        <v>421.411</v>
      </c>
      <c r="AM26" s="52">
        <f>SUM('Mês'!$AB26:AM26)</f>
        <v>456.925</v>
      </c>
      <c r="AN26" s="52">
        <f>SUM('Mês'!$AN26:AN26)</f>
        <v>28.532</v>
      </c>
      <c r="AO26" s="52">
        <f>SUM('Mês'!$AN26:AO26)</f>
        <v>59.67</v>
      </c>
      <c r="AP26" s="52">
        <f>SUM('Mês'!$AN26:AP26)</f>
        <v>97.803</v>
      </c>
      <c r="AQ26" s="52">
        <f>SUM('Mês'!$AN26:AQ26)</f>
        <v>133.514</v>
      </c>
      <c r="AR26" s="52">
        <f>SUM('Mês'!$AN26:AR26)</f>
        <v>171.424</v>
      </c>
      <c r="AS26" s="52">
        <f>SUM('Mês'!$AN26:AS26)</f>
        <v>212.619</v>
      </c>
      <c r="AT26" s="52">
        <f>SUM('Mês'!$AN26:AT26)</f>
        <v>252.223</v>
      </c>
      <c r="AU26" s="52">
        <f>SUM('Mês'!$AN26:AU26)</f>
        <v>293.748</v>
      </c>
      <c r="AV26" s="52">
        <f>SUM('Mês'!$AN26:AV26)</f>
        <v>332.335</v>
      </c>
      <c r="AW26" s="52">
        <f>SUM('Mês'!$AN26:AW26)</f>
        <v>377.009</v>
      </c>
      <c r="AX26" s="52">
        <f>SUM('Mês'!$AN26:AX26)</f>
        <v>413.487</v>
      </c>
      <c r="AY26" s="52">
        <f>SUM('Mês'!$AN26:AY26)</f>
        <v>451.994</v>
      </c>
      <c r="AZ26" s="52">
        <f>SUM('Mês'!$AZ26:AZ26)</f>
        <v>32.701</v>
      </c>
      <c r="BA26" s="52">
        <f>SUM('Mês'!$AZ26:BA26)</f>
        <v>63.919</v>
      </c>
      <c r="BB26" s="52">
        <f>SUM('Mês'!$AZ26:BB26)</f>
        <v>104.023</v>
      </c>
      <c r="BC26" s="52">
        <f>SUM('Mês'!$AZ26:BC26)</f>
        <v>139.296</v>
      </c>
      <c r="BD26" s="52">
        <f>SUM('Mês'!$AZ26:BD26)</f>
        <v>176.485</v>
      </c>
      <c r="BE26" s="52">
        <f>SUM('Mês'!$AZ26:BE26)</f>
        <v>218.779</v>
      </c>
      <c r="BF26" s="52">
        <f>SUM('Mês'!$AZ26:BF26)</f>
        <v>259.062</v>
      </c>
      <c r="BG26" s="52">
        <f>SUM('Mês'!$AZ26:BG26)</f>
        <v>303.308</v>
      </c>
      <c r="BH26" s="52">
        <f>SUM('Mês'!$AZ26:BH26)</f>
        <v>345.202</v>
      </c>
      <c r="BI26" s="52">
        <f>SUM('Mês'!$AZ26:BI26)</f>
        <v>388.104</v>
      </c>
      <c r="BJ26" s="52">
        <f>SUM('Mês'!$AZ26:BJ26)</f>
        <v>431.778</v>
      </c>
      <c r="BK26" s="52">
        <f>SUM('Mês'!$AZ26:BK26)</f>
        <v>471.816</v>
      </c>
      <c r="BL26" s="52">
        <f>SUM('Mês'!$BL26:BL26)</f>
        <v>35.783</v>
      </c>
      <c r="BM26" s="52">
        <f>SUM('Mês'!$BL26:BM26)</f>
        <v>71.461</v>
      </c>
      <c r="BN26" s="52">
        <f>SUM('Mês'!$BL26:BN26)</f>
        <v>110.707</v>
      </c>
      <c r="BO26" s="52">
        <f>SUM('Mês'!$BL26:BO26)</f>
        <v>151.762</v>
      </c>
      <c r="BP26" s="52">
        <f>SUM('Mês'!$BL26:BP26)</f>
        <v>192.966</v>
      </c>
      <c r="BQ26" s="52">
        <f>SUM('Mês'!$BL26:BQ26)</f>
        <v>234.112</v>
      </c>
      <c r="BR26" s="52">
        <f>SUM('Mês'!$BL26:BR26)</f>
        <v>282.092</v>
      </c>
      <c r="BS26" s="52">
        <f>SUM('Mês'!$BL26:BS26)</f>
        <v>325.251</v>
      </c>
      <c r="BT26" s="52">
        <f>SUM('Mês'!$BL26:BT26)</f>
        <v>372.06</v>
      </c>
      <c r="BU26" s="52">
        <f>SUM('Mês'!$BL26:BU26)</f>
        <v>419.648</v>
      </c>
      <c r="BV26" s="52">
        <f>SUM('Mês'!$BL26:BV26)</f>
        <v>460.518</v>
      </c>
      <c r="BW26" s="52">
        <f>SUM('Mês'!$BL26:BW26)</f>
        <v>501.699</v>
      </c>
      <c r="BX26" s="52">
        <f>SUM('Mês'!$BX26:BX26)</f>
        <v>38.058</v>
      </c>
      <c r="BY26" s="52">
        <f>SUM('Mês'!$BX26:BY26)</f>
        <v>78.199</v>
      </c>
      <c r="BZ26" s="52">
        <f>SUM('Mês'!$BX26:BZ26)</f>
        <v>119.196</v>
      </c>
      <c r="CA26" s="52">
        <f>SUM('Mês'!$BX26:CA26)</f>
        <v>157.904</v>
      </c>
      <c r="CB26" s="52">
        <f>SUM('Mês'!$BX26:CB26)</f>
        <v>198.255</v>
      </c>
      <c r="CC26" s="52">
        <f>SUM('Mês'!$BX26:CC26)</f>
        <v>239.544</v>
      </c>
      <c r="CD26" s="52">
        <f>SUM('Mês'!$BX26:CD26)</f>
        <v>282.589</v>
      </c>
      <c r="CE26" s="52">
        <f>SUM('Mês'!$BX26:CE26)</f>
        <v>330.61</v>
      </c>
      <c r="CF26" s="52">
        <f>SUM('Mês'!$BX26:CF26)</f>
        <v>374.659</v>
      </c>
      <c r="CG26" s="52">
        <f>SUM('Mês'!$BX26:CG26)</f>
        <v>428.113</v>
      </c>
      <c r="CH26" s="52">
        <f>SUM('Mês'!$BX26:CH26)</f>
        <v>469.661</v>
      </c>
      <c r="CI26" s="52">
        <f>SUM('Mês'!$BX26:CI26)</f>
        <v>510.169</v>
      </c>
      <c r="CJ26" s="52">
        <f>SUM('Mês'!$CJ26:CJ26)</f>
        <v>35.469</v>
      </c>
      <c r="CK26" s="52">
        <f>SUM('Mês'!$CJ26:CK26)</f>
        <v>74.067</v>
      </c>
      <c r="CL26" s="52">
        <f>SUM('Mês'!$CJ26:CL26)</f>
        <v>115.531</v>
      </c>
      <c r="CM26" s="52">
        <f>SUM('Mês'!$CJ26:CM26)</f>
        <v>157.594</v>
      </c>
      <c r="CN26" s="52">
        <f>SUM('Mês'!$CJ26:CN26)</f>
        <v>203.475</v>
      </c>
      <c r="CO26" s="52">
        <f>SUM('Mês'!$CJ26:CO26)</f>
        <v>247.797</v>
      </c>
      <c r="CP26" s="52">
        <f>SUM('Mês'!$CJ26:CP26)</f>
        <v>292.139</v>
      </c>
      <c r="CQ26" s="52">
        <f>SUM('Mês'!$CJ26:CQ26)</f>
        <v>339.224</v>
      </c>
      <c r="CR26" s="52">
        <f>SUM('Mês'!$CJ26:CR26)</f>
        <v>385.066</v>
      </c>
      <c r="CS26" s="52">
        <f>SUM('Mês'!$CJ26:CS26)</f>
        <v>439.419</v>
      </c>
      <c r="CT26" s="52">
        <f>SUM('Mês'!$CJ26:CT26)</f>
        <v>485.836</v>
      </c>
      <c r="CU26" s="52">
        <f>SUM('Mês'!$CJ26:CU26)</f>
        <v>534.905</v>
      </c>
      <c r="CV26" s="52">
        <f>SUM('Mês'!$CV26:CV26)</f>
        <v>39.441</v>
      </c>
      <c r="CW26" s="52">
        <f>SUM('Mês'!$CV26:CW26)</f>
        <v>76.958</v>
      </c>
      <c r="CX26" s="52">
        <f>SUM('Mês'!$CV26:CX26)</f>
        <v>119.544</v>
      </c>
      <c r="CY26" s="52">
        <f>SUM('Mês'!$CV26:CY26)</f>
        <v>160.799</v>
      </c>
      <c r="CZ26" s="52">
        <f>SUM('Mês'!$CV26:CZ26)</f>
        <v>202.56</v>
      </c>
      <c r="DA26" s="52">
        <f>SUM('Mês'!$CV26:DA26)</f>
        <v>241.384</v>
      </c>
      <c r="DB26" s="52">
        <f>SUM('Mês'!$CV26:DB26)</f>
        <v>286.555</v>
      </c>
      <c r="DC26" s="52">
        <f>SUM('Mês'!$CV26:DC26)</f>
        <v>332.253</v>
      </c>
      <c r="DD26" s="52">
        <f>SUM('Mês'!CV26:DD26)</f>
        <v>386.175</v>
      </c>
      <c r="DE26" s="52">
        <f>SUM('Mês'!CV26:DE26)</f>
        <v>437.254</v>
      </c>
      <c r="DF26" s="52">
        <f>SUM('Mês'!$CV$23:DF26)</f>
        <v>748.176</v>
      </c>
      <c r="DG26" s="52">
        <f>SUM('Mês'!$CV$23:DG26)</f>
        <v>812.423</v>
      </c>
      <c r="DH26" s="52">
        <f>'Mês'!DH26</f>
        <v>38.47</v>
      </c>
      <c r="DI26" s="52">
        <f>SUM('Mês'!$DH26:DI26)</f>
        <v>76.011</v>
      </c>
      <c r="DJ26" s="52">
        <f>SUM('Mês'!$DH26:DJ26)</f>
        <v>120.674</v>
      </c>
      <c r="DK26" s="52">
        <f>SUM('Mês'!DH26:DK26)</f>
        <v>163.167</v>
      </c>
      <c r="DL26" s="52">
        <f>SUM('Mês'!DH26:DL26)</f>
        <v>206.242</v>
      </c>
      <c r="DM26" s="52">
        <f>SUM('Mês'!DH26:DM26)</f>
        <v>252.06</v>
      </c>
      <c r="DN26" s="52">
        <f>SUM('Mês'!DH26:DN26)</f>
        <v>297.247</v>
      </c>
      <c r="DO26" s="52">
        <f>SUM('Mês'!DH26:DO26)</f>
        <v>351.458</v>
      </c>
      <c r="DP26" s="52">
        <f>SUM('Mês'!DH26:DP26)</f>
        <v>401.588</v>
      </c>
      <c r="DQ26" s="52">
        <f>SUM('Mês'!DH26:DQ26)</f>
        <v>453.89</v>
      </c>
      <c r="DR26" s="52">
        <f>SUM('Mês'!DH26:DR26)</f>
        <v>498.924</v>
      </c>
      <c r="DS26" s="52">
        <f>SUM('Mês'!DH26:DS26)</f>
        <v>544.501</v>
      </c>
      <c r="DT26" s="52">
        <f>SUM('Mês'!DT26)</f>
        <v>42.784</v>
      </c>
      <c r="DU26" s="52">
        <f>SUM('Mês'!DT26:DU26)</f>
        <v>82.07</v>
      </c>
      <c r="DV26" s="52">
        <f>SUM('Mês'!DT26:DV26)</f>
        <v>129.139</v>
      </c>
      <c r="DW26" s="52">
        <f>SUM('Mês'!DT26:DW26)</f>
        <v>177.895</v>
      </c>
      <c r="DX26" s="52">
        <f>SUM('Mês'!DT26:DX26)</f>
        <v>224.383</v>
      </c>
      <c r="DY26" s="52">
        <f>SUM('Mês'!DT26:DY26)</f>
        <v>272.407</v>
      </c>
      <c r="DZ26" s="52">
        <f>SUM('Mês'!DT26:DZ26)</f>
        <v>320.365</v>
      </c>
      <c r="EA26" s="52">
        <f t="shared" ref="EA26:EB26" si="8">EA19+EA24</f>
        <v>35.014</v>
      </c>
      <c r="EB26" s="52">
        <f t="shared" si="8"/>
        <v>41.891</v>
      </c>
      <c r="EC26" s="52">
        <f>SUM('Mês'!DT26:EC26)</f>
        <v>472.292</v>
      </c>
      <c r="ED26" s="52">
        <f>SUM('Mês'!$DT26:ED26)</f>
        <v>516.701</v>
      </c>
      <c r="EE26" s="52">
        <f>SUM('Mês'!DT26:EE26)</f>
        <v>566.044</v>
      </c>
      <c r="EF26" s="52">
        <f>'Mês'!EF26</f>
        <v>45.046</v>
      </c>
      <c r="EG26" s="52">
        <f>SUM('Mês'!$EF26:EG26)</f>
        <v>86.229</v>
      </c>
      <c r="EH26" s="52">
        <f>SUM('Mês'!$EF26:EH26)</f>
        <v>134.897</v>
      </c>
      <c r="EI26" s="52">
        <f>SUM('Mês'!$EF26:EI26)</f>
        <v>179.908</v>
      </c>
      <c r="EJ26" s="52">
        <f>SUM('Mês'!$EF26:EJ26)</f>
        <v>227.145</v>
      </c>
      <c r="EK26" s="52">
        <f>SUM('Mês'!$EF26:EK26)</f>
        <v>272.901</v>
      </c>
      <c r="EL26" s="52">
        <f>SUM('Mês'!$EF26:EL26)</f>
        <v>324.018</v>
      </c>
      <c r="EM26" s="52">
        <f>SUM('Mês'!$EF26:EM26)</f>
        <v>374.376</v>
      </c>
      <c r="EN26" s="52">
        <f>SUM('Mês'!$EF26:EN26)</f>
        <v>426.995</v>
      </c>
      <c r="EO26" s="52">
        <f>SUM('Mês'!$EF26:EO26)</f>
        <v>482.254</v>
      </c>
      <c r="EP26" s="52">
        <f>SUM('Mês'!$EF26:EP26)</f>
        <v>533.505</v>
      </c>
      <c r="EQ26" s="52">
        <f>SUM('Mês'!$EF26:EQ26)</f>
        <v>579.802</v>
      </c>
      <c r="ER26" s="52">
        <f>'Mês'!ER26</f>
        <v>50.338</v>
      </c>
      <c r="ES26" s="52">
        <f>SUM('Mês'!ER26:ES26)</f>
        <v>93.091</v>
      </c>
      <c r="ET26" s="52">
        <f>SUM('Mês'!$ER26:ET26)</f>
        <v>141.367</v>
      </c>
      <c r="EU26" s="52">
        <f>SUM('Mês'!$ER26:EU26)</f>
        <v>186.574</v>
      </c>
      <c r="EV26" s="52">
        <f>SUM('Mês'!$ER26:EV26)</f>
        <v>225.784</v>
      </c>
      <c r="EW26" s="52">
        <f>SUM('Mês'!$ER26:EW26)</f>
        <v>269.063</v>
      </c>
      <c r="EX26" s="52">
        <f>SUM('Mês'!$ER26:EX26)</f>
        <v>324.641</v>
      </c>
      <c r="EY26" s="52">
        <f>SUM('Mês'!$ER26:EY26)</f>
        <v>380.681</v>
      </c>
      <c r="EZ26" s="52">
        <f>SUM('Mês'!$ER26:EZ26)</f>
        <v>432.912</v>
      </c>
      <c r="FA26" s="52">
        <f>SUM('Mês'!$ER26:FA26)</f>
        <v>491.802</v>
      </c>
      <c r="FB26" s="52">
        <f>SUM('Mês'!$ER26:FB26)</f>
        <v>543.467</v>
      </c>
      <c r="FC26" s="52">
        <f>SUM('Mês'!$ER26:FC26)</f>
        <v>595.281</v>
      </c>
      <c r="FD26" s="52">
        <f>SUM('Mês'!$FD26:FD26)</f>
        <v>48.077</v>
      </c>
      <c r="FE26" s="52">
        <f>SUM('Mês'!$FD26:FE26)</f>
        <v>95.467</v>
      </c>
      <c r="FF26" s="52">
        <f>SUM('Mês'!$FD26:FF26)</f>
        <v>146.553</v>
      </c>
      <c r="FG26" s="52">
        <f>SUM('Mês'!$FD26:FG26)</f>
        <v>194.914</v>
      </c>
      <c r="FH26" s="52">
        <f>SUM('Mês'!$FD26:FH26)</f>
        <v>244.367</v>
      </c>
      <c r="FI26" s="52">
        <f>SUM('Mês'!$FD26:FI26)</f>
        <v>295.056</v>
      </c>
      <c r="FJ26" s="52">
        <f>SUM('Mês'!$FD26:FJ26)</f>
        <v>345.573</v>
      </c>
      <c r="FK26" s="52">
        <f>SUM('Mês'!$FD26:FK26)</f>
        <v>401.7</v>
      </c>
      <c r="FL26" s="52">
        <f>SUM('Mês'!$FD26:FL26)</f>
        <v>455.367</v>
      </c>
      <c r="FM26" s="52">
        <f>SUM('Mês'!$FD26:FM26)</f>
        <v>512.414</v>
      </c>
      <c r="FN26" s="52">
        <f>SUM('Mês'!$FD26:FN26)</f>
        <v>563.996</v>
      </c>
      <c r="FO26" s="52">
        <f>SUM('Mês'!$FD26:FO26)</f>
        <v>611.08</v>
      </c>
      <c r="FP26" s="52">
        <f>SUM('Mês'!$FP26:FP26)</f>
        <v>45.635</v>
      </c>
      <c r="FQ26" s="52">
        <f>SUM('Mês'!$FP26:FQ26)</f>
        <v>91.911</v>
      </c>
      <c r="FR26" s="52">
        <f>SUM('Mês'!$FP26:FR26)</f>
        <v>143.337</v>
      </c>
      <c r="FS26" s="52">
        <f>SUM('Mês'!$FP26:FS26)</f>
        <v>184.9</v>
      </c>
      <c r="FT26" s="52">
        <f>SUM('Mês'!$FP26:FT26)</f>
        <v>231.05</v>
      </c>
      <c r="FU26" s="52">
        <f>SUM('Mês'!$FP26:FU26)</f>
        <v>274.534</v>
      </c>
      <c r="FV26" s="52">
        <f>SUM('Mês'!$FP26:FV26)</f>
        <v>326.374</v>
      </c>
      <c r="FW26" s="52">
        <f>SUM('Mês'!$FP26:FW26)</f>
        <v>376.4</v>
      </c>
      <c r="FX26" s="52">
        <f>SUM('Mês'!$FP26:FX26)</f>
        <v>427.61</v>
      </c>
      <c r="FY26" s="52">
        <f>SUM('Mês'!$FP26:FY26)</f>
        <v>479.553</v>
      </c>
      <c r="FZ26" s="52">
        <f>SUM('Mês'!$FP26:FZ26)</f>
        <v>530.618</v>
      </c>
      <c r="GA26" s="52">
        <f>SUM('Mês'!$FP26:GA26)</f>
        <v>581.778</v>
      </c>
      <c r="GB26" s="52">
        <f>SUM('Mês'!$GB26:GB26)</f>
        <v>50.526</v>
      </c>
      <c r="GC26" s="52">
        <f>SUM('Mês'!$GB26:GC26)</f>
        <v>95.725</v>
      </c>
      <c r="GD26" s="52">
        <f>SUM('Mês'!$GB26:GD26)</f>
        <v>150.04</v>
      </c>
      <c r="GE26" s="52">
        <f>SUM('Mês'!$GB26:GE26)</f>
        <v>201.517</v>
      </c>
      <c r="GF26" s="52">
        <f>SUM('Mês'!$GB26:GF26)</f>
        <v>253.083</v>
      </c>
      <c r="GG26" s="52">
        <f>SUM('Mês'!$GB26:GG26)</f>
        <v>298.048</v>
      </c>
      <c r="GH26" s="52">
        <f>SUM('Mês'!$GB26:GH26)</f>
        <v>342.234</v>
      </c>
      <c r="GI26" s="52">
        <f>SUM('Mês'!$GB26:GI26)</f>
        <v>390.691</v>
      </c>
      <c r="GJ26" s="52">
        <f>SUM('Mês'!$GB26:GJ26)</f>
        <v>434.759</v>
      </c>
      <c r="GK26" s="52">
        <f>SUM('Mês'!$GB26:GK26)</f>
        <v>487.124</v>
      </c>
      <c r="GL26" s="52">
        <f>SUM('Mês'!$GB26:GL26)</f>
        <v>532.354</v>
      </c>
      <c r="GM26" s="52">
        <f>SUM('Mês'!$GB26:GM26)</f>
        <v>577.606</v>
      </c>
      <c r="GN26" s="52">
        <f>SUM('Mês'!$GN26:GN26)</f>
        <v>39.971</v>
      </c>
      <c r="GO26" s="52">
        <f>SUM('Mês'!$GN26:GO26)</f>
        <v>80.714</v>
      </c>
      <c r="GP26" s="52">
        <f>SUM('Mês'!$GN26:GP26)</f>
        <v>124.467</v>
      </c>
      <c r="GQ26" s="52">
        <f>SUM('Mês'!$GN26:GQ26)</f>
        <v>164.273</v>
      </c>
      <c r="GR26" s="52">
        <f>SUM('Mês'!$GN26:$GR26)</f>
        <v>211.252</v>
      </c>
      <c r="GS26" s="52">
        <f>SUM('Mês'!$GN26:$GS26)</f>
        <v>252.044</v>
      </c>
      <c r="GT26" s="52">
        <f>SUM('Mês'!$GN26:$GT26)</f>
        <v>290.467</v>
      </c>
      <c r="GU26" s="52">
        <f>SUM('Mês'!$GN26:GU26)</f>
        <v>331.738</v>
      </c>
      <c r="GV26" s="52">
        <f>SUM('Mês'!$GN26:GV26)</f>
        <v>374.546</v>
      </c>
      <c r="GW26" s="52">
        <f>SUM('Mês'!$GN26:GW26)</f>
        <v>417.148</v>
      </c>
      <c r="GX26" s="52">
        <f>SUM('Mês'!$GN26:GX26)</f>
        <v>462.808</v>
      </c>
      <c r="GY26" s="52">
        <f>SUM('Mês'!$GN26:GY26)</f>
        <v>506.505</v>
      </c>
      <c r="GZ26" s="52">
        <f>SUM('Mês'!$GZ26:GZ26)</f>
        <v>40.786</v>
      </c>
      <c r="HA26" s="52">
        <f>SUM('Mês'!$GZ26:HA26)</f>
        <v>76.841</v>
      </c>
      <c r="HB26" s="52">
        <f>SUM('Mês'!$GZ26:HB26)</f>
        <v>125.651</v>
      </c>
      <c r="HC26" s="52">
        <f>SUM('Mês'!$GZ26:HC26)</f>
        <v>169.626</v>
      </c>
      <c r="HD26" s="52">
        <f>SUM('Mês'!$GZ26:HD26)</f>
        <v>219.568</v>
      </c>
      <c r="HE26" s="52">
        <f>SUM('Mês'!$GZ26:HE26)</f>
        <v>265.053</v>
      </c>
      <c r="HF26" s="52">
        <f>SUM('Mês'!$GZ26:HF26)</f>
        <v>311.947</v>
      </c>
      <c r="HG26" s="52">
        <f>SUM('Mês'!$GZ26:HG26)</f>
        <v>364.261</v>
      </c>
      <c r="HH26" s="52">
        <f>SUM('Mês'!$GZ26:HH26)</f>
        <v>410.929</v>
      </c>
      <c r="HI26" s="53">
        <f>SUM('Mês'!$GZ26:HI26)</f>
        <v>461.339</v>
      </c>
      <c r="HJ26" s="53">
        <f>SUM('Mês'!$GZ26:HJ26)</f>
        <v>514.976</v>
      </c>
      <c r="HK26" s="53">
        <f>SUM('Mês'!$GZ26:HK26)</f>
        <v>565.576</v>
      </c>
      <c r="HL26" s="54">
        <f>SUM('Mês'!$HL26:HL26)</f>
        <v>49.591</v>
      </c>
      <c r="HM26" s="54">
        <f>SUM('Mês'!$HL26:HM26)</f>
        <v>98.55</v>
      </c>
      <c r="HN26" s="54">
        <f>SUM('Mês'!$HL26:HN26)</f>
        <v>152.657</v>
      </c>
      <c r="HO26" s="54">
        <f>SUM('Mês'!$HL26:HO26)</f>
        <v>205.911</v>
      </c>
      <c r="HP26" s="54">
        <f>SUM('Mês'!$HL26:HP26)</f>
        <v>250.936</v>
      </c>
      <c r="HQ26" s="54">
        <f>SUM('Mês'!$HL26:HQ26)</f>
        <v>301.281</v>
      </c>
      <c r="HR26" s="54">
        <f>SUM('Mês'!$HL26:HR26)</f>
        <v>353.77</v>
      </c>
      <c r="HS26" s="54">
        <f>SUM('Mês'!$HL26:HS26)</f>
        <v>406.754</v>
      </c>
      <c r="HT26" s="172"/>
    </row>
    <row r="27" ht="13.5" customHeight="1">
      <c r="A27" s="39">
        <f t="shared" si="3"/>
        <v>23</v>
      </c>
      <c r="B27" s="55" t="s">
        <v>249</v>
      </c>
      <c r="C27" s="60"/>
      <c r="D27" s="60">
        <f>'Mês'!D27</f>
        <v>19.68</v>
      </c>
      <c r="E27" s="60">
        <f>SUM('Mês'!D27:E27)</f>
        <v>39.552</v>
      </c>
      <c r="F27" s="60">
        <f>SUM('Mês'!D27:F27)</f>
        <v>62.466</v>
      </c>
      <c r="G27" s="60">
        <f>SUM('Mês'!D27:G27)</f>
        <v>84.15</v>
      </c>
      <c r="H27" s="60">
        <f>SUM('Mês'!D27:H27)</f>
        <v>110.633</v>
      </c>
      <c r="I27" s="60">
        <f>SUM('Mês'!D27:I27)</f>
        <v>135.313</v>
      </c>
      <c r="J27" s="60">
        <f>SUM('Mês'!D27:J27)</f>
        <v>161.956</v>
      </c>
      <c r="K27" s="60">
        <f>SUM('Mês'!D27:K27)</f>
        <v>192.057</v>
      </c>
      <c r="L27" s="60">
        <f>SUM('Mês'!D27:L27)</f>
        <v>218.728</v>
      </c>
      <c r="M27" s="60">
        <f>SUM('Mês'!D27:M27)</f>
        <v>246.514</v>
      </c>
      <c r="N27" s="60">
        <f>SUM('Mês'!D27:N27)</f>
        <v>271.38</v>
      </c>
      <c r="O27" s="60">
        <f>SUM('Mês'!D27:O27)</f>
        <v>299.218</v>
      </c>
      <c r="P27" s="60">
        <f>SUM('Mês'!P27)</f>
        <v>23.089</v>
      </c>
      <c r="Q27" s="60">
        <f>SUM('Mês'!P27:Q27)</f>
        <v>44.979</v>
      </c>
      <c r="R27" s="60">
        <f>SUM('Mês'!P27:R27)</f>
        <v>70.393</v>
      </c>
      <c r="S27" s="60">
        <f>SUM('Mês'!P27:S27)</f>
        <v>95.734</v>
      </c>
      <c r="T27" s="60">
        <f>SUM('Mês'!P27:T27)</f>
        <v>124.652</v>
      </c>
      <c r="U27" s="60">
        <f>SUM('Mês'!P27:U27)</f>
        <v>151.233</v>
      </c>
      <c r="V27" s="60">
        <f>SUM('Mês'!P27:V27)</f>
        <v>181.152</v>
      </c>
      <c r="W27" s="60">
        <f>SUM('Mês'!P27:W27)</f>
        <v>208.992</v>
      </c>
      <c r="X27" s="60">
        <f>SUM('Mês'!P27:X27)</f>
        <v>233.767</v>
      </c>
      <c r="Y27" s="60">
        <f>SUM('Mês'!P27:Y27)</f>
        <v>265.919</v>
      </c>
      <c r="Z27" s="60">
        <f>SUM('Mês'!P27:Z27)</f>
        <v>291.991</v>
      </c>
      <c r="AA27" s="60">
        <f>SUM('Mês'!P27:AA27)</f>
        <v>317.667</v>
      </c>
      <c r="AB27" s="60">
        <f>SUM('Mês'!$AB27:AB27)</f>
        <v>22.201</v>
      </c>
      <c r="AC27" s="60">
        <f>SUM('Mês'!$AB27:AC27)</f>
        <v>45.109</v>
      </c>
      <c r="AD27" s="60">
        <f>SUM('Mês'!$AB27:AD27)</f>
        <v>69.569</v>
      </c>
      <c r="AE27" s="60">
        <f>SUM('Mês'!$AB27:AE27)</f>
        <v>91.222</v>
      </c>
      <c r="AF27" s="60">
        <f>SUM('Mês'!$AB27:AF27)</f>
        <v>115.926</v>
      </c>
      <c r="AG27" s="60">
        <f>SUM('Mês'!$AB27:AG27)</f>
        <v>142.578</v>
      </c>
      <c r="AH27" s="60">
        <f>SUM('Mês'!$AB27:AH27)</f>
        <v>166.753</v>
      </c>
      <c r="AI27" s="60">
        <f>SUM('Mês'!$AB27:AI27)</f>
        <v>194.727</v>
      </c>
      <c r="AJ27" s="60">
        <f>SUM('Mês'!$AB27:AJ27)</f>
        <v>221.682</v>
      </c>
      <c r="AK27" s="60">
        <f>SUM('Mês'!$AB27:AK27)</f>
        <v>252.246</v>
      </c>
      <c r="AL27" s="60">
        <f>SUM('Mês'!$AB27:AL27)</f>
        <v>278.286</v>
      </c>
      <c r="AM27" s="60">
        <f>SUM('Mês'!$AB27:AM27)</f>
        <v>301.571</v>
      </c>
      <c r="AN27" s="60">
        <f>SUM('Mês'!$AN27:AN27)</f>
        <v>18.302</v>
      </c>
      <c r="AO27" s="60">
        <f>SUM('Mês'!$AN27:AO27)</f>
        <v>39.681</v>
      </c>
      <c r="AP27" s="60">
        <f>SUM('Mês'!$AN27:AP27)</f>
        <v>68.15</v>
      </c>
      <c r="AQ27" s="60">
        <f>SUM('Mês'!$AN27:AQ27)</f>
        <v>93.966</v>
      </c>
      <c r="AR27" s="60">
        <f>SUM('Mês'!$AN27:AR27)</f>
        <v>123.291</v>
      </c>
      <c r="AS27" s="60">
        <f>SUM('Mês'!$AN27:AS27)</f>
        <v>155.02</v>
      </c>
      <c r="AT27" s="60">
        <f>SUM('Mês'!$AN27:AT27)</f>
        <v>183.759</v>
      </c>
      <c r="AU27" s="60">
        <f>SUM('Mês'!$AN27:AU27)</f>
        <v>212.988</v>
      </c>
      <c r="AV27" s="60">
        <f>SUM('Mês'!$AN27:AV27)</f>
        <v>240.188</v>
      </c>
      <c r="AW27" s="60">
        <f>SUM('Mês'!$AN27:AW27)</f>
        <v>271.733</v>
      </c>
      <c r="AX27" s="60">
        <f>SUM('Mês'!$AN27:AX27)</f>
        <v>295.624</v>
      </c>
      <c r="AY27" s="60">
        <f>SUM('Mês'!$AN27:AY27)</f>
        <v>321.355</v>
      </c>
      <c r="AZ27" s="60">
        <f>SUM('Mês'!$AZ27:AZ27)</f>
        <v>20.289</v>
      </c>
      <c r="BA27" s="60">
        <f>SUM('Mês'!$AZ27:BA27)</f>
        <v>39.399</v>
      </c>
      <c r="BB27" s="60">
        <f>SUM('Mês'!$AZ27:BB27)</f>
        <v>64.183</v>
      </c>
      <c r="BC27" s="60">
        <f>SUM('Mês'!$AZ27:BC27)</f>
        <v>85.614</v>
      </c>
      <c r="BD27" s="60">
        <f>SUM('Mês'!$AZ27:BD27)</f>
        <v>108.241</v>
      </c>
      <c r="BE27" s="60">
        <f>SUM('Mês'!$AZ27:BE27)</f>
        <v>134.909</v>
      </c>
      <c r="BF27" s="60">
        <f>SUM('Mês'!$AZ27:BF27)</f>
        <v>159.713</v>
      </c>
      <c r="BG27" s="60">
        <f>SUM('Mês'!$AZ27:BG27)</f>
        <v>187.51</v>
      </c>
      <c r="BH27" s="60">
        <f>SUM('Mês'!$AZ27:BH27)</f>
        <v>212.685</v>
      </c>
      <c r="BI27" s="60">
        <f>SUM('Mês'!$AZ27:BI27)</f>
        <v>239.369</v>
      </c>
      <c r="BJ27" s="60">
        <f>SUM('Mês'!$AZ27:BJ27)</f>
        <v>265.763</v>
      </c>
      <c r="BK27" s="60">
        <f>SUM('Mês'!$AZ27:BK27)</f>
        <v>290.646</v>
      </c>
      <c r="BL27" s="60">
        <f>SUM('Mês'!$BL27:BL27)</f>
        <v>20.318</v>
      </c>
      <c r="BM27" s="60">
        <f>SUM('Mês'!$BL27:BM27)</f>
        <v>41.311</v>
      </c>
      <c r="BN27" s="60">
        <f>SUM('Mês'!$BL27:BN27)</f>
        <v>64.787</v>
      </c>
      <c r="BO27" s="60">
        <f>SUM('Mês'!$BL27:BO27)</f>
        <v>88.969</v>
      </c>
      <c r="BP27" s="60">
        <f>SUM('Mês'!$BL27:BP27)</f>
        <v>113.271</v>
      </c>
      <c r="BQ27" s="60">
        <f>SUM('Mês'!$BL27:BQ27)</f>
        <v>138.612</v>
      </c>
      <c r="BR27" s="60">
        <f>SUM('Mês'!$BL27:BR27)</f>
        <v>168.476</v>
      </c>
      <c r="BS27" s="60">
        <f>SUM('Mês'!$BL27:BS27)</f>
        <v>194.973</v>
      </c>
      <c r="BT27" s="60">
        <f>SUM('Mês'!$BL27:BT27)</f>
        <v>223.89</v>
      </c>
      <c r="BU27" s="60">
        <f>SUM('Mês'!$BL27:BU27)</f>
        <v>254.108</v>
      </c>
      <c r="BV27" s="60">
        <f>SUM('Mês'!$BL27:BV27)</f>
        <v>279.155</v>
      </c>
      <c r="BW27" s="60">
        <f>SUM('Mês'!$BL27:BW27)</f>
        <v>303.946</v>
      </c>
      <c r="BX27" s="60">
        <f>SUM('Mês'!$BX27:BX27)</f>
        <v>21.934</v>
      </c>
      <c r="BY27" s="60">
        <f>SUM('Mês'!$BX27:BY27)</f>
        <v>46.078</v>
      </c>
      <c r="BZ27" s="60">
        <f>SUM('Mês'!$BX27:BZ27)</f>
        <v>71.414</v>
      </c>
      <c r="CA27" s="60">
        <f>SUM('Mês'!$BX27:CA27)</f>
        <v>94.451</v>
      </c>
      <c r="CB27" s="60">
        <f>SUM('Mês'!$BX27:CB27)</f>
        <v>118.688</v>
      </c>
      <c r="CC27" s="60">
        <f>SUM('Mês'!$BX27:CC27)</f>
        <v>142.718</v>
      </c>
      <c r="CD27" s="60">
        <f>SUM('Mês'!$BX27:CD27)</f>
        <v>168.762</v>
      </c>
      <c r="CE27" s="60">
        <f>SUM('Mês'!$BX27:CE27)</f>
        <v>197.554</v>
      </c>
      <c r="CF27" s="60">
        <f>SUM('Mês'!$BX27:CF27)</f>
        <v>223.854</v>
      </c>
      <c r="CG27" s="60">
        <f>SUM('Mês'!$BX27:CG27)</f>
        <v>257.571</v>
      </c>
      <c r="CH27" s="60">
        <f>SUM('Mês'!$BX27:CH27)</f>
        <v>281.549</v>
      </c>
      <c r="CI27" s="60">
        <f>SUM('Mês'!$BX27:CI27)</f>
        <v>304.913</v>
      </c>
      <c r="CJ27" s="60">
        <f>SUM('Mês'!$CJ27:CJ27)</f>
        <v>18.618</v>
      </c>
      <c r="CK27" s="60">
        <f>SUM('Mês'!$CJ27:CK27)</f>
        <v>40.606</v>
      </c>
      <c r="CL27" s="60">
        <f>SUM('Mês'!$CJ27:CL27)</f>
        <v>63.736</v>
      </c>
      <c r="CM27" s="60">
        <f>SUM('Mês'!$CJ27:CM27)</f>
        <v>85.681</v>
      </c>
      <c r="CN27" s="60">
        <f>SUM('Mês'!$CJ27:CN27)</f>
        <v>111.052</v>
      </c>
      <c r="CO27" s="60">
        <f>SUM('Mês'!$CJ27:CO27)</f>
        <v>135.632</v>
      </c>
      <c r="CP27" s="60">
        <f>SUM('Mês'!$CJ27:CP27)</f>
        <v>159.747</v>
      </c>
      <c r="CQ27" s="60">
        <f>SUM('Mês'!$CJ27:CQ27)</f>
        <v>186.414</v>
      </c>
      <c r="CR27" s="60">
        <f>SUM('Mês'!$CJ27:CR27)</f>
        <v>213.844</v>
      </c>
      <c r="CS27" s="60">
        <f>SUM('Mês'!$CJ27:CS27)</f>
        <v>245.772</v>
      </c>
      <c r="CT27" s="60">
        <f>SUM('Mês'!$CJ27:CT27)</f>
        <v>272.667</v>
      </c>
      <c r="CU27" s="60">
        <f>SUM('Mês'!$CJ27:CU27)</f>
        <v>300.829</v>
      </c>
      <c r="CV27" s="60">
        <f>SUM('Mês'!$CV27:CV27)</f>
        <v>20.195</v>
      </c>
      <c r="CW27" s="60">
        <f>SUM('Mês'!$CV27:CW27)</f>
        <v>42.549</v>
      </c>
      <c r="CX27" s="60">
        <f>SUM('Mês'!$CV27:CX27)</f>
        <v>65.32</v>
      </c>
      <c r="CY27" s="60">
        <f>SUM('Mês'!$CV27:CY27)</f>
        <v>87.603</v>
      </c>
      <c r="CZ27" s="60">
        <f>SUM('Mês'!$CV27:CZ27)</f>
        <v>109.065</v>
      </c>
      <c r="DA27" s="60">
        <f>SUM('Mês'!$CV27:DA27)</f>
        <v>130.087</v>
      </c>
      <c r="DB27" s="60">
        <f>SUM('Mês'!$CV27:DB27)</f>
        <v>155.227</v>
      </c>
      <c r="DC27" s="60">
        <f>SUM('Mês'!$CV27:DC27)</f>
        <v>179.792</v>
      </c>
      <c r="DD27" s="60">
        <f>SUM('Mês'!CV27:DD27)</f>
        <v>211.37</v>
      </c>
      <c r="DE27" s="60">
        <f>SUM('Mês'!CV27:DE27)</f>
        <v>241.234</v>
      </c>
      <c r="DF27" s="60">
        <f>SUM('Mês'!$CV$27:DF27)</f>
        <v>265.243</v>
      </c>
      <c r="DG27" s="60">
        <f>SUM('Mês'!$CV$27:DG27)</f>
        <v>288.805</v>
      </c>
      <c r="DH27" s="60">
        <f>'Mês'!DH27</f>
        <v>18.177</v>
      </c>
      <c r="DI27" s="60">
        <f>SUM('Mês'!$DH27:DI27)</f>
        <v>37.778</v>
      </c>
      <c r="DJ27" s="60">
        <f>SUM('Mês'!$DH27:DJ27)</f>
        <v>62.926</v>
      </c>
      <c r="DK27" s="60">
        <f>SUM('Mês'!DH27:DK27)</f>
        <v>85.772</v>
      </c>
      <c r="DL27" s="60">
        <f>SUM('Mês'!DH27:DL27)</f>
        <v>110.465</v>
      </c>
      <c r="DM27" s="60">
        <f>SUM('Mês'!DH27:DM27)</f>
        <v>137.708</v>
      </c>
      <c r="DN27" s="60">
        <f>SUM('Mês'!DH27:DN27)</f>
        <v>162.348</v>
      </c>
      <c r="DO27" s="60">
        <f>SUM('Mês'!DH27:DO27)</f>
        <v>194.76</v>
      </c>
      <c r="DP27" s="60">
        <f>SUM('Mês'!DH27:DP27)</f>
        <v>226.568</v>
      </c>
      <c r="DQ27" s="60">
        <f>SUM('Mês'!DH27:DQ27)</f>
        <v>259.066</v>
      </c>
      <c r="DR27" s="60">
        <f>SUM('Mês'!DH27:DR27)</f>
        <v>287.629</v>
      </c>
      <c r="DS27" s="60">
        <f>SUM('Mês'!DH27:DS27)</f>
        <v>316.535</v>
      </c>
      <c r="DT27" s="60">
        <f>SUM('Mês'!DT27)</f>
        <v>25.591</v>
      </c>
      <c r="DU27" s="60">
        <f>SUM('Mês'!DT27:DU27)</f>
        <v>50.092</v>
      </c>
      <c r="DV27" s="60">
        <f>SUM('Mês'!DT27:DV27)</f>
        <v>80.546</v>
      </c>
      <c r="DW27" s="60">
        <f>SUM('Mês'!DT27:DW27)</f>
        <v>109.678</v>
      </c>
      <c r="DX27" s="60">
        <f>SUM('Mês'!DT27:DX27)</f>
        <v>139.113</v>
      </c>
      <c r="DY27" s="60">
        <f>SUM('Mês'!DT27:DY27)</f>
        <v>169.126</v>
      </c>
      <c r="DZ27" s="60">
        <f>SUM('Mês'!DT27:DZ27)</f>
        <v>197.632</v>
      </c>
      <c r="EA27" s="60">
        <f t="shared" ref="EA27:EB27" si="9">EA20+EA26</f>
        <v>71.332</v>
      </c>
      <c r="EB27" s="60">
        <f t="shared" si="9"/>
        <v>82.752</v>
      </c>
      <c r="EC27" s="60">
        <f>SUM('Mês'!DT27:EC27)</f>
        <v>286.21</v>
      </c>
      <c r="ED27" s="60">
        <f>SUM('Mês'!$DT27:ED27)</f>
        <v>312.068</v>
      </c>
      <c r="EE27" s="60">
        <f>SUM('Mês'!DT27:EE27)</f>
        <v>341.629</v>
      </c>
      <c r="EF27" s="60">
        <f>'Mês'!EF27</f>
        <v>24.08</v>
      </c>
      <c r="EG27" s="60">
        <f>SUM('Mês'!$EF27:EG27)</f>
        <v>47.926</v>
      </c>
      <c r="EH27" s="60">
        <f>SUM('Mês'!$EF27:EH27)</f>
        <v>76.217</v>
      </c>
      <c r="EI27" s="60">
        <f>SUM('Mês'!$EF27:EI27)</f>
        <v>100.082</v>
      </c>
      <c r="EJ27" s="60">
        <f>SUM('Mês'!$EF27:EJ27)</f>
        <v>127.029</v>
      </c>
      <c r="EK27" s="60">
        <f>SUM('Mês'!$EF27:EK27)</f>
        <v>153.996</v>
      </c>
      <c r="EL27" s="60">
        <f>SUM('Mês'!$EF27:EL27)</f>
        <v>184.231</v>
      </c>
      <c r="EM27" s="60">
        <f>SUM('Mês'!$EF27:EM27)</f>
        <v>213.286</v>
      </c>
      <c r="EN27" s="60">
        <f>SUM('Mês'!$EF27:EN27)</f>
        <v>243.205</v>
      </c>
      <c r="EO27" s="60">
        <f>SUM('Mês'!$EF27:EO27)</f>
        <v>273.949</v>
      </c>
      <c r="EP27" s="60">
        <f>SUM('Mês'!$EF27:EP27)</f>
        <v>304.374</v>
      </c>
      <c r="EQ27" s="60">
        <f>SUM('Mês'!$EF27:EQ27)</f>
        <v>330.121</v>
      </c>
      <c r="ER27" s="60">
        <f>'Mês'!ER27</f>
        <v>28.273</v>
      </c>
      <c r="ES27" s="60">
        <f>SUM('Mês'!ER27:ES27)</f>
        <v>52.624</v>
      </c>
      <c r="ET27" s="60">
        <f>SUM('Mês'!$ER27:ET27)</f>
        <v>78.297</v>
      </c>
      <c r="EU27" s="60">
        <f>SUM('Mês'!$ER27:EU27)</f>
        <v>101.513</v>
      </c>
      <c r="EV27" s="60">
        <f>SUM('Mês'!$ER27:EV27)</f>
        <v>122.037</v>
      </c>
      <c r="EW27" s="60">
        <f>SUM('Mês'!$ER27:EW27)</f>
        <v>145.355</v>
      </c>
      <c r="EX27" s="60">
        <f>SUM('Mês'!$ER27:EX27)</f>
        <v>176.644</v>
      </c>
      <c r="EY27" s="60">
        <f>SUM('Mês'!$ER27:EY27)</f>
        <v>206.496</v>
      </c>
      <c r="EZ27" s="60">
        <f>SUM('Mês'!$ER27:EZ27)</f>
        <v>234.771</v>
      </c>
      <c r="FA27" s="60">
        <f>SUM('Mês'!$ER27:FA27)</f>
        <v>270.225</v>
      </c>
      <c r="FB27" s="60">
        <f>SUM('Mês'!$ER27:FB27)</f>
        <v>299.028</v>
      </c>
      <c r="FC27" s="60">
        <f>SUM('Mês'!$ER27:FC27)</f>
        <v>330.51</v>
      </c>
      <c r="FD27" s="60">
        <f>SUM('Mês'!$FD27:FD27)</f>
        <v>26.62</v>
      </c>
      <c r="FE27" s="60">
        <f>SUM('Mês'!$FD27:FE27)</f>
        <v>53.461</v>
      </c>
      <c r="FF27" s="60">
        <f>SUM('Mês'!$FD27:FF27)</f>
        <v>80.821</v>
      </c>
      <c r="FG27" s="60">
        <f>SUM('Mês'!$FD27:FG27)</f>
        <v>106.556</v>
      </c>
      <c r="FH27" s="60">
        <f>SUM('Mês'!$FD27:FH27)</f>
        <v>132.367</v>
      </c>
      <c r="FI27" s="60">
        <f>SUM('Mês'!$FD27:FI27)</f>
        <v>158.79</v>
      </c>
      <c r="FJ27" s="60">
        <f>SUM('Mês'!$FD27:FJ27)</f>
        <v>186.736</v>
      </c>
      <c r="FK27" s="60">
        <f>SUM('Mês'!$FD27:FK27)</f>
        <v>216.574</v>
      </c>
      <c r="FL27" s="60">
        <f>SUM('Mês'!$FD27:FL27)</f>
        <v>246.822</v>
      </c>
      <c r="FM27" s="60">
        <f>SUM('Mês'!$FD27:FM27)</f>
        <v>278.702</v>
      </c>
      <c r="FN27" s="60">
        <f>SUM('Mês'!$FD27:FN27)</f>
        <v>304.715</v>
      </c>
      <c r="FO27" s="60">
        <f>SUM('Mês'!$FD27:FO27)</f>
        <v>332.171</v>
      </c>
      <c r="FP27" s="60">
        <f>SUM('Mês'!$FP27:FP27)</f>
        <v>23.903</v>
      </c>
      <c r="FQ27" s="60">
        <f>SUM('Mês'!$FP27:FQ27)</f>
        <v>49.231</v>
      </c>
      <c r="FR27" s="60">
        <f>SUM('Mês'!$FP27:FR27)</f>
        <v>77.919</v>
      </c>
      <c r="FS27" s="60">
        <f>SUM('Mês'!$FP27:FS27)</f>
        <v>100.697</v>
      </c>
      <c r="FT27" s="60">
        <f>SUM('Mês'!$FP27:FT27)</f>
        <v>126.169</v>
      </c>
      <c r="FU27" s="60">
        <f>SUM('Mês'!$FP27:FU27)</f>
        <v>152.817</v>
      </c>
      <c r="FV27" s="60">
        <f>SUM('Mês'!$FP27:FV27)</f>
        <v>183.663</v>
      </c>
      <c r="FW27" s="60">
        <f>SUM('Mês'!$FP27:FW27)</f>
        <v>212.354</v>
      </c>
      <c r="FX27" s="60">
        <f>SUM('Mês'!$FP27:FX27)</f>
        <v>241.332</v>
      </c>
      <c r="FY27" s="60">
        <f>SUM('Mês'!$FP27:FY27)</f>
        <v>269.78</v>
      </c>
      <c r="FZ27" s="60">
        <f>SUM('Mês'!$FP27:FZ27)</f>
        <v>297.698</v>
      </c>
      <c r="GA27" s="60">
        <f>SUM('Mês'!$FP27:GA27)</f>
        <v>325.921</v>
      </c>
      <c r="GB27" s="60">
        <f>SUM('Mês'!$GB27:GB27)</f>
        <v>26.222</v>
      </c>
      <c r="GC27" s="60">
        <f>SUM('Mês'!$GB27:GC27)</f>
        <v>48.371</v>
      </c>
      <c r="GD27" s="60">
        <f>SUM('Mês'!$GB27:GD27)</f>
        <v>75.128</v>
      </c>
      <c r="GE27" s="60">
        <f>SUM('Mês'!$GB27:GE27)</f>
        <v>103.308</v>
      </c>
      <c r="GF27" s="60">
        <f>SUM('Mês'!$GB27:GF27)</f>
        <v>130.172</v>
      </c>
      <c r="GG27" s="60">
        <f>SUM('Mês'!$GB27:GG27)</f>
        <v>153.39</v>
      </c>
      <c r="GH27" s="60">
        <f>SUM('Mês'!$GB27:GH27)</f>
        <v>177.636</v>
      </c>
      <c r="GI27" s="60">
        <f>SUM('Mês'!$GB27:GI27)</f>
        <v>203.216</v>
      </c>
      <c r="GJ27" s="60">
        <f>SUM('Mês'!$GB27:GJ27)</f>
        <v>226.777</v>
      </c>
      <c r="GK27" s="60">
        <f>SUM('Mês'!$GB27:GK27)</f>
        <v>256.106</v>
      </c>
      <c r="GL27" s="60">
        <f>SUM('Mês'!$GB27:GL27)</f>
        <v>281.185</v>
      </c>
      <c r="GM27" s="60">
        <f>SUM('Mês'!$GB27:GM27)</f>
        <v>306.169</v>
      </c>
      <c r="GN27" s="60">
        <f>SUM('Mês'!$GN27:GN27)</f>
        <v>20.193</v>
      </c>
      <c r="GO27" s="60">
        <f>SUM('Mês'!$GN27:GO27)</f>
        <v>41.906</v>
      </c>
      <c r="GP27" s="60">
        <f>SUM('Mês'!$GN27:GP27)</f>
        <v>65.542</v>
      </c>
      <c r="GQ27" s="60">
        <f>SUM('Mês'!$GN27:GQ27)</f>
        <v>84.209</v>
      </c>
      <c r="GR27" s="60">
        <f>SUM('Mês'!$GN27:$GR27)</f>
        <v>105.602</v>
      </c>
      <c r="GS27" s="60">
        <f>SUM('Mês'!$GN27:$GS27)</f>
        <v>126.057</v>
      </c>
      <c r="GT27" s="60">
        <f>SUM('Mês'!$GN27:$GT27)</f>
        <v>143.136</v>
      </c>
      <c r="GU27" s="60">
        <f>SUM('Mês'!$GN27:GU27)</f>
        <v>165.19</v>
      </c>
      <c r="GV27" s="60">
        <f>SUM('Mês'!$GN27:GV27)</f>
        <v>187.455</v>
      </c>
      <c r="GW27" s="60">
        <f>SUM('Mês'!$GN27:GW27)</f>
        <v>209.805</v>
      </c>
      <c r="GX27" s="60">
        <f>SUM('Mês'!$GN27:GX27)</f>
        <v>232.253</v>
      </c>
      <c r="GY27" s="60">
        <f>SUM('Mês'!$GN27:GY27)</f>
        <v>254.453</v>
      </c>
      <c r="GZ27" s="60">
        <f>SUM('Mês'!$GZ27:GZ27)</f>
        <v>20.775</v>
      </c>
      <c r="HA27" s="60">
        <f>SUM('Mês'!$GZ27:HA27)</f>
        <v>39.707</v>
      </c>
      <c r="HB27" s="60">
        <f>SUM('Mês'!$GZ27:HB27)</f>
        <v>66.65</v>
      </c>
      <c r="HC27" s="60">
        <f>SUM('Mês'!$GZ27:HC27)</f>
        <v>88.589</v>
      </c>
      <c r="HD27" s="60">
        <f>SUM('Mês'!$GZ27:HD27)</f>
        <v>115.5</v>
      </c>
      <c r="HE27" s="60">
        <f>SUM('Mês'!$GZ27:HE27)</f>
        <v>139.368</v>
      </c>
      <c r="HF27" s="60">
        <f>SUM('Mês'!$GZ27:HF27)</f>
        <v>165.496</v>
      </c>
      <c r="HG27" s="60">
        <f>SUM('Mês'!$GZ27:HG27)</f>
        <v>192.961</v>
      </c>
      <c r="HH27" s="60">
        <f>SUM('Mês'!$GZ27:HH27)</f>
        <v>217.702</v>
      </c>
      <c r="HI27" s="68">
        <f>SUM('Mês'!$GZ27:HI27)</f>
        <v>245.411</v>
      </c>
      <c r="HJ27" s="68">
        <f>SUM('Mês'!$GZ27:HJ27)</f>
        <v>277.128</v>
      </c>
      <c r="HK27" s="68">
        <f>SUM('Mês'!$GZ27:HK27)</f>
        <v>306.011</v>
      </c>
      <c r="HL27" s="68">
        <f>SUM('Mês'!$HL27:HL27)</f>
        <v>28.067</v>
      </c>
      <c r="HM27" s="68">
        <f>SUM('Mês'!$HL27:HM27)</f>
        <v>54.296</v>
      </c>
      <c r="HN27" s="68">
        <f>SUM('Mês'!$HL27:HN27)</f>
        <v>82.395</v>
      </c>
      <c r="HO27" s="68">
        <f>SUM('Mês'!$HL27:HO27)</f>
        <v>112.223</v>
      </c>
      <c r="HP27" s="68">
        <f>SUM('Mês'!$HL27:HP27)</f>
        <v>133.835</v>
      </c>
      <c r="HQ27" s="68">
        <f>SUM('Mês'!$HL27:HQ27)</f>
        <v>158.57</v>
      </c>
      <c r="HR27" s="68">
        <f>SUM('Mês'!$HL27:HR27)</f>
        <v>185.375</v>
      </c>
      <c r="HS27" s="68">
        <f>SUM('Mês'!$HL27:HS27)</f>
        <v>212.026</v>
      </c>
      <c r="HT27" s="172"/>
    </row>
    <row r="28" ht="13.5" customHeight="1">
      <c r="A28" s="39">
        <f t="shared" si="3"/>
        <v>24</v>
      </c>
      <c r="B28" s="55" t="s">
        <v>250</v>
      </c>
      <c r="C28" s="56"/>
      <c r="D28" s="56">
        <f>'Mês'!D28</f>
        <v>5.455</v>
      </c>
      <c r="E28" s="56">
        <f>SUM('Mês'!D28:E28)</f>
        <v>10.301</v>
      </c>
      <c r="F28" s="56">
        <f>SUM('Mês'!D28:F28)</f>
        <v>15.527</v>
      </c>
      <c r="G28" s="56">
        <f>SUM('Mês'!D28:G28)</f>
        <v>20.808</v>
      </c>
      <c r="H28" s="56">
        <f>SUM('Mês'!D28:H28)</f>
        <v>25.9</v>
      </c>
      <c r="I28" s="56">
        <f>SUM('Mês'!D28:I28)</f>
        <v>30.972</v>
      </c>
      <c r="J28" s="56">
        <f>SUM('Mês'!D28:J28)</f>
        <v>35.376</v>
      </c>
      <c r="K28" s="56">
        <f>SUM('Mês'!D28:K28)</f>
        <v>41.677</v>
      </c>
      <c r="L28" s="56">
        <f>SUM('Mês'!D28:L28)</f>
        <v>47.511</v>
      </c>
      <c r="M28" s="56">
        <f>SUM('Mês'!D28:M28)</f>
        <v>53.146</v>
      </c>
      <c r="N28" s="56">
        <f>SUM('Mês'!D28:N28)</f>
        <v>58.805</v>
      </c>
      <c r="O28" s="56">
        <f>SUM('Mês'!D28:O28)</f>
        <v>64.011</v>
      </c>
      <c r="P28" s="56">
        <f>SUM('Mês'!P28)</f>
        <v>6.193</v>
      </c>
      <c r="Q28" s="56">
        <f>SUM('Mês'!P28:Q28)</f>
        <v>11.67</v>
      </c>
      <c r="R28" s="56">
        <f>SUM('Mês'!P28:R28)</f>
        <v>17.668</v>
      </c>
      <c r="S28" s="56">
        <f>SUM('Mês'!P28:S28)</f>
        <v>23.803</v>
      </c>
      <c r="T28" s="56">
        <f>SUM('Mês'!P28:T28)</f>
        <v>29.934</v>
      </c>
      <c r="U28" s="56">
        <f>SUM('Mês'!P28:U28)</f>
        <v>35.679</v>
      </c>
      <c r="V28" s="56">
        <f>SUM('Mês'!P28:V28)</f>
        <v>42.41</v>
      </c>
      <c r="W28" s="56">
        <f>SUM('Mês'!P28:W28)</f>
        <v>50.258</v>
      </c>
      <c r="X28" s="56">
        <f>SUM('Mês'!P28:X28)</f>
        <v>56.789</v>
      </c>
      <c r="Y28" s="56">
        <f>SUM('Mês'!P28:Y28)</f>
        <v>64.883</v>
      </c>
      <c r="Z28" s="56">
        <f>SUM('Mês'!P28:Z28)</f>
        <v>72.711</v>
      </c>
      <c r="AA28" s="56">
        <f>SUM('Mês'!P28:AA28)</f>
        <v>80.575</v>
      </c>
      <c r="AB28" s="56">
        <f>SUM('Mês'!$AB28:AB28)</f>
        <v>7.696</v>
      </c>
      <c r="AC28" s="56">
        <f>SUM('Mês'!$AB28:AC28)</f>
        <v>16.289</v>
      </c>
      <c r="AD28" s="56">
        <f>SUM('Mês'!$AB28:AD28)</f>
        <v>24.1</v>
      </c>
      <c r="AE28" s="56">
        <f>SUM('Mês'!$AB28:AE28)</f>
        <v>31.435</v>
      </c>
      <c r="AF28" s="56">
        <f>SUM('Mês'!$AB28:AF28)</f>
        <v>38.521</v>
      </c>
      <c r="AG28" s="56">
        <f>SUM('Mês'!$AB28:AG28)</f>
        <v>46.204</v>
      </c>
      <c r="AH28" s="56">
        <f>SUM('Mês'!$AB28:AH28)</f>
        <v>53.209</v>
      </c>
      <c r="AI28" s="56">
        <f>SUM('Mês'!$AB28:AI28)</f>
        <v>62.366</v>
      </c>
      <c r="AJ28" s="56">
        <f>SUM('Mês'!$AB28:AJ28)</f>
        <v>71.846</v>
      </c>
      <c r="AK28" s="56">
        <f>SUM('Mês'!$AB28:AK28)</f>
        <v>82.678</v>
      </c>
      <c r="AL28" s="56">
        <f>SUM('Mês'!$AB28:AL28)</f>
        <v>92.275</v>
      </c>
      <c r="AM28" s="56">
        <f>SUM('Mês'!$AB28:AM28)</f>
        <v>99.809</v>
      </c>
      <c r="AN28" s="56">
        <f>SUM('Mês'!$AN28:AN28)</f>
        <v>6.971</v>
      </c>
      <c r="AO28" s="56">
        <f>SUM('Mês'!$AN28:AO28)</f>
        <v>12.848</v>
      </c>
      <c r="AP28" s="56">
        <f>SUM('Mês'!$AN28:AP28)</f>
        <v>18.353</v>
      </c>
      <c r="AQ28" s="56">
        <f>SUM('Mês'!$AN28:AQ28)</f>
        <v>23.224</v>
      </c>
      <c r="AR28" s="56">
        <f>SUM('Mês'!$AN28:AR28)</f>
        <v>27.924</v>
      </c>
      <c r="AS28" s="56">
        <f>SUM('Mês'!$AN28:AS28)</f>
        <v>33.071</v>
      </c>
      <c r="AT28" s="56">
        <f>SUM('Mês'!$AN28:AT28)</f>
        <v>38.943</v>
      </c>
      <c r="AU28" s="56">
        <f>SUM('Mês'!$AN28:AU28)</f>
        <v>46.552</v>
      </c>
      <c r="AV28" s="56">
        <f>SUM('Mês'!$AN28:AV28)</f>
        <v>53.575</v>
      </c>
      <c r="AW28" s="56">
        <f>SUM('Mês'!$AN28:AW28)</f>
        <v>61.521</v>
      </c>
      <c r="AX28" s="56">
        <f>SUM('Mês'!$AN28:AX28)</f>
        <v>68.895</v>
      </c>
      <c r="AY28" s="56">
        <f>SUM('Mês'!$AN28:AY28)</f>
        <v>76.899</v>
      </c>
      <c r="AZ28" s="56">
        <f>SUM('Mês'!$AZ28:AZ28)</f>
        <v>8.282</v>
      </c>
      <c r="BA28" s="56">
        <f>SUM('Mês'!$AZ28:BA28)</f>
        <v>15.368</v>
      </c>
      <c r="BB28" s="56">
        <f>SUM('Mês'!$AZ28:BB28)</f>
        <v>24.839</v>
      </c>
      <c r="BC28" s="56">
        <f>SUM('Mês'!$AZ28:BC28)</f>
        <v>32.44</v>
      </c>
      <c r="BD28" s="56">
        <f>SUM('Mês'!$AZ28:BD28)</f>
        <v>41.973</v>
      </c>
      <c r="BE28" s="56">
        <f>SUM('Mês'!$AZ28:BE28)</f>
        <v>51.389</v>
      </c>
      <c r="BF28" s="56">
        <f>SUM('Mês'!$AZ28:BF28)</f>
        <v>61.256</v>
      </c>
      <c r="BG28" s="56">
        <f>SUM('Mês'!$AZ28:BG28)</f>
        <v>71.584</v>
      </c>
      <c r="BH28" s="56">
        <f>SUM('Mês'!$AZ28:BH28)</f>
        <v>83.041</v>
      </c>
      <c r="BI28" s="56">
        <f>SUM('Mês'!$AZ28:BI28)</f>
        <v>93.882</v>
      </c>
      <c r="BJ28" s="56">
        <f>SUM('Mês'!$AZ28:BJ28)</f>
        <v>105.986</v>
      </c>
      <c r="BK28" s="56">
        <f>SUM('Mês'!$AZ28:BK28)</f>
        <v>114.593</v>
      </c>
      <c r="BL28" s="56">
        <f>SUM('Mês'!$BL28:BL28)</f>
        <v>10.363</v>
      </c>
      <c r="BM28" s="56">
        <f>SUM('Mês'!$BL28:BM28)</f>
        <v>19.43</v>
      </c>
      <c r="BN28" s="56">
        <f>SUM('Mês'!$BL28:BN28)</f>
        <v>29.264</v>
      </c>
      <c r="BO28" s="56">
        <f>SUM('Mês'!$BL28:BO28)</f>
        <v>39.653</v>
      </c>
      <c r="BP28" s="56">
        <f>SUM('Mês'!$BL28:BP28)</f>
        <v>48.981</v>
      </c>
      <c r="BQ28" s="56">
        <f>SUM('Mês'!$BL28:BQ28)</f>
        <v>59.145</v>
      </c>
      <c r="BR28" s="56">
        <f>SUM('Mês'!$BL28:BR28)</f>
        <v>70.599</v>
      </c>
      <c r="BS28" s="56">
        <f>SUM('Mês'!$BL28:BS28)</f>
        <v>81.901</v>
      </c>
      <c r="BT28" s="56">
        <f>SUM('Mês'!$BL28:BT28)</f>
        <v>93.648</v>
      </c>
      <c r="BU28" s="56">
        <f>SUM('Mês'!$BL28:BU28)</f>
        <v>105.153</v>
      </c>
      <c r="BV28" s="56">
        <f>SUM('Mês'!$BL28:BV28)</f>
        <v>114.971</v>
      </c>
      <c r="BW28" s="56">
        <f>SUM('Mês'!$BL28:BW28)</f>
        <v>125.713</v>
      </c>
      <c r="BX28" s="56">
        <f>SUM('Mês'!$BX28:BX28)</f>
        <v>11.272</v>
      </c>
      <c r="BY28" s="56">
        <f>SUM('Mês'!$BX28:BY28)</f>
        <v>22.611</v>
      </c>
      <c r="BZ28" s="56">
        <f>SUM('Mês'!$BX28:BZ28)</f>
        <v>32.502</v>
      </c>
      <c r="CA28" s="56">
        <f>SUM('Mês'!$BX28:CA28)</f>
        <v>42.623</v>
      </c>
      <c r="CB28" s="56">
        <f>SUM('Mês'!$BX28:CB28)</f>
        <v>52.527</v>
      </c>
      <c r="CC28" s="56">
        <f>SUM('Mês'!$BX28:CC28)</f>
        <v>63.427</v>
      </c>
      <c r="CD28" s="56">
        <f>SUM('Mês'!$BX28:CD28)</f>
        <v>74.312</v>
      </c>
      <c r="CE28" s="56">
        <f>SUM('Mês'!$BX28:CE28)</f>
        <v>87.084</v>
      </c>
      <c r="CF28" s="56">
        <f>SUM('Mês'!$BX28:CF28)</f>
        <v>98.915</v>
      </c>
      <c r="CG28" s="56">
        <f>SUM('Mês'!$BX28:CG28)</f>
        <v>111.233</v>
      </c>
      <c r="CH28" s="56">
        <f>SUM('Mês'!$BX28:CH28)</f>
        <v>122.838</v>
      </c>
      <c r="CI28" s="56">
        <f>SUM('Mês'!$BX28:CI28)</f>
        <v>133.654</v>
      </c>
      <c r="CJ28" s="56">
        <f>SUM('Mês'!$CJ28:CJ28)</f>
        <v>11.665</v>
      </c>
      <c r="CK28" s="56">
        <f>SUM('Mês'!$CJ28:CK28)</f>
        <v>22.915</v>
      </c>
      <c r="CL28" s="56">
        <f>SUM('Mês'!$CJ28:CL28)</f>
        <v>33.814</v>
      </c>
      <c r="CM28" s="56">
        <f>SUM('Mês'!$CJ28:CM28)</f>
        <v>46.211</v>
      </c>
      <c r="CN28" s="56">
        <f>SUM('Mês'!$CJ28:CN28)</f>
        <v>59.776</v>
      </c>
      <c r="CO28" s="56">
        <f>SUM('Mês'!$CJ28:CO28)</f>
        <v>71.938</v>
      </c>
      <c r="CP28" s="56">
        <f>SUM('Mês'!$CJ28:CP28)</f>
        <v>85.053</v>
      </c>
      <c r="CQ28" s="56">
        <f>SUM('Mês'!$CJ28:CQ28)</f>
        <v>99.83</v>
      </c>
      <c r="CR28" s="56">
        <f>SUM('Mês'!$CJ28:CR28)</f>
        <v>112.38</v>
      </c>
      <c r="CS28" s="56">
        <f>SUM('Mês'!$CJ28:CS28)</f>
        <v>127.43</v>
      </c>
      <c r="CT28" s="56">
        <f>SUM('Mês'!$CJ28:CT28)</f>
        <v>139.749</v>
      </c>
      <c r="CU28" s="56">
        <f>SUM('Mês'!$CJ28:CU28)</f>
        <v>153.248</v>
      </c>
      <c r="CV28" s="56">
        <f>SUM('Mês'!$CV28:CV28)</f>
        <v>13.266</v>
      </c>
      <c r="CW28" s="56">
        <f>SUM('Mês'!$CV28:CW28)</f>
        <v>23.33</v>
      </c>
      <c r="CX28" s="56">
        <f>SUM('Mês'!$CV28:CX28)</f>
        <v>35.605</v>
      </c>
      <c r="CY28" s="56">
        <f>SUM('Mês'!$CV28:CY28)</f>
        <v>47.743</v>
      </c>
      <c r="CZ28" s="56">
        <f>SUM('Mês'!$CV28:CZ28)</f>
        <v>59.461</v>
      </c>
      <c r="DA28" s="56">
        <f>SUM('Mês'!$CV28:DA28)</f>
        <v>71.542</v>
      </c>
      <c r="DB28" s="56">
        <f>SUM('Mês'!$CV28:DB28)</f>
        <v>85.149</v>
      </c>
      <c r="DC28" s="56">
        <f>SUM('Mês'!$CV28:DC28)</f>
        <v>97.317</v>
      </c>
      <c r="DD28" s="56">
        <f>SUM('Mês'!CV28:DD28)</f>
        <v>111.198</v>
      </c>
      <c r="DE28" s="56">
        <f>SUM('Mês'!CV28:DE28)</f>
        <v>124.353</v>
      </c>
      <c r="DF28" s="56">
        <f>SUM('Mês'!$CV$28:DF28)</f>
        <v>136.435</v>
      </c>
      <c r="DG28" s="56">
        <f>SUM('Mês'!$CV$28:DG28)</f>
        <v>148.878</v>
      </c>
      <c r="DH28" s="56">
        <f>'Mês'!DH28</f>
        <v>13.041</v>
      </c>
      <c r="DI28" s="56">
        <f>SUM('Mês'!$DH28:DI28)</f>
        <v>24.482</v>
      </c>
      <c r="DJ28" s="56">
        <f>SUM('Mês'!$DH28:DJ28)</f>
        <v>36.706</v>
      </c>
      <c r="DK28" s="56">
        <f>SUM('Mês'!DH28:DK28)</f>
        <v>48.174</v>
      </c>
      <c r="DL28" s="56">
        <f>SUM('Mês'!DH28:DL28)</f>
        <v>59.039</v>
      </c>
      <c r="DM28" s="56">
        <f>SUM('Mês'!DH28:DM28)</f>
        <v>70.16</v>
      </c>
      <c r="DN28" s="56">
        <f>SUM('Mês'!DH28:DN28)</f>
        <v>82.214</v>
      </c>
      <c r="DO28" s="56">
        <f>SUM('Mês'!DH28:DO28)</f>
        <v>94.808</v>
      </c>
      <c r="DP28" s="56">
        <f>SUM('Mês'!DH28:DP28)</f>
        <v>105.356</v>
      </c>
      <c r="DQ28" s="56">
        <f>SUM('Mês'!DH28:DQ28)</f>
        <v>116.383</v>
      </c>
      <c r="DR28" s="56">
        <f>SUM('Mês'!DH28:DR28)</f>
        <v>124.71</v>
      </c>
      <c r="DS28" s="56">
        <f>SUM('Mês'!DH28:DS28)</f>
        <v>132.793</v>
      </c>
      <c r="DT28" s="56">
        <f>SUM('Mês'!DT28)</f>
        <v>9.937</v>
      </c>
      <c r="DU28" s="56">
        <f>SUM('Mês'!DT28:DU28)</f>
        <v>16.934</v>
      </c>
      <c r="DV28" s="56">
        <f>SUM('Mês'!DT28:DV28)</f>
        <v>25.976</v>
      </c>
      <c r="DW28" s="56">
        <f>SUM('Mês'!DT28:DW28)</f>
        <v>36.065</v>
      </c>
      <c r="DX28" s="56">
        <f>SUM('Mês'!DT28:DX28)</f>
        <v>45.11</v>
      </c>
      <c r="DY28" s="56">
        <f>SUM('Mês'!DT28:DY28)</f>
        <v>54.968</v>
      </c>
      <c r="DZ28" s="56">
        <f>SUM('Mês'!DT28:DZ28)</f>
        <v>64.731</v>
      </c>
      <c r="EA28" s="56">
        <f t="shared" ref="EA28:EB28" si="10">EA21+EA27</f>
        <v>80.626</v>
      </c>
      <c r="EB28" s="56">
        <f t="shared" si="10"/>
        <v>93.894</v>
      </c>
      <c r="EC28" s="56">
        <f>SUM('Mês'!DT28:EC28)</f>
        <v>101.646</v>
      </c>
      <c r="ED28" s="56">
        <f>SUM('Mês'!$DT28:ED28)</f>
        <v>112.104</v>
      </c>
      <c r="EE28" s="56">
        <f>SUM('Mês'!DT28:EE28)</f>
        <v>123.197</v>
      </c>
      <c r="EF28" s="56">
        <f>'Mês'!EF28</f>
        <v>11.671</v>
      </c>
      <c r="EG28" s="56">
        <f>SUM('Mês'!$EF28:EG28)</f>
        <v>21.099</v>
      </c>
      <c r="EH28" s="56">
        <f>SUM('Mês'!$EF28:EH28)</f>
        <v>32.422</v>
      </c>
      <c r="EI28" s="56">
        <f>SUM('Mês'!$EF28:EI28)</f>
        <v>43.6</v>
      </c>
      <c r="EJ28" s="56">
        <f>SUM('Mês'!$EF28:EJ28)</f>
        <v>54.264</v>
      </c>
      <c r="EK28" s="56">
        <f>SUM('Mês'!$EF28:EK28)</f>
        <v>63.305</v>
      </c>
      <c r="EL28" s="56">
        <f>SUM('Mês'!$EF28:EL28)</f>
        <v>73.535</v>
      </c>
      <c r="EM28" s="56">
        <f>SUM('Mês'!$EF28:EM28)</f>
        <v>85.766</v>
      </c>
      <c r="EN28" s="56">
        <f>SUM('Mês'!$EF28:EN28)</f>
        <v>98.647</v>
      </c>
      <c r="EO28" s="56">
        <f>SUM('Mês'!$EF28:EO28)</f>
        <v>111.505</v>
      </c>
      <c r="EP28" s="56">
        <f>SUM('Mês'!$EF28:EP28)</f>
        <v>122.241</v>
      </c>
      <c r="EQ28" s="56">
        <f>SUM('Mês'!$EF28:EQ28)</f>
        <v>132.463</v>
      </c>
      <c r="ER28" s="56">
        <f>'Mês'!ER28</f>
        <v>13.185</v>
      </c>
      <c r="ES28" s="56">
        <f>SUM('Mês'!ER28:ES28)</f>
        <v>24.098</v>
      </c>
      <c r="ET28" s="56">
        <f>SUM('Mês'!$ER28:ET28)</f>
        <v>35.892</v>
      </c>
      <c r="EU28" s="56">
        <f>SUM('Mês'!$ER28:EU28)</f>
        <v>46.963</v>
      </c>
      <c r="EV28" s="56">
        <f>SUM('Mês'!$ER28:EV28)</f>
        <v>57.968</v>
      </c>
      <c r="EW28" s="56">
        <f>SUM('Mês'!$ER28:EW28)</f>
        <v>69.103</v>
      </c>
      <c r="EX28" s="56">
        <f>SUM('Mês'!$ER28:EX28)</f>
        <v>82.252</v>
      </c>
      <c r="EY28" s="56">
        <f>SUM('Mês'!$ER28:EY28)</f>
        <v>95.878</v>
      </c>
      <c r="EZ28" s="56">
        <f>SUM('Mês'!$ER28:EZ28)</f>
        <v>108.187</v>
      </c>
      <c r="FA28" s="56">
        <f>SUM('Mês'!$ER28:FA28)</f>
        <v>120.085</v>
      </c>
      <c r="FB28" s="56">
        <f>SUM('Mês'!$ER28:FB28)</f>
        <v>131.639</v>
      </c>
      <c r="FC28" s="56">
        <f>SUM('Mês'!$ER28:FC28)</f>
        <v>141.7</v>
      </c>
      <c r="FD28" s="56">
        <f>SUM('Mês'!$FD28:FD28)</f>
        <v>12.05</v>
      </c>
      <c r="FE28" s="56">
        <f>SUM('Mês'!$FD28:FE28)</f>
        <v>22.606</v>
      </c>
      <c r="FF28" s="56">
        <f>SUM('Mês'!$FD28:FF28)</f>
        <v>33.945</v>
      </c>
      <c r="FG28" s="56">
        <f>SUM('Mês'!$FD28:FG28)</f>
        <v>45.573</v>
      </c>
      <c r="FH28" s="56">
        <f>SUM('Mês'!$FD28:FH28)</f>
        <v>56.588</v>
      </c>
      <c r="FI28" s="56">
        <f>SUM('Mês'!$FD28:FI28)</f>
        <v>69.893</v>
      </c>
      <c r="FJ28" s="56">
        <f>SUM('Mês'!$FD28:FJ28)</f>
        <v>83.779</v>
      </c>
      <c r="FK28" s="56">
        <f>SUM('Mês'!$FD28:FK28)</f>
        <v>98.091</v>
      </c>
      <c r="FL28" s="56">
        <f>SUM('Mês'!$FD28:FL28)</f>
        <v>111.188</v>
      </c>
      <c r="FM28" s="56">
        <f>SUM('Mês'!$FD28:FM28)</f>
        <v>124.925</v>
      </c>
      <c r="FN28" s="56">
        <f>SUM('Mês'!$FD28:FN28)</f>
        <v>138.434</v>
      </c>
      <c r="FO28" s="56">
        <f>SUM('Mês'!$FD28:FO28)</f>
        <v>149.302</v>
      </c>
      <c r="FP28" s="56">
        <f>SUM('Mês'!$FP28:FP28)</f>
        <v>13.242</v>
      </c>
      <c r="FQ28" s="56">
        <f>SUM('Mês'!$FP28:FQ28)</f>
        <v>25.159</v>
      </c>
      <c r="FR28" s="56">
        <f>SUM('Mês'!$FP28:FR28)</f>
        <v>37.36</v>
      </c>
      <c r="FS28" s="56">
        <f>SUM('Mês'!$FP28:FS28)</f>
        <v>48.144</v>
      </c>
      <c r="FT28" s="56">
        <f>SUM('Mês'!$FP28:FT28)</f>
        <v>58.677</v>
      </c>
      <c r="FU28" s="56">
        <f>SUM('Mês'!$FP28:FU28)</f>
        <v>65.745</v>
      </c>
      <c r="FV28" s="56">
        <f>SUM('Mês'!$FP28:FV28)</f>
        <v>75.082</v>
      </c>
      <c r="FW28" s="56">
        <f>SUM('Mês'!$FP28:FW28)</f>
        <v>84.685</v>
      </c>
      <c r="FX28" s="56">
        <f>SUM('Mês'!$FP28:FX28)</f>
        <v>96.36</v>
      </c>
      <c r="FY28" s="56">
        <f>SUM('Mês'!$FP28:FY28)</f>
        <v>108.198</v>
      </c>
      <c r="FZ28" s="56">
        <f>SUM('Mês'!$FP28:FZ28)</f>
        <v>121.55</v>
      </c>
      <c r="GA28" s="56">
        <f>SUM('Mês'!$FP28:GA28)</f>
        <v>135.358</v>
      </c>
      <c r="GB28" s="56">
        <f>SUM('Mês'!$GB28:GB28)</f>
        <v>14.652</v>
      </c>
      <c r="GC28" s="56">
        <f>SUM('Mês'!$GB28:GC28)</f>
        <v>27.47</v>
      </c>
      <c r="GD28" s="56">
        <f>SUM('Mês'!$GB28:GD28)</f>
        <v>44.66</v>
      </c>
      <c r="GE28" s="56">
        <f>SUM('Mês'!$GB28:GE28)</f>
        <v>57.129</v>
      </c>
      <c r="GF28" s="56">
        <f>SUM('Mês'!$GB28:GF28)</f>
        <v>70.753</v>
      </c>
      <c r="GG28" s="56">
        <f>SUM('Mês'!$GB28:GG28)</f>
        <v>83.489</v>
      </c>
      <c r="GH28" s="56">
        <f>SUM('Mês'!$GB28:GH28)</f>
        <v>93.579</v>
      </c>
      <c r="GI28" s="56">
        <f>SUM('Mês'!$GB28:GI28)</f>
        <v>104.17</v>
      </c>
      <c r="GJ28" s="56">
        <f>SUM('Mês'!$GB28:GJ28)</f>
        <v>115.955</v>
      </c>
      <c r="GK28" s="56">
        <f>SUM('Mês'!$GB28:GK28)</f>
        <v>129.472</v>
      </c>
      <c r="GL28" s="56">
        <f>SUM('Mês'!$GB28:GL28)</f>
        <v>139.874</v>
      </c>
      <c r="GM28" s="56">
        <f>SUM('Mês'!$GB28:GM28)</f>
        <v>150.387</v>
      </c>
      <c r="GN28" s="56">
        <f>SUM('Mês'!$GN28:GN28)</f>
        <v>11.241</v>
      </c>
      <c r="GO28" s="56">
        <f>SUM('Mês'!$GN28:GO28)</f>
        <v>21.059</v>
      </c>
      <c r="GP28" s="56">
        <f>SUM('Mês'!$GN28:GP28)</f>
        <v>30.958</v>
      </c>
      <c r="GQ28" s="56">
        <f>SUM('Mês'!$GN28:GQ28)</f>
        <v>40.683</v>
      </c>
      <c r="GR28" s="56">
        <f>SUM('Mês'!$GN28:$GR28)</f>
        <v>54.224</v>
      </c>
      <c r="GS28" s="56">
        <f>SUM('Mês'!$GN28:$GS28)</f>
        <v>64.607</v>
      </c>
      <c r="GT28" s="56">
        <f>SUM('Mês'!$GN28:$GT28)</f>
        <v>74.697</v>
      </c>
      <c r="GU28" s="56">
        <f>SUM('Mês'!$GN28:GU28)</f>
        <v>84.361</v>
      </c>
      <c r="GV28" s="56">
        <f>SUM('Mês'!$GN28:GV28)</f>
        <v>95.103</v>
      </c>
      <c r="GW28" s="56">
        <f>SUM('Mês'!$GN28:GW28)</f>
        <v>105.685</v>
      </c>
      <c r="GX28" s="56">
        <f>SUM('Mês'!$GN28:GX28)</f>
        <v>118.798</v>
      </c>
      <c r="GY28" s="56">
        <f>SUM('Mês'!$GN28:GY28)</f>
        <v>129.331</v>
      </c>
      <c r="GZ28" s="56">
        <f>SUM('Mês'!$GZ28:GZ28)</f>
        <v>11.11</v>
      </c>
      <c r="HA28" s="56">
        <f>SUM('Mês'!$GZ28:HA28)</f>
        <v>18.865</v>
      </c>
      <c r="HB28" s="56">
        <f>SUM('Mês'!$GZ28:HB28)</f>
        <v>30.235</v>
      </c>
      <c r="HC28" s="56">
        <f>SUM('Mês'!$GZ28:HC28)</f>
        <v>40.504</v>
      </c>
      <c r="HD28" s="56">
        <f>SUM('Mês'!$GZ28:HD28)</f>
        <v>52.305</v>
      </c>
      <c r="HE28" s="56">
        <f>SUM('Mês'!$GZ28:HE28)</f>
        <v>62.364</v>
      </c>
      <c r="HF28" s="56">
        <f>SUM('Mês'!$GZ28:HF28)</f>
        <v>73.183</v>
      </c>
      <c r="HG28" s="56">
        <f>SUM('Mês'!$GZ28:HG28)</f>
        <v>85.523</v>
      </c>
      <c r="HH28" s="56">
        <f>SUM('Mês'!$GZ28:HH28)</f>
        <v>96.176</v>
      </c>
      <c r="HI28" s="60">
        <f>SUM('Mês'!$GZ28:HI28)</f>
        <v>108.987</v>
      </c>
      <c r="HJ28" s="60">
        <f>SUM('Mês'!$GZ28:HJ28)</f>
        <v>121.215</v>
      </c>
      <c r="HK28" s="60">
        <f>SUM('Mês'!$GZ28:HK28)</f>
        <v>131.218</v>
      </c>
      <c r="HL28" s="68">
        <f>SUM('Mês'!$HL28:HL28)</f>
        <v>12.907</v>
      </c>
      <c r="HM28" s="68">
        <f>SUM('Mês'!$HL28:HM28)</f>
        <v>26.174</v>
      </c>
      <c r="HN28" s="68">
        <f>SUM('Mês'!$HL28:HN28)</f>
        <v>39.831</v>
      </c>
      <c r="HO28" s="68">
        <f>SUM('Mês'!$HL28:HO28)</f>
        <v>51.731</v>
      </c>
      <c r="HP28" s="68">
        <f>SUM('Mês'!$HL28:HP28)</f>
        <v>62.367</v>
      </c>
      <c r="HQ28" s="68">
        <f>SUM('Mês'!$HL28:HQ28)</f>
        <v>75.601</v>
      </c>
      <c r="HR28" s="68">
        <f>SUM('Mês'!$HL28:HR28)</f>
        <v>88.066</v>
      </c>
      <c r="HS28" s="68">
        <f>SUM('Mês'!$HL28:HS28)</f>
        <v>100.38</v>
      </c>
      <c r="HT28" s="172"/>
    </row>
    <row r="29" ht="13.5" customHeight="1">
      <c r="A29" s="39">
        <f t="shared" si="3"/>
        <v>25</v>
      </c>
      <c r="B29" s="55" t="s">
        <v>251</v>
      </c>
      <c r="C29" s="56"/>
      <c r="D29" s="56">
        <f>'Mês'!D29</f>
        <v>3.643</v>
      </c>
      <c r="E29" s="56">
        <f>SUM('Mês'!D29:E29)</f>
        <v>6.469</v>
      </c>
      <c r="F29" s="56">
        <f>SUM('Mês'!D29:F29)</f>
        <v>10.232</v>
      </c>
      <c r="G29" s="56">
        <f>SUM('Mês'!D29:G29)</f>
        <v>13.856</v>
      </c>
      <c r="H29" s="56">
        <f>SUM('Mês'!D29:H29)</f>
        <v>17.416</v>
      </c>
      <c r="I29" s="56">
        <f>SUM('Mês'!D29:I29)</f>
        <v>21.342</v>
      </c>
      <c r="J29" s="56">
        <f>SUM('Mês'!D29:J29)</f>
        <v>25.851</v>
      </c>
      <c r="K29" s="56">
        <f>SUM('Mês'!D29:K29)</f>
        <v>30.318</v>
      </c>
      <c r="L29" s="56">
        <f>SUM('Mês'!D29:L29)</f>
        <v>33.899</v>
      </c>
      <c r="M29" s="56">
        <f>SUM('Mês'!D29:M29)</f>
        <v>38.056</v>
      </c>
      <c r="N29" s="56">
        <f>SUM('Mês'!D29:N29)</f>
        <v>41.699</v>
      </c>
      <c r="O29" s="56">
        <f>SUM('Mês'!D29:O29)</f>
        <v>45.921</v>
      </c>
      <c r="P29" s="56">
        <f>SUM('Mês'!P29)</f>
        <v>3.603</v>
      </c>
      <c r="Q29" s="56">
        <f>SUM('Mês'!P29:Q29)</f>
        <v>6.677</v>
      </c>
      <c r="R29" s="56">
        <f>SUM('Mês'!P29:R29)</f>
        <v>9.901</v>
      </c>
      <c r="S29" s="56">
        <f>SUM('Mês'!P29:S29)</f>
        <v>14.004</v>
      </c>
      <c r="T29" s="56">
        <f>SUM('Mês'!P29:T29)</f>
        <v>18.087</v>
      </c>
      <c r="U29" s="56">
        <f>SUM('Mês'!P29:U29)</f>
        <v>22.161</v>
      </c>
      <c r="V29" s="56">
        <f>SUM('Mês'!P29:V29)</f>
        <v>26.137</v>
      </c>
      <c r="W29" s="56">
        <f>SUM('Mês'!P29:W29)</f>
        <v>30.014</v>
      </c>
      <c r="X29" s="56">
        <f>SUM('Mês'!P29:X29)</f>
        <v>34.961</v>
      </c>
      <c r="Y29" s="56">
        <f>SUM('Mês'!P29:Y29)</f>
        <v>39.88</v>
      </c>
      <c r="Z29" s="56">
        <f>SUM('Mês'!P29:Z29)</f>
        <v>45.247</v>
      </c>
      <c r="AA29" s="56">
        <f>SUM('Mês'!P29:AA29)</f>
        <v>49.488</v>
      </c>
      <c r="AB29" s="56">
        <f>SUM('Mês'!$AB29:AB29)</f>
        <v>3.728</v>
      </c>
      <c r="AC29" s="56">
        <f>SUM('Mês'!$AB29:AC29)</f>
        <v>7.106</v>
      </c>
      <c r="AD29" s="56">
        <f>SUM('Mês'!$AB29:AD29)</f>
        <v>11.518</v>
      </c>
      <c r="AE29" s="56">
        <f>SUM('Mês'!$AB29:AE29)</f>
        <v>16.633</v>
      </c>
      <c r="AF29" s="56">
        <f>SUM('Mês'!$AB29:AF29)</f>
        <v>21.178</v>
      </c>
      <c r="AG29" s="56">
        <f>SUM('Mês'!$AB29:AG29)</f>
        <v>25.717</v>
      </c>
      <c r="AH29" s="56">
        <f>SUM('Mês'!$AB29:AH29)</f>
        <v>30.742</v>
      </c>
      <c r="AI29" s="56">
        <f>SUM('Mês'!$AB29:AI29)</f>
        <v>34.973</v>
      </c>
      <c r="AJ29" s="56">
        <f>SUM('Mês'!$AB29:AJ29)</f>
        <v>40.779</v>
      </c>
      <c r="AK29" s="56">
        <f>SUM('Mês'!$AB29:AK29)</f>
        <v>46.811</v>
      </c>
      <c r="AL29" s="56">
        <f>SUM('Mês'!$AB29:AL29)</f>
        <v>50.85</v>
      </c>
      <c r="AM29" s="56">
        <f>SUM('Mês'!$AB29:AM29)</f>
        <v>55.545</v>
      </c>
      <c r="AN29" s="56">
        <f>SUM('Mês'!$AN29:AN29)</f>
        <v>3.259</v>
      </c>
      <c r="AO29" s="56">
        <f>SUM('Mês'!$AN29:AO29)</f>
        <v>7.141</v>
      </c>
      <c r="AP29" s="56">
        <f>SUM('Mês'!$AN29:AP29)</f>
        <v>11.3</v>
      </c>
      <c r="AQ29" s="56">
        <f>SUM('Mês'!$AN29:AQ29)</f>
        <v>16.324</v>
      </c>
      <c r="AR29" s="56">
        <f>SUM('Mês'!$AN29:AR29)</f>
        <v>20.209</v>
      </c>
      <c r="AS29" s="56">
        <f>SUM('Mês'!$AN29:AS29)</f>
        <v>24.528</v>
      </c>
      <c r="AT29" s="56">
        <f>SUM('Mês'!$AN29:AT29)</f>
        <v>29.521</v>
      </c>
      <c r="AU29" s="56">
        <f>SUM('Mês'!$AN29:AU29)</f>
        <v>34.208</v>
      </c>
      <c r="AV29" s="56">
        <f>SUM('Mês'!$AN29:AV29)</f>
        <v>38.572</v>
      </c>
      <c r="AW29" s="56">
        <f>SUM('Mês'!$AN29:AW29)</f>
        <v>43.755</v>
      </c>
      <c r="AX29" s="56">
        <f>SUM('Mês'!$AN29:AX29)</f>
        <v>48.968</v>
      </c>
      <c r="AY29" s="56">
        <f>SUM('Mês'!$AN29:AY29)</f>
        <v>53.74</v>
      </c>
      <c r="AZ29" s="56">
        <f>SUM('Mês'!$AZ29:AZ29)</f>
        <v>4.13</v>
      </c>
      <c r="BA29" s="56">
        <f>SUM('Mês'!$AZ29:BA29)</f>
        <v>9.152</v>
      </c>
      <c r="BB29" s="56">
        <f>SUM('Mês'!$AZ29:BB29)</f>
        <v>15.001</v>
      </c>
      <c r="BC29" s="56">
        <f>SUM('Mês'!$AZ29:BC29)</f>
        <v>21.242</v>
      </c>
      <c r="BD29" s="56">
        <f>SUM('Mês'!$AZ29:BD29)</f>
        <v>26.271</v>
      </c>
      <c r="BE29" s="56">
        <f>SUM('Mês'!$AZ29:BE29)</f>
        <v>32.481</v>
      </c>
      <c r="BF29" s="56">
        <f>SUM('Mês'!$AZ29:BF29)</f>
        <v>38.093</v>
      </c>
      <c r="BG29" s="56">
        <f>SUM('Mês'!$AZ29:BG29)</f>
        <v>44.214</v>
      </c>
      <c r="BH29" s="56">
        <f>SUM('Mês'!$AZ29:BH29)</f>
        <v>49.476</v>
      </c>
      <c r="BI29" s="56">
        <f>SUM('Mês'!$AZ29:BI29)</f>
        <v>54.853</v>
      </c>
      <c r="BJ29" s="56">
        <f>SUM('Mês'!$AZ29:BJ29)</f>
        <v>60.029</v>
      </c>
      <c r="BK29" s="56">
        <f>SUM('Mês'!$AZ29:BK29)</f>
        <v>66.577</v>
      </c>
      <c r="BL29" s="56">
        <f>SUM('Mês'!$BL29:BL29)</f>
        <v>5.102</v>
      </c>
      <c r="BM29" s="56">
        <f>SUM('Mês'!$BL29:BM29)</f>
        <v>10.72</v>
      </c>
      <c r="BN29" s="56">
        <f>SUM('Mês'!$BL29:BN29)</f>
        <v>16.656</v>
      </c>
      <c r="BO29" s="56">
        <f>SUM('Mês'!$BL29:BO29)</f>
        <v>23.14</v>
      </c>
      <c r="BP29" s="56">
        <f>SUM('Mês'!$BL29:BP29)</f>
        <v>30.714</v>
      </c>
      <c r="BQ29" s="56">
        <f>SUM('Mês'!$BL29:BQ29)</f>
        <v>36.355</v>
      </c>
      <c r="BR29" s="56">
        <f>SUM('Mês'!$BL29:BR29)</f>
        <v>43.017</v>
      </c>
      <c r="BS29" s="56">
        <f>SUM('Mês'!$BL29:BS29)</f>
        <v>48.377</v>
      </c>
      <c r="BT29" s="56">
        <f>SUM('Mês'!$BL29:BT29)</f>
        <v>54.522</v>
      </c>
      <c r="BU29" s="56">
        <f>SUM('Mês'!$BL29:BU29)</f>
        <v>60.387</v>
      </c>
      <c r="BV29" s="56">
        <f>SUM('Mês'!$BL29:BV29)</f>
        <v>66.392</v>
      </c>
      <c r="BW29" s="56">
        <f>SUM('Mês'!$BL29:BW29)</f>
        <v>72.04</v>
      </c>
      <c r="BX29" s="56">
        <f>SUM('Mês'!$BX29:BX29)</f>
        <v>4.852</v>
      </c>
      <c r="BY29" s="56">
        <f>SUM('Mês'!$BX29:BY29)</f>
        <v>9.51</v>
      </c>
      <c r="BZ29" s="56">
        <f>SUM('Mês'!$BX29:BZ29)</f>
        <v>15.28</v>
      </c>
      <c r="CA29" s="56">
        <f>SUM('Mês'!$BX29:CA29)</f>
        <v>20.83</v>
      </c>
      <c r="CB29" s="56">
        <f>SUM('Mês'!$BX29:CB29)</f>
        <v>27.04</v>
      </c>
      <c r="CC29" s="56">
        <f>SUM('Mês'!$BX29:CC29)</f>
        <v>33.399</v>
      </c>
      <c r="CD29" s="56">
        <f>SUM('Mês'!$BX29:CD29)</f>
        <v>39.515</v>
      </c>
      <c r="CE29" s="56">
        <f>SUM('Mês'!$BX29:CE29)</f>
        <v>45.972</v>
      </c>
      <c r="CF29" s="56">
        <f>SUM('Mês'!$BX29:CF29)</f>
        <v>51.89</v>
      </c>
      <c r="CG29" s="56">
        <f>SUM('Mês'!$BX29:CG29)</f>
        <v>59.309</v>
      </c>
      <c r="CH29" s="56">
        <f>SUM('Mês'!$BX29:CH29)</f>
        <v>65.274</v>
      </c>
      <c r="CI29" s="56">
        <f>SUM('Mês'!$BX29:CI29)</f>
        <v>71.602</v>
      </c>
      <c r="CJ29" s="56">
        <f>SUM('Mês'!$CJ29:CJ29)</f>
        <v>5.186</v>
      </c>
      <c r="CK29" s="56">
        <f>SUM('Mês'!$CJ29:CK29)</f>
        <v>10.546</v>
      </c>
      <c r="CL29" s="56">
        <f>SUM('Mês'!$CJ29:CL29)</f>
        <v>17.981</v>
      </c>
      <c r="CM29" s="56">
        <f>SUM('Mês'!$CJ29:CM29)</f>
        <v>25.702</v>
      </c>
      <c r="CN29" s="56">
        <f>SUM('Mês'!$CJ29:CN29)</f>
        <v>32.647</v>
      </c>
      <c r="CO29" s="56">
        <f>SUM('Mês'!$CJ29:CO29)</f>
        <v>40.227</v>
      </c>
      <c r="CP29" s="56">
        <f>SUM('Mês'!$CJ29:CP29)</f>
        <v>47.339</v>
      </c>
      <c r="CQ29" s="56">
        <f>SUM('Mês'!$CJ29:CQ29)</f>
        <v>52.98</v>
      </c>
      <c r="CR29" s="56">
        <f>SUM('Mês'!$CJ29:CR29)</f>
        <v>58.842</v>
      </c>
      <c r="CS29" s="56">
        <f>SUM('Mês'!$CJ29:CS29)</f>
        <v>66.217</v>
      </c>
      <c r="CT29" s="56">
        <f>SUM('Mês'!$CJ29:CT29)</f>
        <v>73.42</v>
      </c>
      <c r="CU29" s="56">
        <f>SUM('Mês'!$CJ29:CU29)</f>
        <v>80.828</v>
      </c>
      <c r="CV29" s="56">
        <f>SUM('Mês'!$CV29:CV29)</f>
        <v>5.98</v>
      </c>
      <c r="CW29" s="56">
        <f>SUM('Mês'!$CV29:CW29)</f>
        <v>11.079</v>
      </c>
      <c r="CX29" s="56">
        <f>SUM('Mês'!$CV29:CX29)</f>
        <v>18.619</v>
      </c>
      <c r="CY29" s="56">
        <f>SUM('Mês'!$CV29:CY29)</f>
        <v>25.453</v>
      </c>
      <c r="CZ29" s="56">
        <f>SUM('Mês'!$CV29:CZ29)</f>
        <v>34.034</v>
      </c>
      <c r="DA29" s="56">
        <f>SUM('Mês'!$CV29:DA29)</f>
        <v>39.755</v>
      </c>
      <c r="DB29" s="56">
        <f>SUM('Mês'!$CV29:DB29)</f>
        <v>46.179</v>
      </c>
      <c r="DC29" s="56">
        <f>SUM('Mês'!$CV29:DC29)</f>
        <v>55.144</v>
      </c>
      <c r="DD29" s="56">
        <f>SUM('Mês'!CV29:DD29)</f>
        <v>63.607</v>
      </c>
      <c r="DE29" s="56">
        <f>SUM('Mês'!CV29:DE29)</f>
        <v>71.667</v>
      </c>
      <c r="DF29" s="56">
        <f>SUM('Mês'!$CV$29:DF29)</f>
        <v>79.053</v>
      </c>
      <c r="DG29" s="56">
        <f>SUM('Mês'!$CV$29:DG29)</f>
        <v>86.771</v>
      </c>
      <c r="DH29" s="56">
        <f>'Mês'!DH29</f>
        <v>7.252</v>
      </c>
      <c r="DI29" s="56">
        <f>SUM('Mês'!$DH29:DI29)</f>
        <v>13.751</v>
      </c>
      <c r="DJ29" s="56">
        <f>SUM('Mês'!$DH29:DJ29)</f>
        <v>21.042</v>
      </c>
      <c r="DK29" s="56">
        <f>SUM('Mês'!DH29:DK29)</f>
        <v>29.221</v>
      </c>
      <c r="DL29" s="56">
        <f>SUM('Mês'!DH29:DL29)</f>
        <v>36.738</v>
      </c>
      <c r="DM29" s="56">
        <f>SUM('Mês'!DH29:DM29)</f>
        <v>44.192</v>
      </c>
      <c r="DN29" s="56">
        <f>SUM('Mês'!DH29:DN29)</f>
        <v>52.685</v>
      </c>
      <c r="DO29" s="56">
        <f>SUM('Mês'!DH29:DO29)</f>
        <v>61.89</v>
      </c>
      <c r="DP29" s="56">
        <f>SUM('Mês'!DH29:DP29)</f>
        <v>69.664</v>
      </c>
      <c r="DQ29" s="56">
        <f>SUM('Mês'!DH29:DQ29)</f>
        <v>78.441</v>
      </c>
      <c r="DR29" s="56">
        <f>SUM('Mês'!DH29:DR29)</f>
        <v>86.585</v>
      </c>
      <c r="DS29" s="56">
        <f>SUM('Mês'!DH29:DS29)</f>
        <v>95.173</v>
      </c>
      <c r="DT29" s="56">
        <f>SUM('Mês'!DT29)</f>
        <v>7.256</v>
      </c>
      <c r="DU29" s="56">
        <f>SUM('Mês'!DT29:DU29)</f>
        <v>15.044</v>
      </c>
      <c r="DV29" s="56">
        <f>SUM('Mês'!DT29:DV29)</f>
        <v>22.617</v>
      </c>
      <c r="DW29" s="56">
        <f>SUM('Mês'!DT29:DW29)</f>
        <v>32.152</v>
      </c>
      <c r="DX29" s="56">
        <f>SUM('Mês'!DT29:DX29)</f>
        <v>40.16</v>
      </c>
      <c r="DY29" s="56">
        <f>SUM('Mês'!DT29:DY29)</f>
        <v>48.313</v>
      </c>
      <c r="DZ29" s="56">
        <f>SUM('Mês'!DT29:DZ29)</f>
        <v>58.002</v>
      </c>
      <c r="EA29" s="56">
        <f t="shared" ref="EA29:EB29" si="11">EA22+EA28</f>
        <v>131.584</v>
      </c>
      <c r="EB29" s="56">
        <f t="shared" si="11"/>
        <v>152.764</v>
      </c>
      <c r="EC29" s="56">
        <f>SUM('Mês'!DT29:EC29)</f>
        <v>84.436</v>
      </c>
      <c r="ED29" s="56">
        <f>SUM('Mês'!$DT29:ED29)</f>
        <v>92.529</v>
      </c>
      <c r="EE29" s="56">
        <f>SUM('Mês'!DT29:EE29)</f>
        <v>101.218</v>
      </c>
      <c r="EF29" s="56">
        <f>'Mês'!EF29</f>
        <v>9.295</v>
      </c>
      <c r="EG29" s="56">
        <f>SUM('Mês'!$EF29:EG29)</f>
        <v>17.204</v>
      </c>
      <c r="EH29" s="56">
        <f>SUM('Mês'!$EF29:EH29)</f>
        <v>26.258</v>
      </c>
      <c r="EI29" s="56">
        <f>SUM('Mês'!$EF29:EI29)</f>
        <v>36.226</v>
      </c>
      <c r="EJ29" s="56">
        <f>SUM('Mês'!$EF29:EJ29)</f>
        <v>45.852</v>
      </c>
      <c r="EK29" s="56">
        <f>SUM('Mês'!$EF29:EK29)</f>
        <v>55.6</v>
      </c>
      <c r="EL29" s="56">
        <f>SUM('Mês'!$EF29:EL29)</f>
        <v>66.252</v>
      </c>
      <c r="EM29" s="56">
        <f>SUM('Mês'!$EF29:EM29)</f>
        <v>75.324</v>
      </c>
      <c r="EN29" s="56">
        <f>SUM('Mês'!$EF29:EN29)</f>
        <v>85.143</v>
      </c>
      <c r="EO29" s="56">
        <f>SUM('Mês'!$EF29:EO29)</f>
        <v>96.8</v>
      </c>
      <c r="EP29" s="56">
        <f>SUM('Mês'!$EF29:EP29)</f>
        <v>106.89</v>
      </c>
      <c r="EQ29" s="56">
        <f>SUM('Mês'!$EF29:EQ29)</f>
        <v>117.218</v>
      </c>
      <c r="ER29" s="56">
        <f>'Mês'!ER29</f>
        <v>8.88</v>
      </c>
      <c r="ES29" s="56">
        <f>SUM('Mês'!ER29:ES29)</f>
        <v>16.369</v>
      </c>
      <c r="ET29" s="56">
        <f>SUM('Mês'!$ER29:ET29)</f>
        <v>27.178</v>
      </c>
      <c r="EU29" s="56">
        <f>SUM('Mês'!$ER29:EU29)</f>
        <v>38.098</v>
      </c>
      <c r="EV29" s="56">
        <f>SUM('Mês'!$ER29:EV29)</f>
        <v>45.779</v>
      </c>
      <c r="EW29" s="56">
        <f>SUM('Mês'!$ER29:EW29)</f>
        <v>54.605</v>
      </c>
      <c r="EX29" s="56">
        <f>SUM('Mês'!$ER29:EX29)</f>
        <v>65.745</v>
      </c>
      <c r="EY29" s="56">
        <f>SUM('Mês'!$ER29:EY29)</f>
        <v>78.307</v>
      </c>
      <c r="EZ29" s="56">
        <f>SUM('Mês'!$ER29:EZ29)</f>
        <v>89.954</v>
      </c>
      <c r="FA29" s="56">
        <f>SUM('Mês'!$ER29:FA29)</f>
        <v>101.492</v>
      </c>
      <c r="FB29" s="56">
        <f>SUM('Mês'!$ER29:FB29)</f>
        <v>112.8</v>
      </c>
      <c r="FC29" s="56">
        <f>SUM('Mês'!$ER29:FC29)</f>
        <v>123.071</v>
      </c>
      <c r="FD29" s="56">
        <f>SUM('Mês'!$FD29:FD29)</f>
        <v>9.407</v>
      </c>
      <c r="FE29" s="56">
        <f>SUM('Mês'!$FD29:FE29)</f>
        <v>19.4</v>
      </c>
      <c r="FF29" s="56">
        <f>SUM('Mês'!$FD29:FF29)</f>
        <v>31.787</v>
      </c>
      <c r="FG29" s="56">
        <f>SUM('Mês'!$FD29:FG29)</f>
        <v>42.785</v>
      </c>
      <c r="FH29" s="56">
        <f>SUM('Mês'!$FD29:FH29)</f>
        <v>55.412</v>
      </c>
      <c r="FI29" s="56">
        <f>SUM('Mês'!$FD29:FI29)</f>
        <v>66.373</v>
      </c>
      <c r="FJ29" s="56">
        <f>SUM('Mês'!$FD29:FJ29)</f>
        <v>75.058</v>
      </c>
      <c r="FK29" s="56">
        <f>SUM('Mês'!$FD29:FK29)</f>
        <v>87.035</v>
      </c>
      <c r="FL29" s="56">
        <f>SUM('Mês'!$FD29:FL29)</f>
        <v>97.357</v>
      </c>
      <c r="FM29" s="56">
        <f>SUM('Mês'!$FD29:FM29)</f>
        <v>108.787</v>
      </c>
      <c r="FN29" s="56">
        <f>SUM('Mês'!$FD29:FN29)</f>
        <v>120.847</v>
      </c>
      <c r="FO29" s="56">
        <f>SUM('Mês'!$FD29:FO29)</f>
        <v>129.607</v>
      </c>
      <c r="FP29" s="56">
        <f>SUM('Mês'!$FP29:FP29)</f>
        <v>8.49</v>
      </c>
      <c r="FQ29" s="56">
        <f>SUM('Mês'!$FP29:FQ29)</f>
        <v>17.521</v>
      </c>
      <c r="FR29" s="56">
        <f>SUM('Mês'!$FP29:FR29)</f>
        <v>28.058</v>
      </c>
      <c r="FS29" s="56">
        <f>SUM('Mês'!$FP29:FS29)</f>
        <v>36.059</v>
      </c>
      <c r="FT29" s="56">
        <f>SUM('Mês'!$FP29:FT29)</f>
        <v>46.204</v>
      </c>
      <c r="FU29" s="56">
        <f>SUM('Mês'!$FP29:FU29)</f>
        <v>55.972</v>
      </c>
      <c r="FV29" s="56">
        <f>SUM('Mês'!$FP29:FV29)</f>
        <v>67.629</v>
      </c>
      <c r="FW29" s="56">
        <f>SUM('Mês'!$FP29:FW29)</f>
        <v>79.361</v>
      </c>
      <c r="FX29" s="56">
        <f>SUM('Mês'!$FP29:FX29)</f>
        <v>89.918</v>
      </c>
      <c r="FY29" s="56">
        <f>SUM('Mês'!$FP29:FY29)</f>
        <v>101.575</v>
      </c>
      <c r="FZ29" s="56">
        <f>SUM('Mês'!$FP29:FZ29)</f>
        <v>111.37</v>
      </c>
      <c r="GA29" s="56">
        <f>SUM('Mês'!$FP29:GA29)</f>
        <v>120.499</v>
      </c>
      <c r="GB29" s="56">
        <f>SUM('Mês'!$GB29:GB29)</f>
        <v>9.652</v>
      </c>
      <c r="GC29" s="56">
        <f>SUM('Mês'!$GB29:GC29)</f>
        <v>19.884</v>
      </c>
      <c r="GD29" s="56">
        <f>SUM('Mês'!$GB29:GD29)</f>
        <v>30.252</v>
      </c>
      <c r="GE29" s="56">
        <f>SUM('Mês'!$GB29:GE29)</f>
        <v>41.08</v>
      </c>
      <c r="GF29" s="56">
        <f>SUM('Mês'!$GB29:GF29)</f>
        <v>52.158</v>
      </c>
      <c r="GG29" s="56">
        <f>SUM('Mês'!$GB29:GG29)</f>
        <v>61.169</v>
      </c>
      <c r="GH29" s="56">
        <f>SUM('Mês'!$GB29:GH29)</f>
        <v>71.019</v>
      </c>
      <c r="GI29" s="56">
        <f>SUM('Mês'!$GB29:GI29)</f>
        <v>83.305</v>
      </c>
      <c r="GJ29" s="56">
        <f>SUM('Mês'!$GB29:GJ29)</f>
        <v>92.027</v>
      </c>
      <c r="GK29" s="56">
        <f>SUM('Mês'!$GB29:GK29)</f>
        <v>101.546</v>
      </c>
      <c r="GL29" s="56">
        <f>SUM('Mês'!$GB29:GL29)</f>
        <v>111.295</v>
      </c>
      <c r="GM29" s="56">
        <f>SUM('Mês'!$GB29:GM29)</f>
        <v>121.05</v>
      </c>
      <c r="GN29" s="56">
        <f>SUM('Mês'!$GN29:GN29)</f>
        <v>8.537</v>
      </c>
      <c r="GO29" s="56">
        <f>SUM('Mês'!$GN29:GO29)</f>
        <v>17.749</v>
      </c>
      <c r="GP29" s="56">
        <f>SUM('Mês'!$GN29:GP29)</f>
        <v>27.967</v>
      </c>
      <c r="GQ29" s="56">
        <f>SUM('Mês'!$GN29:GQ29)</f>
        <v>39.381</v>
      </c>
      <c r="GR29" s="56">
        <f>SUM('Mês'!$GN29:$GR29)</f>
        <v>51.426</v>
      </c>
      <c r="GS29" s="56">
        <f>SUM('Mês'!$GN29:$GS29)</f>
        <v>61.38</v>
      </c>
      <c r="GT29" s="56">
        <f>SUM('Mês'!$GN29:$GT29)</f>
        <v>72.634</v>
      </c>
      <c r="GU29" s="56">
        <f>SUM('Mês'!$GN29:GU29)</f>
        <v>82.187</v>
      </c>
      <c r="GV29" s="56">
        <f>SUM('Mês'!$GN29:GV29)</f>
        <v>91.988</v>
      </c>
      <c r="GW29" s="56">
        <f>SUM('Mês'!$GN29:GW29)</f>
        <v>101.658</v>
      </c>
      <c r="GX29" s="56">
        <f>SUM('Mês'!$GN29:GX29)</f>
        <v>111.757</v>
      </c>
      <c r="GY29" s="56">
        <f>SUM('Mês'!$GN29:GY29)</f>
        <v>122.721</v>
      </c>
      <c r="GZ29" s="56">
        <f>SUM('Mês'!$GZ29:GZ29)</f>
        <v>8.901</v>
      </c>
      <c r="HA29" s="56">
        <f>SUM('Mês'!$GZ29:HA29)</f>
        <v>18.269</v>
      </c>
      <c r="HB29" s="56">
        <f>SUM('Mês'!$GZ29:HB29)</f>
        <v>28.766</v>
      </c>
      <c r="HC29" s="56">
        <f>SUM('Mês'!$GZ29:HC29)</f>
        <v>40.533</v>
      </c>
      <c r="HD29" s="56">
        <f>SUM('Mês'!$GZ29:HD29)</f>
        <v>51.763</v>
      </c>
      <c r="HE29" s="56">
        <f>SUM('Mês'!$GZ29:HE29)</f>
        <v>63.321</v>
      </c>
      <c r="HF29" s="56">
        <f>SUM('Mês'!$GZ29:HF29)</f>
        <v>73.268</v>
      </c>
      <c r="HG29" s="56">
        <f>SUM('Mês'!$GZ29:HG29)</f>
        <v>85.777</v>
      </c>
      <c r="HH29" s="56">
        <f>SUM('Mês'!$GZ29:HH29)</f>
        <v>97.051</v>
      </c>
      <c r="HI29" s="60">
        <f>SUM('Mês'!$GZ29:HI29)</f>
        <v>106.941</v>
      </c>
      <c r="HJ29" s="60">
        <f>SUM('Mês'!$GZ29:HJ29)</f>
        <v>116.633</v>
      </c>
      <c r="HK29" s="60">
        <f>SUM('Mês'!$GZ29:HK29)</f>
        <v>128.347</v>
      </c>
      <c r="HL29" s="68">
        <f>SUM('Mês'!$HL29:HL29)</f>
        <v>8.617</v>
      </c>
      <c r="HM29" s="68">
        <f>SUM('Mês'!$HL29:HM29)</f>
        <v>18.08</v>
      </c>
      <c r="HN29" s="68">
        <f>SUM('Mês'!$HL29:HN29)</f>
        <v>30.431</v>
      </c>
      <c r="HO29" s="68">
        <f>SUM('Mês'!$HL29:HO29)</f>
        <v>41.957</v>
      </c>
      <c r="HP29" s="68">
        <f>SUM('Mês'!$HL29:HP29)</f>
        <v>54.734</v>
      </c>
      <c r="HQ29" s="68">
        <f>SUM('Mês'!$HL29:HQ29)</f>
        <v>67.11</v>
      </c>
      <c r="HR29" s="68">
        <f>SUM('Mês'!$HL29:HR29)</f>
        <v>80.329</v>
      </c>
      <c r="HS29" s="68">
        <f>SUM('Mês'!$HL29:HS29)</f>
        <v>94.348</v>
      </c>
      <c r="HT29" s="172"/>
    </row>
    <row r="30" ht="13.5" customHeight="1">
      <c r="A30" s="39">
        <f t="shared" si="3"/>
        <v>26</v>
      </c>
      <c r="B30" s="80" t="s">
        <v>241</v>
      </c>
      <c r="C30" s="52"/>
      <c r="D30" s="52">
        <f t="shared" ref="D30:HK30" si="12">D11</f>
        <v>0.846</v>
      </c>
      <c r="E30" s="52">
        <f t="shared" si="12"/>
        <v>1.869</v>
      </c>
      <c r="F30" s="52">
        <f t="shared" si="12"/>
        <v>2.805</v>
      </c>
      <c r="G30" s="52">
        <f t="shared" si="12"/>
        <v>3.611</v>
      </c>
      <c r="H30" s="52">
        <f t="shared" si="12"/>
        <v>4.692</v>
      </c>
      <c r="I30" s="52">
        <f t="shared" si="12"/>
        <v>5.431</v>
      </c>
      <c r="J30" s="52">
        <f t="shared" si="12"/>
        <v>6.41</v>
      </c>
      <c r="K30" s="52">
        <f t="shared" si="12"/>
        <v>7.229</v>
      </c>
      <c r="L30" s="52">
        <f t="shared" si="12"/>
        <v>8.147</v>
      </c>
      <c r="M30" s="52">
        <f t="shared" si="12"/>
        <v>9.064</v>
      </c>
      <c r="N30" s="52">
        <f t="shared" si="12"/>
        <v>9.768</v>
      </c>
      <c r="O30" s="52">
        <f t="shared" si="12"/>
        <v>10.657</v>
      </c>
      <c r="P30" s="52">
        <f t="shared" si="12"/>
        <v>0.982</v>
      </c>
      <c r="Q30" s="52">
        <f t="shared" si="12"/>
        <v>1.693</v>
      </c>
      <c r="R30" s="52">
        <f t="shared" si="12"/>
        <v>2.706</v>
      </c>
      <c r="S30" s="52">
        <f t="shared" si="12"/>
        <v>3.314</v>
      </c>
      <c r="T30" s="52">
        <f t="shared" si="12"/>
        <v>4.046</v>
      </c>
      <c r="U30" s="52">
        <f t="shared" si="12"/>
        <v>4.744</v>
      </c>
      <c r="V30" s="52">
        <f t="shared" si="12"/>
        <v>5.477</v>
      </c>
      <c r="W30" s="52">
        <f t="shared" si="12"/>
        <v>6.06</v>
      </c>
      <c r="X30" s="52">
        <f t="shared" si="12"/>
        <v>6.709</v>
      </c>
      <c r="Y30" s="52">
        <f t="shared" si="12"/>
        <v>7.33</v>
      </c>
      <c r="Z30" s="52">
        <f t="shared" si="12"/>
        <v>7.861</v>
      </c>
      <c r="AA30" s="52">
        <f t="shared" si="12"/>
        <v>8.283</v>
      </c>
      <c r="AB30" s="52">
        <f t="shared" si="12"/>
        <v>0.265</v>
      </c>
      <c r="AC30" s="52">
        <f t="shared" si="12"/>
        <v>0.708</v>
      </c>
      <c r="AD30" s="52">
        <f t="shared" si="12"/>
        <v>1.166</v>
      </c>
      <c r="AE30" s="52">
        <f t="shared" si="12"/>
        <v>1.65</v>
      </c>
      <c r="AF30" s="52">
        <f t="shared" si="12"/>
        <v>2.129</v>
      </c>
      <c r="AG30" s="52">
        <f t="shared" si="12"/>
        <v>2.516</v>
      </c>
      <c r="AH30" s="52">
        <f t="shared" si="12"/>
        <v>3.223</v>
      </c>
      <c r="AI30" s="52">
        <f t="shared" si="12"/>
        <v>3.637</v>
      </c>
      <c r="AJ30" s="52">
        <f t="shared" si="12"/>
        <v>4.018</v>
      </c>
      <c r="AK30" s="52">
        <f t="shared" si="12"/>
        <v>4.515</v>
      </c>
      <c r="AL30" s="52">
        <f t="shared" si="12"/>
        <v>5.042</v>
      </c>
      <c r="AM30" s="52">
        <f t="shared" si="12"/>
        <v>5.552</v>
      </c>
      <c r="AN30" s="52">
        <f t="shared" si="12"/>
        <v>0.644</v>
      </c>
      <c r="AO30" s="52">
        <f t="shared" si="12"/>
        <v>0.644</v>
      </c>
      <c r="AP30" s="52">
        <f t="shared" si="12"/>
        <v>0.644</v>
      </c>
      <c r="AQ30" s="52">
        <f t="shared" si="12"/>
        <v>0.644</v>
      </c>
      <c r="AR30" s="52">
        <f t="shared" si="12"/>
        <v>0.644</v>
      </c>
      <c r="AS30" s="52">
        <f t="shared" si="12"/>
        <v>0.644</v>
      </c>
      <c r="AT30" s="52">
        <f t="shared" si="12"/>
        <v>0.644</v>
      </c>
      <c r="AU30" s="52">
        <f t="shared" si="12"/>
        <v>0.644</v>
      </c>
      <c r="AV30" s="52">
        <f t="shared" si="12"/>
        <v>0.644</v>
      </c>
      <c r="AW30" s="52">
        <f t="shared" si="12"/>
        <v>0.644</v>
      </c>
      <c r="AX30" s="52">
        <f t="shared" si="12"/>
        <v>0.644</v>
      </c>
      <c r="AY30" s="52">
        <f t="shared" si="12"/>
        <v>0.644</v>
      </c>
      <c r="AZ30" s="52">
        <f t="shared" si="12"/>
        <v>0</v>
      </c>
      <c r="BA30" s="52">
        <f t="shared" si="12"/>
        <v>0</v>
      </c>
      <c r="BB30" s="52">
        <f t="shared" si="12"/>
        <v>0</v>
      </c>
      <c r="BC30" s="52">
        <f t="shared" si="12"/>
        <v>0</v>
      </c>
      <c r="BD30" s="52">
        <f t="shared" si="12"/>
        <v>0</v>
      </c>
      <c r="BE30" s="52">
        <f t="shared" si="12"/>
        <v>0</v>
      </c>
      <c r="BF30" s="52">
        <f t="shared" si="12"/>
        <v>0</v>
      </c>
      <c r="BG30" s="52">
        <f t="shared" si="12"/>
        <v>0</v>
      </c>
      <c r="BH30" s="52">
        <f t="shared" si="12"/>
        <v>0</v>
      </c>
      <c r="BI30" s="52">
        <f t="shared" si="12"/>
        <v>0</v>
      </c>
      <c r="BJ30" s="52">
        <f t="shared" si="12"/>
        <v>0</v>
      </c>
      <c r="BK30" s="52">
        <f t="shared" si="12"/>
        <v>0</v>
      </c>
      <c r="BL30" s="52">
        <f t="shared" si="12"/>
        <v>0</v>
      </c>
      <c r="BM30" s="52">
        <f t="shared" si="12"/>
        <v>0</v>
      </c>
      <c r="BN30" s="52">
        <f t="shared" si="12"/>
        <v>0</v>
      </c>
      <c r="BO30" s="52">
        <f t="shared" si="12"/>
        <v>0</v>
      </c>
      <c r="BP30" s="52">
        <f t="shared" si="12"/>
        <v>0</v>
      </c>
      <c r="BQ30" s="52">
        <f t="shared" si="12"/>
        <v>0</v>
      </c>
      <c r="BR30" s="52">
        <f t="shared" si="12"/>
        <v>0</v>
      </c>
      <c r="BS30" s="52">
        <f t="shared" si="12"/>
        <v>0</v>
      </c>
      <c r="BT30" s="52">
        <f t="shared" si="12"/>
        <v>0</v>
      </c>
      <c r="BU30" s="52">
        <f t="shared" si="12"/>
        <v>0</v>
      </c>
      <c r="BV30" s="52">
        <f t="shared" si="12"/>
        <v>0</v>
      </c>
      <c r="BW30" s="52">
        <f t="shared" si="12"/>
        <v>0</v>
      </c>
      <c r="BX30" s="52">
        <f t="shared" si="12"/>
        <v>0</v>
      </c>
      <c r="BY30" s="52">
        <f t="shared" si="12"/>
        <v>0</v>
      </c>
      <c r="BZ30" s="52">
        <f t="shared" si="12"/>
        <v>0</v>
      </c>
      <c r="CA30" s="52">
        <f t="shared" si="12"/>
        <v>0</v>
      </c>
      <c r="CB30" s="52">
        <f t="shared" si="12"/>
        <v>0</v>
      </c>
      <c r="CC30" s="52">
        <f t="shared" si="12"/>
        <v>0</v>
      </c>
      <c r="CD30" s="52">
        <f t="shared" si="12"/>
        <v>0</v>
      </c>
      <c r="CE30" s="52">
        <f t="shared" si="12"/>
        <v>0</v>
      </c>
      <c r="CF30" s="52">
        <f t="shared" si="12"/>
        <v>0</v>
      </c>
      <c r="CG30" s="52">
        <f t="shared" si="12"/>
        <v>0</v>
      </c>
      <c r="CH30" s="52">
        <f t="shared" si="12"/>
        <v>0</v>
      </c>
      <c r="CI30" s="52">
        <f t="shared" si="12"/>
        <v>0</v>
      </c>
      <c r="CJ30" s="52">
        <f t="shared" si="12"/>
        <v>0</v>
      </c>
      <c r="CK30" s="52">
        <f t="shared" si="12"/>
        <v>0</v>
      </c>
      <c r="CL30" s="52">
        <f t="shared" si="12"/>
        <v>0</v>
      </c>
      <c r="CM30" s="52">
        <f t="shared" si="12"/>
        <v>0</v>
      </c>
      <c r="CN30" s="52">
        <f t="shared" si="12"/>
        <v>0</v>
      </c>
      <c r="CO30" s="52">
        <f t="shared" si="12"/>
        <v>0</v>
      </c>
      <c r="CP30" s="52">
        <f t="shared" si="12"/>
        <v>0</v>
      </c>
      <c r="CQ30" s="52">
        <f t="shared" si="12"/>
        <v>0</v>
      </c>
      <c r="CR30" s="52">
        <f t="shared" si="12"/>
        <v>0</v>
      </c>
      <c r="CS30" s="52">
        <f t="shared" si="12"/>
        <v>0</v>
      </c>
      <c r="CT30" s="52">
        <f t="shared" si="12"/>
        <v>0</v>
      </c>
      <c r="CU30" s="52">
        <f t="shared" si="12"/>
        <v>0</v>
      </c>
      <c r="CV30" s="52">
        <f t="shared" si="12"/>
        <v>0</v>
      </c>
      <c r="CW30" s="52">
        <f t="shared" si="12"/>
        <v>0</v>
      </c>
      <c r="CX30" s="52">
        <f t="shared" si="12"/>
        <v>0</v>
      </c>
      <c r="CY30" s="52">
        <f t="shared" si="12"/>
        <v>0</v>
      </c>
      <c r="CZ30" s="52">
        <f t="shared" si="12"/>
        <v>0</v>
      </c>
      <c r="DA30" s="52">
        <f t="shared" si="12"/>
        <v>0</v>
      </c>
      <c r="DB30" s="52">
        <f t="shared" si="12"/>
        <v>0</v>
      </c>
      <c r="DC30" s="52">
        <f t="shared" si="12"/>
        <v>0</v>
      </c>
      <c r="DD30" s="52">
        <f t="shared" si="12"/>
        <v>0</v>
      </c>
      <c r="DE30" s="52">
        <f t="shared" si="12"/>
        <v>0</v>
      </c>
      <c r="DF30" s="52">
        <f t="shared" si="12"/>
        <v>34.5</v>
      </c>
      <c r="DG30" s="52">
        <f t="shared" si="12"/>
        <v>37.6</v>
      </c>
      <c r="DH30" s="52">
        <f t="shared" si="12"/>
        <v>0</v>
      </c>
      <c r="DI30" s="52">
        <f t="shared" si="12"/>
        <v>0</v>
      </c>
      <c r="DJ30" s="52">
        <f t="shared" si="12"/>
        <v>0</v>
      </c>
      <c r="DK30" s="52">
        <f t="shared" si="12"/>
        <v>0</v>
      </c>
      <c r="DL30" s="52">
        <f t="shared" si="12"/>
        <v>0</v>
      </c>
      <c r="DM30" s="52">
        <f t="shared" si="12"/>
        <v>0</v>
      </c>
      <c r="DN30" s="52">
        <f t="shared" si="12"/>
        <v>0</v>
      </c>
      <c r="DO30" s="52">
        <f t="shared" si="12"/>
        <v>0</v>
      </c>
      <c r="DP30" s="52">
        <f t="shared" si="12"/>
        <v>0</v>
      </c>
      <c r="DQ30" s="52">
        <f t="shared" si="12"/>
        <v>0</v>
      </c>
      <c r="DR30" s="52">
        <f t="shared" si="12"/>
        <v>0</v>
      </c>
      <c r="DS30" s="52">
        <f t="shared" si="12"/>
        <v>0</v>
      </c>
      <c r="DT30" s="52">
        <f t="shared" si="12"/>
        <v>0</v>
      </c>
      <c r="DU30" s="52">
        <f t="shared" si="12"/>
        <v>0</v>
      </c>
      <c r="DV30" s="52">
        <f t="shared" si="12"/>
        <v>0</v>
      </c>
      <c r="DW30" s="52">
        <f t="shared" si="12"/>
        <v>0</v>
      </c>
      <c r="DX30" s="52">
        <f t="shared" si="12"/>
        <v>0</v>
      </c>
      <c r="DY30" s="52">
        <f t="shared" si="12"/>
        <v>0</v>
      </c>
      <c r="DZ30" s="52">
        <f t="shared" si="12"/>
        <v>0</v>
      </c>
      <c r="EA30" s="52">
        <f t="shared" si="12"/>
        <v>0</v>
      </c>
      <c r="EB30" s="52">
        <f t="shared" si="12"/>
        <v>0</v>
      </c>
      <c r="EC30" s="52">
        <f t="shared" si="12"/>
        <v>0</v>
      </c>
      <c r="ED30" s="52">
        <f t="shared" si="12"/>
        <v>0.256</v>
      </c>
      <c r="EE30" s="52">
        <f t="shared" si="12"/>
        <v>0.774</v>
      </c>
      <c r="EF30" s="52">
        <f t="shared" si="12"/>
        <v>0.358</v>
      </c>
      <c r="EG30" s="52">
        <f t="shared" si="12"/>
        <v>0.73</v>
      </c>
      <c r="EH30" s="52">
        <f t="shared" si="12"/>
        <v>1.224</v>
      </c>
      <c r="EI30" s="52">
        <f t="shared" si="12"/>
        <v>1.932</v>
      </c>
      <c r="EJ30" s="52">
        <f t="shared" si="12"/>
        <v>2.84</v>
      </c>
      <c r="EK30" s="52">
        <f t="shared" si="12"/>
        <v>3.844</v>
      </c>
      <c r="EL30" s="52">
        <f t="shared" si="12"/>
        <v>5.187</v>
      </c>
      <c r="EM30" s="52">
        <f t="shared" si="12"/>
        <v>6.463</v>
      </c>
      <c r="EN30" s="52">
        <f t="shared" si="12"/>
        <v>7.561</v>
      </c>
      <c r="EO30" s="52">
        <f t="shared" si="12"/>
        <v>8.599</v>
      </c>
      <c r="EP30" s="52">
        <f t="shared" si="12"/>
        <v>9.78</v>
      </c>
      <c r="EQ30" s="52">
        <f t="shared" si="12"/>
        <v>11.072</v>
      </c>
      <c r="ER30" s="52">
        <f t="shared" si="12"/>
        <v>1.173</v>
      </c>
      <c r="ES30" s="52">
        <f t="shared" si="12"/>
        <v>2.798</v>
      </c>
      <c r="ET30" s="52">
        <f t="shared" si="12"/>
        <v>4.753</v>
      </c>
      <c r="EU30" s="52">
        <f t="shared" si="12"/>
        <v>6.471</v>
      </c>
      <c r="EV30" s="52">
        <f t="shared" si="12"/>
        <v>8.56</v>
      </c>
      <c r="EW30" s="52">
        <f t="shared" si="12"/>
        <v>10.78</v>
      </c>
      <c r="EX30" s="52">
        <f t="shared" si="12"/>
        <v>13.029</v>
      </c>
      <c r="EY30" s="52">
        <f t="shared" si="12"/>
        <v>15.15</v>
      </c>
      <c r="EZ30" s="52">
        <f t="shared" si="12"/>
        <v>17.205</v>
      </c>
      <c r="FA30" s="52">
        <f t="shared" si="12"/>
        <v>19.397</v>
      </c>
      <c r="FB30" s="52">
        <f t="shared" si="12"/>
        <v>21.789</v>
      </c>
      <c r="FC30" s="52">
        <f t="shared" si="12"/>
        <v>23.7</v>
      </c>
      <c r="FD30" s="52">
        <f t="shared" si="12"/>
        <v>1.506</v>
      </c>
      <c r="FE30" s="52">
        <f t="shared" si="12"/>
        <v>3.21</v>
      </c>
      <c r="FF30" s="52">
        <f t="shared" si="12"/>
        <v>5.329</v>
      </c>
      <c r="FG30" s="52">
        <f t="shared" si="12"/>
        <v>7.014</v>
      </c>
      <c r="FH30" s="52">
        <f t="shared" si="12"/>
        <v>9.242</v>
      </c>
      <c r="FI30" s="52">
        <f t="shared" si="12"/>
        <v>11.543</v>
      </c>
      <c r="FJ30" s="52">
        <f t="shared" si="12"/>
        <v>13.541</v>
      </c>
      <c r="FK30" s="52">
        <f t="shared" si="12"/>
        <v>15.844</v>
      </c>
      <c r="FL30" s="52">
        <f t="shared" si="12"/>
        <v>18.059</v>
      </c>
      <c r="FM30" s="52">
        <f t="shared" si="12"/>
        <v>20.381</v>
      </c>
      <c r="FN30" s="52">
        <f t="shared" si="12"/>
        <v>22.718</v>
      </c>
      <c r="FO30" s="52">
        <f t="shared" si="12"/>
        <v>25.12</v>
      </c>
      <c r="FP30" s="52">
        <f t="shared" si="12"/>
        <v>1.573</v>
      </c>
      <c r="FQ30" s="52">
        <f t="shared" si="12"/>
        <v>3.812</v>
      </c>
      <c r="FR30" s="52">
        <f t="shared" si="12"/>
        <v>6.261</v>
      </c>
      <c r="FS30" s="52">
        <f t="shared" si="12"/>
        <v>8.824</v>
      </c>
      <c r="FT30" s="52">
        <f t="shared" si="12"/>
        <v>11.331</v>
      </c>
      <c r="FU30" s="52">
        <f t="shared" si="12"/>
        <v>13.403</v>
      </c>
      <c r="FV30" s="52">
        <f t="shared" si="12"/>
        <v>15.566</v>
      </c>
      <c r="FW30" s="52">
        <f t="shared" si="12"/>
        <v>18.028</v>
      </c>
      <c r="FX30" s="52">
        <f t="shared" si="12"/>
        <v>20.192</v>
      </c>
      <c r="FY30" s="52">
        <f t="shared" si="12"/>
        <v>22.215</v>
      </c>
      <c r="FZ30" s="52">
        <f t="shared" si="12"/>
        <v>24.389</v>
      </c>
      <c r="GA30" s="52">
        <f t="shared" si="12"/>
        <v>26.066</v>
      </c>
      <c r="GB30" s="52">
        <f t="shared" si="12"/>
        <v>1.675</v>
      </c>
      <c r="GC30" s="52">
        <f t="shared" si="12"/>
        <v>3.71</v>
      </c>
      <c r="GD30" s="52">
        <f t="shared" si="12"/>
        <v>5.701</v>
      </c>
      <c r="GE30" s="52">
        <f t="shared" si="12"/>
        <v>7.837</v>
      </c>
      <c r="GF30" s="52">
        <f t="shared" si="12"/>
        <v>9.991</v>
      </c>
      <c r="GG30" s="52">
        <f t="shared" si="12"/>
        <v>11.982</v>
      </c>
      <c r="GH30" s="52">
        <f t="shared" si="12"/>
        <v>13.889</v>
      </c>
      <c r="GI30" s="52">
        <f t="shared" si="12"/>
        <v>15.81</v>
      </c>
      <c r="GJ30" s="52">
        <f t="shared" si="12"/>
        <v>17.384</v>
      </c>
      <c r="GK30" s="52">
        <f t="shared" si="12"/>
        <v>19.066</v>
      </c>
      <c r="GL30" s="52">
        <f t="shared" si="12"/>
        <v>20.582</v>
      </c>
      <c r="GM30" s="52">
        <f t="shared" si="12"/>
        <v>22.227</v>
      </c>
      <c r="GN30" s="52">
        <f t="shared" si="12"/>
        <v>1.217</v>
      </c>
      <c r="GO30" s="52">
        <f t="shared" si="12"/>
        <v>2.597</v>
      </c>
      <c r="GP30" s="52">
        <f t="shared" si="12"/>
        <v>4.424</v>
      </c>
      <c r="GQ30" s="52">
        <f t="shared" si="12"/>
        <v>6.495</v>
      </c>
      <c r="GR30" s="52">
        <f t="shared" si="12"/>
        <v>8.461</v>
      </c>
      <c r="GS30" s="52">
        <f t="shared" si="12"/>
        <v>10.441</v>
      </c>
      <c r="GT30" s="52">
        <f t="shared" si="12"/>
        <v>11.922</v>
      </c>
      <c r="GU30" s="52">
        <f t="shared" si="12"/>
        <v>13.867</v>
      </c>
      <c r="GV30" s="52">
        <f t="shared" si="12"/>
        <v>15.628</v>
      </c>
      <c r="GW30" s="52">
        <f t="shared" si="12"/>
        <v>17.546</v>
      </c>
      <c r="GX30" s="52">
        <f t="shared" si="12"/>
        <v>19.266</v>
      </c>
      <c r="GY30" s="52">
        <f t="shared" si="12"/>
        <v>21.375</v>
      </c>
      <c r="GZ30" s="52">
        <f t="shared" si="12"/>
        <v>2.058</v>
      </c>
      <c r="HA30" s="52">
        <f t="shared" si="12"/>
        <v>4.169</v>
      </c>
      <c r="HB30" s="52">
        <f t="shared" si="12"/>
        <v>6.655</v>
      </c>
      <c r="HC30" s="52">
        <f t="shared" si="12"/>
        <v>8.908</v>
      </c>
      <c r="HD30" s="52">
        <f t="shared" si="12"/>
        <v>11.229</v>
      </c>
      <c r="HE30" s="52">
        <f t="shared" si="12"/>
        <v>13.406</v>
      </c>
      <c r="HF30" s="52">
        <f t="shared" si="12"/>
        <v>15.358</v>
      </c>
      <c r="HG30" s="52">
        <f t="shared" si="12"/>
        <v>18.025</v>
      </c>
      <c r="HH30" s="52">
        <f t="shared" si="12"/>
        <v>20.034</v>
      </c>
      <c r="HI30" s="53">
        <f t="shared" si="12"/>
        <v>22.779</v>
      </c>
      <c r="HJ30" s="53">
        <f t="shared" si="12"/>
        <v>24.22</v>
      </c>
      <c r="HK30" s="53">
        <f t="shared" si="12"/>
        <v>26.3</v>
      </c>
      <c r="HL30" s="53">
        <f>SUM('Mês'!$HL30:HL30)</f>
        <v>2.567</v>
      </c>
      <c r="HM30" s="53">
        <f>SUM('Mês'!$HL30:HM30)</f>
        <v>5.399</v>
      </c>
      <c r="HN30" s="53">
        <f>SUM('Mês'!$HL30:HN30)</f>
        <v>7.924</v>
      </c>
      <c r="HO30" s="53">
        <f>SUM('Mês'!$HL30:HO30)</f>
        <v>10.511</v>
      </c>
      <c r="HP30" s="53">
        <f>SUM('Mês'!$HL30:HP30)</f>
        <v>10.677</v>
      </c>
      <c r="HQ30" s="53">
        <f>SUM('Mês'!$HL30:HQ30)</f>
        <v>11.842</v>
      </c>
      <c r="HR30" s="53">
        <f>SUM('Mês'!$HL30:HR30)</f>
        <v>14.485</v>
      </c>
      <c r="HS30" s="53">
        <f>SUM('Mês'!$HL30:HS30)</f>
        <v>17.121</v>
      </c>
      <c r="HT30" s="172"/>
    </row>
    <row r="31" ht="13.5" customHeight="1">
      <c r="A31" s="39">
        <f t="shared" si="3"/>
        <v>27</v>
      </c>
      <c r="B31" s="55" t="s">
        <v>252</v>
      </c>
      <c r="C31" s="56"/>
      <c r="D31" s="56">
        <f>'Mês'!D31</f>
        <v>10.861</v>
      </c>
      <c r="E31" s="56">
        <f>SUM('Mês'!D31:E31)</f>
        <v>19.772</v>
      </c>
      <c r="F31" s="56">
        <f>SUM('Mês'!D31:F31)</f>
        <v>33.756</v>
      </c>
      <c r="G31" s="56">
        <f>SUM('Mês'!D31:G31)</f>
        <v>47.546</v>
      </c>
      <c r="H31" s="56">
        <f>SUM('Mês'!D31:H31)</f>
        <v>59.356</v>
      </c>
      <c r="I31" s="56">
        <f>SUM('Mês'!D31:I31)</f>
        <v>72.986</v>
      </c>
      <c r="J31" s="56">
        <f>SUM('Mês'!D31:J31)</f>
        <v>87.621</v>
      </c>
      <c r="K31" s="56">
        <f>SUM('Mês'!D31:K31)</f>
        <v>97.551</v>
      </c>
      <c r="L31" s="56">
        <f>SUM('Mês'!D31:L31)</f>
        <v>109.097</v>
      </c>
      <c r="M31" s="56">
        <f>SUM('Mês'!D31:M31)</f>
        <v>119.044</v>
      </c>
      <c r="N31" s="56">
        <f>SUM('Mês'!D31:N31)</f>
        <v>128.486</v>
      </c>
      <c r="O31" s="56">
        <f>SUM('Mês'!D31:O31)</f>
        <v>137.215</v>
      </c>
      <c r="P31" s="56">
        <f>SUM('Mês'!P31)</f>
        <v>7.571</v>
      </c>
      <c r="Q31" s="56">
        <f>SUM('Mês'!P31:Q31)</f>
        <v>14.947</v>
      </c>
      <c r="R31" s="56">
        <f>SUM('Mês'!P31:R31)</f>
        <v>24.206</v>
      </c>
      <c r="S31" s="56">
        <f>SUM('Mês'!P31:S31)</f>
        <v>32.489</v>
      </c>
      <c r="T31" s="56">
        <f>SUM('Mês'!P31:T31)</f>
        <v>40.734</v>
      </c>
      <c r="U31" s="56">
        <f>SUM('Mês'!P31:U31)</f>
        <v>50.928</v>
      </c>
      <c r="V31" s="56">
        <f>SUM('Mês'!P31:V31)</f>
        <v>61.923</v>
      </c>
      <c r="W31" s="56">
        <f>SUM('Mês'!P31:W31)</f>
        <v>72.196</v>
      </c>
      <c r="X31" s="56">
        <f>SUM('Mês'!P31:X31)</f>
        <v>84.729</v>
      </c>
      <c r="Y31" s="56">
        <f>SUM('Mês'!P31:Y31)</f>
        <v>96.669</v>
      </c>
      <c r="Z31" s="56">
        <f>SUM('Mês'!P31:Z31)</f>
        <v>107.424</v>
      </c>
      <c r="AA31" s="56">
        <f>SUM('Mês'!P31:AA31)</f>
        <v>118.177</v>
      </c>
      <c r="AB31" s="56">
        <f>SUM('Mês'!$AB31:AB31)</f>
        <v>7.597</v>
      </c>
      <c r="AC31" s="56">
        <f>SUM('Mês'!$AB31:AC31)</f>
        <v>15.899</v>
      </c>
      <c r="AD31" s="56">
        <f>SUM('Mês'!$AB31:AD31)</f>
        <v>26.075</v>
      </c>
      <c r="AE31" s="56">
        <f>SUM('Mês'!$AB31:AE31)</f>
        <v>32.677</v>
      </c>
      <c r="AF31" s="56">
        <f>SUM('Mês'!$AB31:AF31)</f>
        <v>43.041</v>
      </c>
      <c r="AG31" s="56">
        <f>SUM('Mês'!$AB31:AG31)</f>
        <v>52.263</v>
      </c>
      <c r="AH31" s="56">
        <f>SUM('Mês'!$AB31:AH31)</f>
        <v>61.068</v>
      </c>
      <c r="AI31" s="56">
        <f>SUM('Mês'!$AB31:AI31)</f>
        <v>70.905</v>
      </c>
      <c r="AJ31" s="56">
        <f>SUM('Mês'!$AB31:AJ31)</f>
        <v>81.056</v>
      </c>
      <c r="AK31" s="56">
        <f>SUM('Mês'!$AB31:AK31)</f>
        <v>89.273</v>
      </c>
      <c r="AL31" s="56">
        <f>SUM('Mês'!$AB31:AL31)</f>
        <v>98.607</v>
      </c>
      <c r="AM31" s="56">
        <f>SUM('Mês'!$AB31:AM31)</f>
        <v>106.296</v>
      </c>
      <c r="AN31" s="56">
        <f>SUM('Mês'!$AN31:AN31)</f>
        <v>5.079</v>
      </c>
      <c r="AO31" s="56">
        <f>SUM('Mês'!$AN31:AO31)</f>
        <v>12.596</v>
      </c>
      <c r="AP31" s="56">
        <f>SUM('Mês'!$AN31:AP31)</f>
        <v>21.663</v>
      </c>
      <c r="AQ31" s="56">
        <f>SUM('Mês'!$AN31:AQ31)</f>
        <v>32.191</v>
      </c>
      <c r="AR31" s="56">
        <f>SUM('Mês'!$AN31:AR31)</f>
        <v>43.622</v>
      </c>
      <c r="AS31" s="56">
        <f>SUM('Mês'!$AN31:AS31)</f>
        <v>55.876</v>
      </c>
      <c r="AT31" s="56">
        <f>SUM('Mês'!$AN31:AT31)</f>
        <v>70.161</v>
      </c>
      <c r="AU31" s="56">
        <f>SUM('Mês'!$AN31:AU31)</f>
        <v>82.799</v>
      </c>
      <c r="AV31" s="56">
        <f>SUM('Mês'!$AN31:AV31)</f>
        <v>95.951</v>
      </c>
      <c r="AW31" s="56">
        <f>SUM('Mês'!$AN31:AW31)</f>
        <v>111.832</v>
      </c>
      <c r="AX31" s="56">
        <f>SUM('Mês'!$AN31:AX31)</f>
        <v>124.26</v>
      </c>
      <c r="AY31" s="56">
        <f>SUM('Mês'!$AN31:AY31)</f>
        <v>137.281</v>
      </c>
      <c r="AZ31" s="56">
        <f>SUM('Mês'!$AZ31:AZ31)</f>
        <v>14.82</v>
      </c>
      <c r="BA31" s="56">
        <f>SUM('Mês'!$AZ31:BA31)</f>
        <v>26.071</v>
      </c>
      <c r="BB31" s="56">
        <f>SUM('Mês'!$AZ31:BB31)</f>
        <v>41.084</v>
      </c>
      <c r="BC31" s="56">
        <f>SUM('Mês'!$AZ31:BC31)</f>
        <v>59.097</v>
      </c>
      <c r="BD31" s="56">
        <f>SUM('Mês'!$AZ31:BD31)</f>
        <v>78.4</v>
      </c>
      <c r="BE31" s="56">
        <f>SUM('Mês'!$AZ31:BE31)</f>
        <v>96.652</v>
      </c>
      <c r="BF31" s="56">
        <f>SUM('Mês'!$AZ31:BF31)</f>
        <v>112.279</v>
      </c>
      <c r="BG31" s="56">
        <f>SUM('Mês'!$AZ31:BG31)</f>
        <v>128.204</v>
      </c>
      <c r="BH31" s="56">
        <f>SUM('Mês'!$AZ31:BH31)</f>
        <v>145.573</v>
      </c>
      <c r="BI31" s="56">
        <f>SUM('Mês'!$AZ31:BI31)</f>
        <v>162.386</v>
      </c>
      <c r="BJ31" s="56">
        <f>SUM('Mês'!$AZ31:BJ31)</f>
        <v>174.386</v>
      </c>
      <c r="BK31" s="56">
        <f>SUM('Mês'!$AZ31:BK31)</f>
        <v>188.27</v>
      </c>
      <c r="BL31" s="56">
        <f>SUM('Mês'!$BL31:BL31)</f>
        <v>11.981</v>
      </c>
      <c r="BM31" s="56">
        <f>SUM('Mês'!$BL31:BM31)</f>
        <v>20.364</v>
      </c>
      <c r="BN31" s="56">
        <f>SUM('Mês'!$BL31:BN31)</f>
        <v>31.062</v>
      </c>
      <c r="BO31" s="56">
        <f>SUM('Mês'!$BL31:BO31)</f>
        <v>40.931</v>
      </c>
      <c r="BP31" s="56">
        <f>SUM('Mês'!$BL31:BP31)</f>
        <v>52.709</v>
      </c>
      <c r="BQ31" s="56">
        <f>SUM('Mês'!$BL31:BQ31)</f>
        <v>63.492</v>
      </c>
      <c r="BR31" s="56">
        <f>SUM('Mês'!$BL31:BR31)</f>
        <v>72.217</v>
      </c>
      <c r="BS31" s="56">
        <f>SUM('Mês'!$BL31:BS31)</f>
        <v>83.26</v>
      </c>
      <c r="BT31" s="56">
        <f>SUM('Mês'!$BL31:BT31)</f>
        <v>93.938</v>
      </c>
      <c r="BU31" s="56">
        <f>SUM('Mês'!$BL31:BU31)</f>
        <v>103.021</v>
      </c>
      <c r="BV31" s="56">
        <f>SUM('Mês'!$BL31:BV31)</f>
        <v>110.592</v>
      </c>
      <c r="BW31" s="56">
        <f>SUM('Mês'!$BL31:BW31)</f>
        <v>117.467</v>
      </c>
      <c r="BX31" s="56">
        <f>SUM('Mês'!$BX31:BX31)</f>
        <v>7.514</v>
      </c>
      <c r="BY31" s="56">
        <f>SUM('Mês'!$BX31:BY31)</f>
        <v>14.312</v>
      </c>
      <c r="BZ31" s="56">
        <f>SUM('Mês'!$BX31:BZ31)</f>
        <v>23.164</v>
      </c>
      <c r="CA31" s="56">
        <f>SUM('Mês'!$BX31:CA31)</f>
        <v>31.903</v>
      </c>
      <c r="CB31" s="56">
        <f>SUM('Mês'!$BX31:CB31)</f>
        <v>39.515</v>
      </c>
      <c r="CC31" s="56">
        <f>SUM('Mês'!$BX31:CC31)</f>
        <v>55.7</v>
      </c>
      <c r="CD31" s="56">
        <f>SUM('Mês'!$BX31:CD31)</f>
        <v>68.854</v>
      </c>
      <c r="CE31" s="56">
        <f>SUM('Mês'!$BX31:CE31)</f>
        <v>80.244</v>
      </c>
      <c r="CF31" s="56">
        <f>SUM('Mês'!$BX31:CF31)</f>
        <v>87.72</v>
      </c>
      <c r="CG31" s="56">
        <f>SUM('Mês'!$BX31:CG31)</f>
        <v>97.521</v>
      </c>
      <c r="CH31" s="56">
        <f>SUM('Mês'!$BX31:CH31)</f>
        <v>103.975</v>
      </c>
      <c r="CI31" s="56">
        <f>SUM('Mês'!$BX31:CI31)</f>
        <v>110.107</v>
      </c>
      <c r="CJ31" s="56">
        <f>SUM('Mês'!$CJ31:CJ31)</f>
        <v>5.178</v>
      </c>
      <c r="CK31" s="56">
        <f>SUM('Mês'!$CJ31:CK31)</f>
        <v>13.36</v>
      </c>
      <c r="CL31" s="56">
        <f>SUM('Mês'!$CJ31:CL31)</f>
        <v>20.286</v>
      </c>
      <c r="CM31" s="56">
        <f>SUM('Mês'!$CJ31:CM31)</f>
        <v>26.626</v>
      </c>
      <c r="CN31" s="56">
        <f>SUM('Mês'!$CJ31:CN31)</f>
        <v>33.989</v>
      </c>
      <c r="CO31" s="56">
        <f>SUM('Mês'!$CJ31:CO31)</f>
        <v>46.969</v>
      </c>
      <c r="CP31" s="56">
        <f>SUM('Mês'!$CJ31:CP31)</f>
        <v>59.217</v>
      </c>
      <c r="CQ31" s="56">
        <f>SUM('Mês'!$CJ31:CQ31)</f>
        <v>68.691</v>
      </c>
      <c r="CR31" s="56">
        <f>SUM('Mês'!$CJ31:CR31)</f>
        <v>76.548</v>
      </c>
      <c r="CS31" s="56">
        <f>SUM('Mês'!$CJ31:CS31)</f>
        <v>88.906</v>
      </c>
      <c r="CT31" s="56">
        <f>SUM('Mês'!$CJ31:CT31)</f>
        <v>102.25</v>
      </c>
      <c r="CU31" s="56">
        <f>SUM('Mês'!$CJ31:CU31)</f>
        <v>113.407</v>
      </c>
      <c r="CV31" s="56">
        <f>SUM('Mês'!$CV31:CV31)</f>
        <v>13.439</v>
      </c>
      <c r="CW31" s="56">
        <f>SUM('Mês'!$CV31:CW31)</f>
        <v>31.261</v>
      </c>
      <c r="CX31" s="56">
        <f>SUM('Mês'!$CV31:CX31)</f>
        <v>58.299</v>
      </c>
      <c r="CY31" s="56">
        <f>SUM('Mês'!$CV31:CY31)</f>
        <v>81.837</v>
      </c>
      <c r="CZ31" s="56">
        <f>SUM('Mês'!$CV31:CZ31)</f>
        <v>102.512</v>
      </c>
      <c r="DA31" s="56">
        <f>SUM('Mês'!$CV31:DA31)</f>
        <v>117.236</v>
      </c>
      <c r="DB31" s="56">
        <f>SUM('Mês'!$CV31:DB31)</f>
        <v>131.207</v>
      </c>
      <c r="DC31" s="56">
        <f>SUM('Mês'!$CV31:DC31)</f>
        <v>139.511</v>
      </c>
      <c r="DD31" s="56">
        <f>SUM('Mês'!CV31:DD31)</f>
        <v>148.706</v>
      </c>
      <c r="DE31" s="56">
        <f>SUM('Mês'!CV31:DE31)</f>
        <v>161.48</v>
      </c>
      <c r="DF31" s="56">
        <f>SUM('Mês'!$CV$31:DF31)</f>
        <v>171.695</v>
      </c>
      <c r="DG31" s="56">
        <f>SUM('Mês'!$CV$31:DG31)</f>
        <v>179.331</v>
      </c>
      <c r="DH31" s="56">
        <f>'Mês'!DH31</f>
        <v>10.029</v>
      </c>
      <c r="DI31" s="56">
        <f>SUM('Mês'!$DH31:DI31)</f>
        <v>29.452</v>
      </c>
      <c r="DJ31" s="56">
        <f>SUM('Mês'!$DH31:DJ31)</f>
        <v>48.987</v>
      </c>
      <c r="DK31" s="56">
        <f>SUM('Mês'!DH31:DK31)</f>
        <v>67.489</v>
      </c>
      <c r="DL31" s="56">
        <f>SUM('Mês'!DH31:DL31)</f>
        <v>84.667</v>
      </c>
      <c r="DM31" s="56">
        <f>SUM('Mês'!DH31:DM31)</f>
        <v>101.319</v>
      </c>
      <c r="DN31" s="56">
        <f>SUM('Mês'!DH31:DN31)</f>
        <v>120.117</v>
      </c>
      <c r="DO31" s="56">
        <f>SUM('Mês'!DH31:DO31)</f>
        <v>134.904</v>
      </c>
      <c r="DP31" s="56">
        <f>SUM('Mês'!DH31:DP31)</f>
        <v>149.38</v>
      </c>
      <c r="DQ31" s="56">
        <f>SUM('Mês'!DH31:DQ31)</f>
        <v>162.698</v>
      </c>
      <c r="DR31" s="56">
        <f>SUM('Mês'!DH31:DR31)</f>
        <v>176.155</v>
      </c>
      <c r="DS31" s="56">
        <f>SUM('Mês'!DH31:DS31)</f>
        <v>187.993</v>
      </c>
      <c r="DT31" s="56">
        <f>SUM('Mês'!DT31)</f>
        <v>12.733</v>
      </c>
      <c r="DU31" s="56">
        <f>SUM('Mês'!DT31:DU31)</f>
        <v>21.874</v>
      </c>
      <c r="DV31" s="56">
        <f>SUM('Mês'!DT31:DV31)</f>
        <v>32.602</v>
      </c>
      <c r="DW31" s="56">
        <f>SUM('Mês'!DT31:DW31)</f>
        <v>42.977</v>
      </c>
      <c r="DX31" s="56">
        <f>SUM('Mês'!DT31:DX31)</f>
        <v>55.693</v>
      </c>
      <c r="DY31" s="56">
        <f>SUM('Mês'!DT31:DY31)</f>
        <v>70.581</v>
      </c>
      <c r="DZ31" s="56">
        <f>SUM('Mês'!DT31:DZ31)</f>
        <v>83.582</v>
      </c>
      <c r="EA31" s="56">
        <f t="shared" ref="EA31:EB31" si="13">EA23+EA29</f>
        <v>333.169</v>
      </c>
      <c r="EB31" s="56">
        <f t="shared" si="13"/>
        <v>385.353</v>
      </c>
      <c r="EC31" s="56">
        <f>SUM('Mês'!DT31:EC31)</f>
        <v>126.077</v>
      </c>
      <c r="ED31" s="56">
        <f>SUM('Mês'!$DT31:ED31)</f>
        <v>138.909</v>
      </c>
      <c r="EE31" s="56">
        <f>SUM('Mês'!DT31:EE31)</f>
        <v>149.799</v>
      </c>
      <c r="EF31" s="56">
        <f>'Mês'!EF31</f>
        <v>11.291</v>
      </c>
      <c r="EG31" s="56">
        <f>SUM('Mês'!$EF31:EG31)</f>
        <v>22.956</v>
      </c>
      <c r="EH31" s="56">
        <f>SUM('Mês'!$EF31:EH31)</f>
        <v>36.9</v>
      </c>
      <c r="EI31" s="56">
        <f>SUM('Mês'!$EF31:EI31)</f>
        <v>48.686</v>
      </c>
      <c r="EJ31" s="56">
        <f>SUM('Mês'!$EF31:EJ31)</f>
        <v>61.626</v>
      </c>
      <c r="EK31" s="56">
        <f>SUM('Mês'!$EF31:EK31)</f>
        <v>78.609</v>
      </c>
      <c r="EL31" s="56">
        <f>SUM('Mês'!$EF31:EL31)</f>
        <v>92.959</v>
      </c>
      <c r="EM31" s="56">
        <f>SUM('Mês'!$EF31:EM31)</f>
        <v>109.013</v>
      </c>
      <c r="EN31" s="56">
        <f>SUM('Mês'!$EF31:EN31)</f>
        <v>126.632</v>
      </c>
      <c r="EO31" s="56">
        <f>SUM('Mês'!$EF31:EO31)</f>
        <v>143.319</v>
      </c>
      <c r="EP31" s="56">
        <f>SUM('Mês'!$EF31:EP31)</f>
        <v>155.645</v>
      </c>
      <c r="EQ31" s="56">
        <f>SUM('Mês'!$EF31:EQ31)</f>
        <v>165.927</v>
      </c>
      <c r="ER31" s="56">
        <f>'Mês'!ER31</f>
        <v>10.532</v>
      </c>
      <c r="ES31" s="56">
        <f>SUM('Mês'!ER31:ES31)</f>
        <v>24.126</v>
      </c>
      <c r="ET31" s="56">
        <f>SUM('Mês'!$ER31:ET31)</f>
        <v>36.402</v>
      </c>
      <c r="EU31" s="56">
        <f>SUM('Mês'!$ER31:EU31)</f>
        <v>46.065</v>
      </c>
      <c r="EV31" s="56">
        <f>SUM('Mês'!$ER31:EV31)</f>
        <v>57.463</v>
      </c>
      <c r="EW31" s="56">
        <f>SUM('Mês'!$ER31:EW31)</f>
        <v>70.143</v>
      </c>
      <c r="EX31" s="56">
        <f>SUM('Mês'!$ER31:EX31)</f>
        <v>85.256</v>
      </c>
      <c r="EY31" s="56">
        <f>SUM('Mês'!$ER31:EY31)</f>
        <v>107.635</v>
      </c>
      <c r="EZ31" s="56">
        <f>SUM('Mês'!$ER31:EZ31)</f>
        <v>124.721</v>
      </c>
      <c r="FA31" s="56">
        <f>SUM('Mês'!$ER31:FA31)</f>
        <v>141.172</v>
      </c>
      <c r="FB31" s="56">
        <f>SUM('Mês'!$ER31:FB31)</f>
        <v>150.337</v>
      </c>
      <c r="FC31" s="56">
        <f>SUM('Mês'!$ER31:FC31)</f>
        <v>156.487</v>
      </c>
      <c r="FD31" s="56">
        <f>SUM('Mês'!$FD31:FD31)</f>
        <v>7.029</v>
      </c>
      <c r="FE31" s="56">
        <f>SUM('Mês'!$FD31:FE31)</f>
        <v>11.228</v>
      </c>
      <c r="FF31" s="56">
        <f>SUM('Mês'!$FD31:FF31)</f>
        <v>18.017</v>
      </c>
      <c r="FG31" s="56">
        <f>SUM('Mês'!$FD31:FG31)</f>
        <v>26.873</v>
      </c>
      <c r="FH31" s="56">
        <f>SUM('Mês'!$FD31:FH31)</f>
        <v>32.615</v>
      </c>
      <c r="FI31" s="56">
        <f>SUM('Mês'!$FD31:FI31)</f>
        <v>38.697</v>
      </c>
      <c r="FJ31" s="56">
        <f>SUM('Mês'!$FD31:FJ31)</f>
        <v>46.725</v>
      </c>
      <c r="FK31" s="56">
        <f>SUM('Mês'!$FD31:FK31)</f>
        <v>54.429</v>
      </c>
      <c r="FL31" s="56">
        <f>SUM('Mês'!$FD31:FL31)</f>
        <v>61.501</v>
      </c>
      <c r="FM31" s="56">
        <f>SUM('Mês'!$FD31:FM31)</f>
        <v>73.045</v>
      </c>
      <c r="FN31" s="56">
        <f>SUM('Mês'!$FD31:FN31)</f>
        <v>82.916</v>
      </c>
      <c r="FO31" s="56">
        <f>SUM('Mês'!$FD31:FO31)</f>
        <v>90.751</v>
      </c>
      <c r="FP31" s="56">
        <f>SUM('Mês'!$FP31:FP31)</f>
        <v>9.097</v>
      </c>
      <c r="FQ31" s="56">
        <f>SUM('Mês'!$FP31:FQ31)</f>
        <v>16.404</v>
      </c>
      <c r="FR31" s="56">
        <f>SUM('Mês'!$FP31:FR31)</f>
        <v>26.906</v>
      </c>
      <c r="FS31" s="56">
        <f>SUM('Mês'!$FP31:FS31)</f>
        <v>33.649</v>
      </c>
      <c r="FT31" s="56">
        <f>SUM('Mês'!$FP31:FT31)</f>
        <v>41.802</v>
      </c>
      <c r="FU31" s="56">
        <f>SUM('Mês'!$FP31:FU31)</f>
        <v>51.322</v>
      </c>
      <c r="FV31" s="56">
        <f>SUM('Mês'!$FP31:FV31)</f>
        <v>62.206</v>
      </c>
      <c r="FW31" s="56">
        <f>SUM('Mês'!$FP31:FW31)</f>
        <v>75.215</v>
      </c>
      <c r="FX31" s="56">
        <f>SUM('Mês'!$FP31:FX31)</f>
        <v>84.245</v>
      </c>
      <c r="FY31" s="56">
        <f>SUM('Mês'!$FP31:FY31)</f>
        <v>92.874</v>
      </c>
      <c r="FZ31" s="56">
        <f>SUM('Mês'!$FP31:FZ31)</f>
        <v>100.292</v>
      </c>
      <c r="GA31" s="56">
        <f>SUM('Mês'!$FP31:GA31)</f>
        <v>109.876</v>
      </c>
      <c r="GB31" s="56">
        <f>SUM('Mês'!$GB31:GB31)</f>
        <v>13.248</v>
      </c>
      <c r="GC31" s="56">
        <f>SUM('Mês'!$GB31:GC31)</f>
        <v>22.504</v>
      </c>
      <c r="GD31" s="56">
        <f>SUM('Mês'!$GB31:GD31)</f>
        <v>33.583</v>
      </c>
      <c r="GE31" s="56">
        <f>SUM('Mês'!$GB31:GE31)</f>
        <v>45.148</v>
      </c>
      <c r="GF31" s="56">
        <f>SUM('Mês'!$GB31:GF31)</f>
        <v>71.884</v>
      </c>
      <c r="GG31" s="56">
        <f>SUM('Mês'!$GB31:GG31)</f>
        <v>85.525</v>
      </c>
      <c r="GH31" s="56">
        <f>SUM('Mês'!$GB31:GH31)</f>
        <v>99.627</v>
      </c>
      <c r="GI31" s="56">
        <f>SUM('Mês'!$GB31:GI31)</f>
        <v>116.017</v>
      </c>
      <c r="GJ31" s="56">
        <f>SUM('Mês'!$GB31:GJ31)</f>
        <v>129.183</v>
      </c>
      <c r="GK31" s="56">
        <f>SUM('Mês'!$GB31:GK31)</f>
        <v>141.14</v>
      </c>
      <c r="GL31" s="56">
        <f>SUM('Mês'!$GB31:GL31)</f>
        <v>149.621</v>
      </c>
      <c r="GM31" s="56">
        <f>SUM('Mês'!$GB31:GM31)</f>
        <v>160.212</v>
      </c>
      <c r="GN31" s="56">
        <f>SUM('Mês'!$GN31:GN31)</f>
        <v>9.555</v>
      </c>
      <c r="GO31" s="56">
        <f>SUM('Mês'!$GN31:GO31)</f>
        <v>20.54</v>
      </c>
      <c r="GP31" s="56">
        <f>SUM('Mês'!$GN31:GP31)</f>
        <v>32.624</v>
      </c>
      <c r="GQ31" s="56">
        <f>SUM('Mês'!$GN31:GQ31)</f>
        <v>41.15</v>
      </c>
      <c r="GR31" s="56">
        <f>SUM('Mês'!$GN31:$GR31)</f>
        <v>55.89</v>
      </c>
      <c r="GS31" s="56">
        <f>SUM('Mês'!$GN31:$GS31)</f>
        <v>67.72</v>
      </c>
      <c r="GT31" s="56">
        <f>SUM('Mês'!$GN31:$GT31)</f>
        <v>77.586</v>
      </c>
      <c r="GU31" s="56">
        <f>SUM('Mês'!$GN31:GU31)</f>
        <v>89.913</v>
      </c>
      <c r="GV31" s="56">
        <f>SUM('Mês'!$GN31:GV31)</f>
        <v>102.501</v>
      </c>
      <c r="GW31" s="56">
        <f>SUM('Mês'!$GN31:GW31)</f>
        <v>117.502</v>
      </c>
      <c r="GX31" s="56">
        <f>SUM('Mês'!$GN31:GX31)</f>
        <v>127.052</v>
      </c>
      <c r="GY31" s="56">
        <f>SUM('Mês'!$GN31:GY31)</f>
        <v>142.242</v>
      </c>
      <c r="GZ31" s="56">
        <f>SUM('Mês'!$GZ31:GZ31)</f>
        <v>7.903</v>
      </c>
      <c r="HA31" s="56">
        <f>SUM('Mês'!$GZ31:HA31)</f>
        <v>18.953</v>
      </c>
      <c r="HB31" s="56">
        <f>SUM('Mês'!$GZ31:HB31)</f>
        <v>31.402</v>
      </c>
      <c r="HC31" s="56">
        <f>SUM('Mês'!$GZ31:HC31)</f>
        <v>39.37</v>
      </c>
      <c r="HD31" s="56">
        <f>SUM('Mês'!$GZ31:HD31)</f>
        <v>50.036</v>
      </c>
      <c r="HE31" s="56">
        <f>SUM('Mês'!$GZ31:HE31)</f>
        <v>59.768</v>
      </c>
      <c r="HF31" s="56">
        <f>SUM('Mês'!$GZ31:HF31)</f>
        <v>74.054</v>
      </c>
      <c r="HG31" s="56">
        <f>SUM('Mês'!$GZ31:HG31)</f>
        <v>91.806</v>
      </c>
      <c r="HH31" s="56">
        <f>SUM('Mês'!$GZ31:HH31)</f>
        <v>105.697</v>
      </c>
      <c r="HI31" s="60">
        <f>SUM('Mês'!$GZ31:HI31)</f>
        <v>131.12</v>
      </c>
      <c r="HJ31" s="60">
        <f>SUM('Mês'!$GZ31:HJ31)</f>
        <v>153.067</v>
      </c>
      <c r="HK31" s="60">
        <f>SUM('Mês'!$GZ31:HK31)</f>
        <v>168.506</v>
      </c>
      <c r="HL31" s="68">
        <f>SUM('Mês'!$HL31:HL31)</f>
        <v>16.23</v>
      </c>
      <c r="HM31" s="68">
        <f>SUM('Mês'!$HL31:HM31)</f>
        <v>31.216</v>
      </c>
      <c r="HN31" s="68">
        <f>SUM('Mês'!$HL31:HN31)</f>
        <v>51.398</v>
      </c>
      <c r="HO31" s="68">
        <f>SUM('Mês'!$HL31:HO31)</f>
        <v>83.188</v>
      </c>
      <c r="HP31" s="68">
        <f>SUM('Mês'!$HL31:HP31)</f>
        <v>107.772</v>
      </c>
      <c r="HQ31" s="68">
        <f>SUM('Mês'!$HL31:HQ31)</f>
        <v>144.271</v>
      </c>
      <c r="HR31" s="68">
        <f>SUM('Mês'!$HL31:HR31)</f>
        <v>177.709</v>
      </c>
      <c r="HS31" s="68">
        <f>SUM('Mês'!$HL31:HS31)</f>
        <v>214.912</v>
      </c>
      <c r="HT31" s="172"/>
    </row>
    <row r="32" ht="13.5" customHeight="1">
      <c r="A32" s="39">
        <f t="shared" si="3"/>
        <v>28</v>
      </c>
      <c r="B32" s="80" t="s">
        <v>253</v>
      </c>
      <c r="C32" s="52"/>
      <c r="D32" s="52">
        <f>'Mês'!D32</f>
        <v>40.485</v>
      </c>
      <c r="E32" s="52">
        <f>SUM('Mês'!D32:E32)</f>
        <v>77.963</v>
      </c>
      <c r="F32" s="52">
        <f>SUM('Mês'!D32:F32)</f>
        <v>124.786</v>
      </c>
      <c r="G32" s="52">
        <f>SUM('Mês'!D32:G32)</f>
        <v>169.971</v>
      </c>
      <c r="H32" s="52">
        <f>SUM('Mês'!D32:H32)</f>
        <v>217.997</v>
      </c>
      <c r="I32" s="52">
        <f>SUM('Mês'!D32:I32)</f>
        <v>266.044</v>
      </c>
      <c r="J32" s="52">
        <f>SUM('Mês'!D32:J32)</f>
        <v>317.214</v>
      </c>
      <c r="K32" s="52">
        <f>SUM('Mês'!D32:K32)</f>
        <v>368.832</v>
      </c>
      <c r="L32" s="52">
        <f>SUM('Mês'!D32:L32)</f>
        <v>417.382</v>
      </c>
      <c r="M32" s="52">
        <f>SUM('Mês'!D32:M32)</f>
        <v>465.824</v>
      </c>
      <c r="N32" s="52">
        <f>SUM('Mês'!D32:N32)</f>
        <v>510.138</v>
      </c>
      <c r="O32" s="52">
        <f>SUM('Mês'!D32:O32)</f>
        <v>557.022</v>
      </c>
      <c r="P32" s="52">
        <f>SUM('Mês'!P32)</f>
        <v>41.438</v>
      </c>
      <c r="Q32" s="52">
        <f>SUM('Mês'!P32:Q32)</f>
        <v>79.966</v>
      </c>
      <c r="R32" s="52">
        <f>SUM('Mês'!P32:R32)</f>
        <v>124.874</v>
      </c>
      <c r="S32" s="52">
        <f>SUM('Mês'!P32:S32)</f>
        <v>169.344</v>
      </c>
      <c r="T32" s="52">
        <f>SUM('Mês'!P32:T32)</f>
        <v>217.453</v>
      </c>
      <c r="U32" s="52">
        <f>SUM('Mês'!P32:U32)</f>
        <v>264.745</v>
      </c>
      <c r="V32" s="52">
        <f>SUM('Mês'!P32:V32)</f>
        <v>317.099</v>
      </c>
      <c r="W32" s="52">
        <f>SUM('Mês'!P32:W32)</f>
        <v>367.52</v>
      </c>
      <c r="X32" s="52">
        <f>SUM('Mês'!P32:X32)</f>
        <v>416.955</v>
      </c>
      <c r="Y32" s="52">
        <f>SUM('Mês'!P32:Y32)</f>
        <v>474.681</v>
      </c>
      <c r="Z32" s="52">
        <f>SUM('Mês'!P32:Z32)</f>
        <v>525.234</v>
      </c>
      <c r="AA32" s="52">
        <f>SUM('Mês'!P32:AA32)</f>
        <v>574.19</v>
      </c>
      <c r="AB32" s="52">
        <f>SUM('Mês'!$AB32:AB32)</f>
        <v>41.487</v>
      </c>
      <c r="AC32" s="52">
        <f>SUM('Mês'!$AB32:AC32)</f>
        <v>85.111</v>
      </c>
      <c r="AD32" s="52">
        <f>SUM('Mês'!$AB32:AD32)</f>
        <v>132.428</v>
      </c>
      <c r="AE32" s="52">
        <f>SUM('Mês'!$AB32:AE32)</f>
        <v>173.617</v>
      </c>
      <c r="AF32" s="52">
        <f>SUM('Mês'!$AB32:AF32)</f>
        <v>220.795</v>
      </c>
      <c r="AG32" s="52">
        <f>SUM('Mês'!$AB32:AG32)</f>
        <v>269.278</v>
      </c>
      <c r="AH32" s="52">
        <f>SUM('Mês'!$AB32:AH32)</f>
        <v>314.995</v>
      </c>
      <c r="AI32" s="52">
        <f>SUM('Mês'!$AB32:AI32)</f>
        <v>366.608</v>
      </c>
      <c r="AJ32" s="52">
        <f>SUM('Mês'!$AB32:AJ32)</f>
        <v>419.381</v>
      </c>
      <c r="AK32" s="52">
        <f>SUM('Mês'!$AB32:AK32)</f>
        <v>475.523</v>
      </c>
      <c r="AL32" s="52">
        <f>SUM('Mês'!$AB32:AL32)</f>
        <v>525.06</v>
      </c>
      <c r="AM32" s="52">
        <f>SUM('Mês'!$AB32:AM32)</f>
        <v>568.773</v>
      </c>
      <c r="AN32" s="52">
        <f>SUM('Mês'!$AN32:AN32)</f>
        <v>34.255</v>
      </c>
      <c r="AO32" s="52">
        <f>SUM('Mês'!$AN32:AO32)</f>
        <v>72.91</v>
      </c>
      <c r="AP32" s="52">
        <f>SUM('Mês'!$AN32:AP32)</f>
        <v>120.11</v>
      </c>
      <c r="AQ32" s="52">
        <f>SUM('Mês'!$AN32:AQ32)</f>
        <v>166.349</v>
      </c>
      <c r="AR32" s="52">
        <f>SUM('Mês'!$AN32:AR32)</f>
        <v>215.69</v>
      </c>
      <c r="AS32" s="52">
        <f>SUM('Mês'!$AN32:AS32)</f>
        <v>269.139</v>
      </c>
      <c r="AT32" s="52">
        <f>SUM('Mês'!$AN32:AT32)</f>
        <v>323.028</v>
      </c>
      <c r="AU32" s="52">
        <f>SUM('Mês'!$AN32:AU32)</f>
        <v>377.191</v>
      </c>
      <c r="AV32" s="52">
        <f>SUM('Mês'!$AN32:AV32)</f>
        <v>428.93</v>
      </c>
      <c r="AW32" s="52">
        <f>SUM('Mês'!$AN32:AW32)</f>
        <v>489.485</v>
      </c>
      <c r="AX32" s="52">
        <f>SUM('Mês'!$AN32:AX32)</f>
        <v>538.391</v>
      </c>
      <c r="AY32" s="52">
        <f>SUM('Mês'!$AN32:AY32)</f>
        <v>589.919</v>
      </c>
      <c r="AZ32" s="52">
        <f>SUM('Mês'!$AZ32:AZ32)</f>
        <v>47.521</v>
      </c>
      <c r="BA32" s="52">
        <f>SUM('Mês'!$AZ32:BA32)</f>
        <v>89.99</v>
      </c>
      <c r="BB32" s="52">
        <f>SUM('Mês'!$AZ32:BB32)</f>
        <v>145.107</v>
      </c>
      <c r="BC32" s="52">
        <f>SUM('Mês'!$AZ32:BC32)</f>
        <v>198.393</v>
      </c>
      <c r="BD32" s="52">
        <f>SUM('Mês'!$AZ32:BD32)</f>
        <v>254.885</v>
      </c>
      <c r="BE32" s="52">
        <f>SUM('Mês'!$AZ32:BE32)</f>
        <v>315.431</v>
      </c>
      <c r="BF32" s="52">
        <f>SUM('Mês'!$AZ32:BF32)</f>
        <v>371.341</v>
      </c>
      <c r="BG32" s="52">
        <f>SUM('Mês'!$AZ32:BG32)</f>
        <v>431.512</v>
      </c>
      <c r="BH32" s="52">
        <f>SUM('Mês'!$AZ32:BH32)</f>
        <v>490.775</v>
      </c>
      <c r="BI32" s="52">
        <f>SUM('Mês'!$AZ32:BI32)</f>
        <v>550.49</v>
      </c>
      <c r="BJ32" s="52">
        <f>SUM('Mês'!$AZ32:BJ32)</f>
        <v>606.164</v>
      </c>
      <c r="BK32" s="52">
        <f>SUM('Mês'!$AZ32:BK32)</f>
        <v>660.086</v>
      </c>
      <c r="BL32" s="52">
        <f>SUM('Mês'!$BL32:BL32)</f>
        <v>47.764</v>
      </c>
      <c r="BM32" s="52">
        <f>SUM('Mês'!$BL32:BM32)</f>
        <v>91.825</v>
      </c>
      <c r="BN32" s="52">
        <f>SUM('Mês'!$BL32:BN32)</f>
        <v>141.769</v>
      </c>
      <c r="BO32" s="52">
        <f>SUM('Mês'!$BL32:BO32)</f>
        <v>192.693</v>
      </c>
      <c r="BP32" s="52">
        <f>SUM('Mês'!$BL32:BP32)</f>
        <v>245.675</v>
      </c>
      <c r="BQ32" s="52">
        <f>SUM('Mês'!$BL32:BQ32)</f>
        <v>297.604</v>
      </c>
      <c r="BR32" s="52">
        <f>SUM('Mês'!$BL32:BR32)</f>
        <v>354.309</v>
      </c>
      <c r="BS32" s="52">
        <f>SUM('Mês'!$BL32:BS32)</f>
        <v>408.511</v>
      </c>
      <c r="BT32" s="52">
        <f>SUM('Mês'!$BL32:BT32)</f>
        <v>465.998</v>
      </c>
      <c r="BU32" s="52">
        <f>SUM('Mês'!$BL32:BU32)</f>
        <v>522.669</v>
      </c>
      <c r="BV32" s="52">
        <f>SUM('Mês'!$BL32:BV32)</f>
        <v>571.11</v>
      </c>
      <c r="BW32" s="52">
        <f>SUM('Mês'!$BL32:BW32)</f>
        <v>619.166</v>
      </c>
      <c r="BX32" s="52">
        <f>SUM('Mês'!$BX32:BX32)</f>
        <v>45.572</v>
      </c>
      <c r="BY32" s="52">
        <f>SUM('Mês'!$BX32:BY32)</f>
        <v>92.511</v>
      </c>
      <c r="BZ32" s="52">
        <f>SUM('Mês'!$BX32:BZ32)</f>
        <v>142.36</v>
      </c>
      <c r="CA32" s="52">
        <f>SUM('Mês'!$BX32:CA32)</f>
        <v>189.807</v>
      </c>
      <c r="CB32" s="52">
        <f>SUM('Mês'!$BX32:CB32)</f>
        <v>237.77</v>
      </c>
      <c r="CC32" s="52">
        <f>SUM('Mês'!$BX32:CC32)</f>
        <v>295.244</v>
      </c>
      <c r="CD32" s="52">
        <f>SUM('Mês'!$BX32:CD32)</f>
        <v>351.443</v>
      </c>
      <c r="CE32" s="52">
        <f>SUM('Mês'!$BX32:CE32)</f>
        <v>410.854</v>
      </c>
      <c r="CF32" s="52">
        <f>SUM('Mês'!$BX32:CF32)</f>
        <v>462.379</v>
      </c>
      <c r="CG32" s="52">
        <f>SUM('Mês'!$BX32:CG32)</f>
        <v>525.634</v>
      </c>
      <c r="CH32" s="52">
        <f>SUM('Mês'!$BX32:CH32)</f>
        <v>573.636</v>
      </c>
      <c r="CI32" s="52">
        <f>SUM('Mês'!$BX32:CI32)</f>
        <v>620.276</v>
      </c>
      <c r="CJ32" s="52">
        <f>SUM('Mês'!$CJ32:CJ32)</f>
        <v>40.647</v>
      </c>
      <c r="CK32" s="52">
        <f>SUM('Mês'!$CJ32:CK32)</f>
        <v>87.427</v>
      </c>
      <c r="CL32" s="52">
        <f>SUM('Mês'!$CJ32:CL32)</f>
        <v>135.817</v>
      </c>
      <c r="CM32" s="52">
        <f>SUM('Mês'!$CJ32:CM32)</f>
        <v>184.22</v>
      </c>
      <c r="CN32" s="52">
        <f>SUM('Mês'!$CJ32:CN32)</f>
        <v>237.464</v>
      </c>
      <c r="CO32" s="52">
        <f>SUM('Mês'!$CJ32:CO32)</f>
        <v>294.766</v>
      </c>
      <c r="CP32" s="52">
        <f>SUM('Mês'!$CJ32:CP32)</f>
        <v>351.356</v>
      </c>
      <c r="CQ32" s="52">
        <f>SUM('Mês'!$CJ32:CQ32)</f>
        <v>407.915</v>
      </c>
      <c r="CR32" s="52">
        <f>SUM('Mês'!$CJ32:CR32)</f>
        <v>461.614</v>
      </c>
      <c r="CS32" s="52">
        <f>SUM('Mês'!$CJ32:CS32)</f>
        <v>528.325</v>
      </c>
      <c r="CT32" s="52">
        <f>SUM('Mês'!$CJ32:CT32)</f>
        <v>588.086</v>
      </c>
      <c r="CU32" s="52">
        <f>SUM('Mês'!$CJ32:CU32)</f>
        <v>648.312</v>
      </c>
      <c r="CV32" s="52">
        <f>SUM('Mês'!$CV32:CV32)</f>
        <v>52.88</v>
      </c>
      <c r="CW32" s="52">
        <f>SUM('Mês'!$CV32:CW32)</f>
        <v>108.219</v>
      </c>
      <c r="CX32" s="52">
        <f>SUM('Mês'!$CV32:CX32)</f>
        <v>177.843</v>
      </c>
      <c r="CY32" s="52">
        <f>SUM('Mês'!$CV32:CY32)</f>
        <v>242.636</v>
      </c>
      <c r="CZ32" s="52">
        <f>SUM('Mês'!$CV32:CZ32)</f>
        <v>305.072</v>
      </c>
      <c r="DA32" s="52">
        <f>SUM('Mês'!$CV32:DA32)</f>
        <v>358.62</v>
      </c>
      <c r="DB32" s="52">
        <f>SUM('Mês'!$CV32:DB32)</f>
        <v>417.762</v>
      </c>
      <c r="DC32" s="52">
        <f>SUM('Mês'!$CV32:DC32)</f>
        <v>471.764</v>
      </c>
      <c r="DD32" s="52">
        <f>SUM('Mês'!CV32:DD32)</f>
        <v>534.881</v>
      </c>
      <c r="DE32" s="52">
        <f>SUM('Mês'!CV32:DE32)</f>
        <v>598.734</v>
      </c>
      <c r="DF32" s="52">
        <f>SUM('Mês'!$CV$32:DF32)</f>
        <v>652.426</v>
      </c>
      <c r="DG32" s="52">
        <f>SUM('Mês'!$CV$32:DG32)</f>
        <v>703.785</v>
      </c>
      <c r="DH32" s="52">
        <f>'Mês'!DH32</f>
        <v>48.499</v>
      </c>
      <c r="DI32" s="52">
        <f>SUM('Mês'!$DH32:DI32)</f>
        <v>105.463</v>
      </c>
      <c r="DJ32" s="52">
        <f>SUM('Mês'!$DH32:DJ32)</f>
        <v>169.661</v>
      </c>
      <c r="DK32" s="52">
        <f>SUM('Mês'!DH32:DK32)</f>
        <v>230.656</v>
      </c>
      <c r="DL32" s="52">
        <f>SUM('Mês'!DH32:DL32)</f>
        <v>290.909</v>
      </c>
      <c r="DM32" s="52">
        <f>SUM('Mês'!DH32:DM32)</f>
        <v>353.379</v>
      </c>
      <c r="DN32" s="52">
        <f>SUM('Mês'!DH32:DN32)</f>
        <v>417.364</v>
      </c>
      <c r="DO32" s="52">
        <f>SUM('Mês'!DH32:DO32)</f>
        <v>486.362</v>
      </c>
      <c r="DP32" s="52">
        <f>SUM('Mês'!DH32:DP32)</f>
        <v>550.968</v>
      </c>
      <c r="DQ32" s="52">
        <f>SUM('Mês'!DH32:DQ32)</f>
        <v>616.588</v>
      </c>
      <c r="DR32" s="52">
        <f>SUM('Mês'!DH32:DR32)</f>
        <v>675.079</v>
      </c>
      <c r="DS32" s="52">
        <f>SUM('Mês'!DH32:DS32)</f>
        <v>732.494</v>
      </c>
      <c r="DT32" s="52">
        <f>SUM('Mês'!DT32)</f>
        <v>55.517</v>
      </c>
      <c r="DU32" s="52">
        <f>SUM('Mês'!DT32:DU32)</f>
        <v>103.944</v>
      </c>
      <c r="DV32" s="52">
        <f>SUM('Mês'!DT32:DV32)</f>
        <v>161.741</v>
      </c>
      <c r="DW32" s="52">
        <f>SUM('Mês'!DT32:DW32)</f>
        <v>220.872</v>
      </c>
      <c r="DX32" s="52">
        <f>SUM('Mês'!DT32:DX32)</f>
        <v>280.076</v>
      </c>
      <c r="DY32" s="52">
        <f>SUM('Mês'!DT32:DY32)</f>
        <v>342.988</v>
      </c>
      <c r="DZ32" s="52">
        <f>SUM('Mês'!DT32:DZ32)</f>
        <v>403.947</v>
      </c>
      <c r="EA32" s="52">
        <f t="shared" ref="EA32:EB32" si="14">EA24+EA31</f>
        <v>333.169</v>
      </c>
      <c r="EB32" s="52">
        <f t="shared" si="14"/>
        <v>385.353</v>
      </c>
      <c r="EC32" s="52">
        <f>SUM('Mês'!DT32:EC32)</f>
        <v>598.369</v>
      </c>
      <c r="ED32" s="52">
        <f>SUM('Mês'!$DT32:ED32)</f>
        <v>655.866</v>
      </c>
      <c r="EE32" s="52">
        <f>SUM('Mês'!DT32:EE32)</f>
        <v>716.617</v>
      </c>
      <c r="EF32" s="52">
        <f>'Mês'!EF32</f>
        <v>56.695</v>
      </c>
      <c r="EG32" s="52">
        <f>SUM('Mês'!$EF32:EG32)</f>
        <v>109.915</v>
      </c>
      <c r="EH32" s="52">
        <f>SUM('Mês'!$EF32:EH32)</f>
        <v>173.021</v>
      </c>
      <c r="EI32" s="52">
        <f>SUM('Mês'!$EF32:EI32)</f>
        <v>230.526</v>
      </c>
      <c r="EJ32" s="52">
        <f>SUM('Mês'!$EF32:EJ32)</f>
        <v>291.611</v>
      </c>
      <c r="EK32" s="52">
        <f>SUM('Mês'!$EF32:EK32)</f>
        <v>355.354</v>
      </c>
      <c r="EL32" s="52">
        <f>SUM('Mês'!$EF32:EL32)</f>
        <v>422.164</v>
      </c>
      <c r="EM32" s="52">
        <f>SUM('Mês'!$EF32:EM32)</f>
        <v>489.852</v>
      </c>
      <c r="EN32" s="52">
        <f>SUM('Mês'!$EF32:EN32)</f>
        <v>561.188</v>
      </c>
      <c r="EO32" s="52">
        <f>SUM('Mês'!$EF32:EO32)</f>
        <v>634.172</v>
      </c>
      <c r="EP32" s="52">
        <f>SUM('Mês'!$EF32:EP32)</f>
        <v>698.93</v>
      </c>
      <c r="EQ32" s="52">
        <f>SUM('Mês'!$EF32:EQ32)</f>
        <v>756.801</v>
      </c>
      <c r="ER32" s="52">
        <f>'Mês'!ER32</f>
        <v>62.043</v>
      </c>
      <c r="ES32" s="52">
        <f>SUM('Mês'!ER32:ES32)</f>
        <v>120.015</v>
      </c>
      <c r="ET32" s="52">
        <f>SUM('Mês'!$ER32:ET32)</f>
        <v>182.522</v>
      </c>
      <c r="EU32" s="52">
        <f>SUM('Mês'!$ER32:EU32)</f>
        <v>239.11</v>
      </c>
      <c r="EV32" s="52">
        <f>SUM('Mês'!$ER32:EV32)</f>
        <v>291.807</v>
      </c>
      <c r="EW32" s="52">
        <f>SUM('Mês'!$ER32:EW32)</f>
        <v>349.986</v>
      </c>
      <c r="EX32" s="52">
        <f>SUM('Mês'!$ER32:EX32)</f>
        <v>422.926</v>
      </c>
      <c r="EY32" s="52">
        <f>SUM('Mês'!$ER32:EY32)</f>
        <v>503.466</v>
      </c>
      <c r="EZ32" s="52">
        <f>SUM('Mês'!$ER32:EZ32)</f>
        <v>574.838</v>
      </c>
      <c r="FA32" s="52">
        <f>SUM('Mês'!$ER32:FA32)</f>
        <v>652.371</v>
      </c>
      <c r="FB32" s="52">
        <f>SUM('Mês'!$ER32:FB32)</f>
        <v>715.593</v>
      </c>
      <c r="FC32" s="52">
        <f>SUM('Mês'!$ER32:FC32)</f>
        <v>775.468</v>
      </c>
      <c r="FD32" s="52">
        <f>SUM('Mês'!$FD32:FD32)</f>
        <v>56.612</v>
      </c>
      <c r="FE32" s="52">
        <f>SUM('Mês'!$FD32:FE32)</f>
        <v>109.905</v>
      </c>
      <c r="FF32" s="52">
        <f>SUM('Mês'!$FD32:FF32)</f>
        <v>169.899</v>
      </c>
      <c r="FG32" s="52">
        <f>SUM('Mês'!$FD32:FG32)</f>
        <v>228.801</v>
      </c>
      <c r="FH32" s="52">
        <f>SUM('Mês'!$FD32:FH32)</f>
        <v>286.224</v>
      </c>
      <c r="FI32" s="52">
        <f>SUM('Mês'!$FD32:FI32)</f>
        <v>345.296</v>
      </c>
      <c r="FJ32" s="52">
        <f>SUM('Mês'!$FD32:FJ32)</f>
        <v>405.839</v>
      </c>
      <c r="FK32" s="52">
        <f>SUM('Mês'!$FD32:FK32)</f>
        <v>471.973</v>
      </c>
      <c r="FL32" s="52">
        <f>SUM('Mês'!$FD32:FL32)</f>
        <v>534.927</v>
      </c>
      <c r="FM32" s="52">
        <f>SUM('Mês'!$FD32:FM32)</f>
        <v>605.84</v>
      </c>
      <c r="FN32" s="52">
        <f>SUM('Mês'!$FD32:FN32)</f>
        <v>669.63</v>
      </c>
      <c r="FO32" s="52">
        <f>SUM('Mês'!$FD32:FO32)</f>
        <v>726.951</v>
      </c>
      <c r="FP32" s="52">
        <f>SUM('Mês'!$FP32:FP32)</f>
        <v>56.305</v>
      </c>
      <c r="FQ32" s="52">
        <f>SUM('Mês'!$FP32:FQ32)</f>
        <v>112.127</v>
      </c>
      <c r="FR32" s="52">
        <f>SUM('Mês'!$FP32:FR32)</f>
        <v>176.504</v>
      </c>
      <c r="FS32" s="52">
        <f>SUM('Mês'!$FP32:FS32)</f>
        <v>227.373</v>
      </c>
      <c r="FT32" s="52">
        <f>SUM('Mês'!$FP32:FT32)</f>
        <v>284.183</v>
      </c>
      <c r="FU32" s="52">
        <f>SUM('Mês'!$FP32:FU32)</f>
        <v>339.259</v>
      </c>
      <c r="FV32" s="52">
        <f>SUM('Mês'!$FP32:FV32)</f>
        <v>404.146</v>
      </c>
      <c r="FW32" s="52">
        <f>SUM('Mês'!$FP32:FW32)</f>
        <v>469.643</v>
      </c>
      <c r="FX32" s="52">
        <f>SUM('Mês'!$FP32:FX32)</f>
        <v>532.047</v>
      </c>
      <c r="FY32" s="52">
        <f>SUM('Mês'!$FP32:FY32)</f>
        <v>594.642</v>
      </c>
      <c r="FZ32" s="52">
        <f>SUM('Mês'!$FP32:FZ32)</f>
        <v>655.299</v>
      </c>
      <c r="GA32" s="52">
        <f>SUM('Mês'!$FP32:GA32)</f>
        <v>717.72</v>
      </c>
      <c r="GB32" s="52">
        <f>SUM('Mês'!$GB32:GB32)</f>
        <v>65.449</v>
      </c>
      <c r="GC32" s="52">
        <f>SUM('Mês'!$GB32:GC32)</f>
        <v>121.939</v>
      </c>
      <c r="GD32" s="52">
        <f>SUM('Mês'!$GB32:GD32)</f>
        <v>189.324</v>
      </c>
      <c r="GE32" s="52">
        <f>SUM('Mês'!$GB32:GE32)</f>
        <v>254.502</v>
      </c>
      <c r="GF32" s="52">
        <f>SUM('Mês'!$GB32:GF32)</f>
        <v>334.958</v>
      </c>
      <c r="GG32" s="52">
        <f>SUM('Mês'!$GB32:GG32)</f>
        <v>395.555</v>
      </c>
      <c r="GH32" s="52">
        <f>SUM('Mês'!$GB32:GH32)</f>
        <v>455.75</v>
      </c>
      <c r="GI32" s="52">
        <f>SUM('Mês'!$GB32:GI32)</f>
        <v>522.518</v>
      </c>
      <c r="GJ32" s="52">
        <f>SUM('Mês'!$GB32:GJ32)</f>
        <v>581.326</v>
      </c>
      <c r="GK32" s="52">
        <f>SUM('Mês'!$GB32:GK32)</f>
        <v>647.33</v>
      </c>
      <c r="GL32" s="52">
        <f>SUM('Mês'!$GB32:GL32)</f>
        <v>702.557</v>
      </c>
      <c r="GM32" s="52">
        <f>SUM('Mês'!$GB32:GM32)</f>
        <v>760.045</v>
      </c>
      <c r="GN32" s="52">
        <f>SUM('Mês'!$GN32:GN32)</f>
        <v>50.743</v>
      </c>
      <c r="GO32" s="52">
        <f>SUM('Mês'!$GN32:GO32)</f>
        <v>103.851</v>
      </c>
      <c r="GP32" s="52">
        <f>SUM('Mês'!$GN32:GP32)</f>
        <v>161.515</v>
      </c>
      <c r="GQ32" s="52">
        <f>SUM('Mês'!$GN32:GQ32)</f>
        <v>211.918</v>
      </c>
      <c r="GR32" s="52">
        <f>SUM('Mês'!$GN32:$GR32)</f>
        <v>275.603</v>
      </c>
      <c r="GS32" s="52">
        <f>SUM('Mês'!$GN32:$GS32)</f>
        <v>330.205</v>
      </c>
      <c r="GT32" s="52">
        <f>SUM('Mês'!$GN32:$GT32)</f>
        <v>379.975</v>
      </c>
      <c r="GU32" s="52">
        <f>SUM('Mês'!$GN32:GU32)</f>
        <v>435.518</v>
      </c>
      <c r="GV32" s="52">
        <f>SUM('Mês'!$GN32:GV32)</f>
        <v>492.675</v>
      </c>
      <c r="GW32" s="52">
        <f>SUM('Mês'!$GN32:GW32)</f>
        <v>552.196</v>
      </c>
      <c r="GX32" s="52">
        <f>SUM('Mês'!$GN32:GX32)</f>
        <v>609.126</v>
      </c>
      <c r="GY32" s="52">
        <f>SUM('Mês'!$GN32:GY32)</f>
        <v>670.122</v>
      </c>
      <c r="GZ32" s="52">
        <f>SUM('Mês'!$GZ32:GZ32)</f>
        <v>50.747</v>
      </c>
      <c r="HA32" s="52">
        <f>SUM('Mês'!$GZ32:HA32)</f>
        <v>99.963</v>
      </c>
      <c r="HB32" s="52">
        <f>SUM('Mês'!$GZ32:HB32)</f>
        <v>163.708</v>
      </c>
      <c r="HC32" s="52">
        <f>SUM('Mês'!$GZ32:HC32)</f>
        <v>217.904</v>
      </c>
      <c r="HD32" s="52">
        <f>SUM('Mês'!$GZ32:HD32)</f>
        <v>280.833</v>
      </c>
      <c r="HE32" s="52">
        <f>SUM('Mês'!$GZ32:HE32)</f>
        <v>338.227</v>
      </c>
      <c r="HF32" s="52">
        <f>SUM('Mês'!$GZ32:HF32)</f>
        <v>401.359</v>
      </c>
      <c r="HG32" s="52">
        <f>SUM('Mês'!$GZ32:HG32)</f>
        <v>474.092</v>
      </c>
      <c r="HH32" s="52">
        <f>SUM('Mês'!$GZ32:HH32)</f>
        <v>536.66</v>
      </c>
      <c r="HI32" s="53">
        <f>SUM('Mês'!$GZ32:HI32)</f>
        <v>615.238</v>
      </c>
      <c r="HJ32" s="53">
        <f>SUM('Mês'!$GZ32:HJ32)</f>
        <v>692.263</v>
      </c>
      <c r="HK32" s="53">
        <f>SUM('Mês'!$GZ32:HK32)</f>
        <v>760.382</v>
      </c>
      <c r="HL32" s="54">
        <f>SUM('Mês'!$HL32:HL32)</f>
        <v>68.388</v>
      </c>
      <c r="HM32" s="54">
        <f>SUM('Mês'!$HL32:HM32)</f>
        <v>135.165</v>
      </c>
      <c r="HN32" s="54">
        <f>SUM('Mês'!$HL32:HN32)</f>
        <v>211.979</v>
      </c>
      <c r="HO32" s="54">
        <f>SUM('Mês'!$HL32:HO32)</f>
        <v>299.61</v>
      </c>
      <c r="HP32" s="54">
        <f>SUM('Mês'!$HL32:HP32)</f>
        <v>369.385</v>
      </c>
      <c r="HQ32" s="54">
        <f>SUM('Mês'!$HL32:HQ32)</f>
        <v>457.394</v>
      </c>
      <c r="HR32" s="54">
        <f>SUM('Mês'!$HL32:HR32)</f>
        <v>545.964</v>
      </c>
      <c r="HS32" s="54">
        <f>SUM('Mês'!$HL32:HS32)</f>
        <v>638.787</v>
      </c>
      <c r="HT32" s="172"/>
    </row>
    <row r="33" ht="13.5" customHeight="1">
      <c r="A33" s="39">
        <f t="shared" si="3"/>
        <v>29</v>
      </c>
      <c r="B33" s="55" t="s">
        <v>254</v>
      </c>
      <c r="C33" s="56"/>
      <c r="D33" s="56">
        <f>'Mês'!D33</f>
        <v>26.332</v>
      </c>
      <c r="E33" s="56">
        <f>SUM('Mês'!D33:E33)</f>
        <v>45.13</v>
      </c>
      <c r="F33" s="56">
        <f>SUM('Mês'!D33:F33)</f>
        <v>69.561</v>
      </c>
      <c r="G33" s="56">
        <f>SUM('Mês'!D33:G33)</f>
        <v>89.205</v>
      </c>
      <c r="H33" s="56">
        <f>SUM('Mês'!D33:H33)</f>
        <v>114.509</v>
      </c>
      <c r="I33" s="56">
        <f>SUM('Mês'!D33:I33)</f>
        <v>143.081</v>
      </c>
      <c r="J33" s="56">
        <f>SUM('Mês'!D33:J33)</f>
        <v>173.108</v>
      </c>
      <c r="K33" s="56">
        <f>SUM('Mês'!D33:K33)</f>
        <v>200.356</v>
      </c>
      <c r="L33" s="56">
        <f>SUM('Mês'!D33:L33)</f>
        <v>225.007</v>
      </c>
      <c r="M33" s="56">
        <f>SUM('Mês'!D33:M33)</f>
        <v>252.26</v>
      </c>
      <c r="N33" s="56">
        <f>SUM('Mês'!D33:N33)</f>
        <v>278.452</v>
      </c>
      <c r="O33" s="56">
        <f>SUM('Mês'!D33:O33)</f>
        <v>310.5</v>
      </c>
      <c r="P33" s="56">
        <f>SUM('Mês'!P33)</f>
        <v>23.935</v>
      </c>
      <c r="Q33" s="56">
        <f>SUM('Mês'!P33:Q33)</f>
        <v>46.534</v>
      </c>
      <c r="R33" s="56">
        <f>SUM('Mês'!P33:R33)</f>
        <v>67.077</v>
      </c>
      <c r="S33" s="56">
        <f>SUM('Mês'!P33:S33)</f>
        <v>91.492</v>
      </c>
      <c r="T33" s="56">
        <f>SUM('Mês'!P33:T33)</f>
        <v>121.955</v>
      </c>
      <c r="U33" s="56">
        <f>SUM('Mês'!P33:U33)</f>
        <v>147.741</v>
      </c>
      <c r="V33" s="56">
        <f>SUM('Mês'!P33:V33)</f>
        <v>174.859</v>
      </c>
      <c r="W33" s="56">
        <f>SUM('Mês'!P33:W33)</f>
        <v>204.101</v>
      </c>
      <c r="X33" s="56">
        <f>SUM('Mês'!P33:X33)</f>
        <v>231.064</v>
      </c>
      <c r="Y33" s="56">
        <f>SUM('Mês'!P33:Y33)</f>
        <v>257.981</v>
      </c>
      <c r="Z33" s="56">
        <f>SUM('Mês'!P33:Z33)</f>
        <v>281.036</v>
      </c>
      <c r="AA33" s="56">
        <f>SUM('Mês'!P33:AA33)</f>
        <v>301.811</v>
      </c>
      <c r="AB33" s="56">
        <f>SUM('Mês'!$AB33:AB33)</f>
        <v>20.696</v>
      </c>
      <c r="AC33" s="56">
        <f>SUM('Mês'!$AB33:AC33)</f>
        <v>42.93</v>
      </c>
      <c r="AD33" s="56">
        <f>SUM('Mês'!$AB33:AD33)</f>
        <v>65.591</v>
      </c>
      <c r="AE33" s="56">
        <f>SUM('Mês'!$AB33:AE33)</f>
        <v>85.115</v>
      </c>
      <c r="AF33" s="56">
        <f>SUM('Mês'!$AB33:AF33)</f>
        <v>105.164</v>
      </c>
      <c r="AG33" s="56">
        <f>SUM('Mês'!$AB33:AG33)</f>
        <v>126.908</v>
      </c>
      <c r="AH33" s="56">
        <f>SUM('Mês'!$AB33:AH33)</f>
        <v>149.819</v>
      </c>
      <c r="AI33" s="56">
        <f>SUM('Mês'!$AB33:AI33)</f>
        <v>175.589</v>
      </c>
      <c r="AJ33" s="56">
        <f>SUM('Mês'!$AB33:AJ33)</f>
        <v>200.528</v>
      </c>
      <c r="AK33" s="56">
        <f>SUM('Mês'!$AB33:AK33)</f>
        <v>230.797</v>
      </c>
      <c r="AL33" s="56">
        <f>SUM('Mês'!$AB33:AL33)</f>
        <v>265.589</v>
      </c>
      <c r="AM33" s="56">
        <f>SUM('Mês'!$AB33:AM33)</f>
        <v>293.447</v>
      </c>
      <c r="AN33" s="56">
        <f>SUM('Mês'!$AN33:AN33)</f>
        <v>20.366</v>
      </c>
      <c r="AO33" s="56">
        <f>SUM('Mês'!$AN33:AO33)</f>
        <v>38.425</v>
      </c>
      <c r="AP33" s="56">
        <f>SUM('Mês'!$AN33:AP33)</f>
        <v>58.329</v>
      </c>
      <c r="AQ33" s="56">
        <f>SUM('Mês'!$AN33:AQ33)</f>
        <v>83.926</v>
      </c>
      <c r="AR33" s="56">
        <f>SUM('Mês'!$AN33:AR33)</f>
        <v>111.669</v>
      </c>
      <c r="AS33" s="56">
        <f>SUM('Mês'!$AN33:AS33)</f>
        <v>147.274</v>
      </c>
      <c r="AT33" s="56">
        <f>SUM('Mês'!$AN33:AT33)</f>
        <v>183.943</v>
      </c>
      <c r="AU33" s="56">
        <f>SUM('Mês'!$AN33:AU33)</f>
        <v>211.006</v>
      </c>
      <c r="AV33" s="56">
        <f>SUM('Mês'!$AN33:AV33)</f>
        <v>235.482</v>
      </c>
      <c r="AW33" s="56">
        <f>SUM('Mês'!$AN33:AW33)</f>
        <v>256.556</v>
      </c>
      <c r="AX33" s="56">
        <f>SUM('Mês'!$AN33:AX33)</f>
        <v>278.875</v>
      </c>
      <c r="AY33" s="56">
        <f>SUM('Mês'!$AN33:AY33)</f>
        <v>300.128</v>
      </c>
      <c r="AZ33" s="56">
        <f>SUM('Mês'!$AZ33:AZ33)</f>
        <v>22.089</v>
      </c>
      <c r="BA33" s="56">
        <f>SUM('Mês'!$AZ33:BA33)</f>
        <v>41.703</v>
      </c>
      <c r="BB33" s="56">
        <f>SUM('Mês'!$AZ33:BB33)</f>
        <v>62.587</v>
      </c>
      <c r="BC33" s="56">
        <f>SUM('Mês'!$AZ33:BC33)</f>
        <v>79.304</v>
      </c>
      <c r="BD33" s="56">
        <f>SUM('Mês'!$AZ33:BD33)</f>
        <v>103.425</v>
      </c>
      <c r="BE33" s="56">
        <f>SUM('Mês'!$AZ33:BE33)</f>
        <v>126.714</v>
      </c>
      <c r="BF33" s="56">
        <f>SUM('Mês'!$AZ33:BF33)</f>
        <v>150.807</v>
      </c>
      <c r="BG33" s="56">
        <f>SUM('Mês'!$AZ33:BG33)</f>
        <v>174.648</v>
      </c>
      <c r="BH33" s="56">
        <f>SUM('Mês'!$AZ33:BH33)</f>
        <v>199.181</v>
      </c>
      <c r="BI33" s="56">
        <f>SUM('Mês'!$AZ33:BI33)</f>
        <v>221.2</v>
      </c>
      <c r="BJ33" s="56">
        <f>SUM('Mês'!$AZ33:BJ33)</f>
        <v>247.951</v>
      </c>
      <c r="BK33" s="56">
        <f>SUM('Mês'!$AZ33:BK33)</f>
        <v>268.631</v>
      </c>
      <c r="BL33" s="56">
        <f>SUM('Mês'!$BL33:BL33)</f>
        <v>23.056</v>
      </c>
      <c r="BM33" s="56">
        <f>SUM('Mês'!$BL33:BM33)</f>
        <v>40.625</v>
      </c>
      <c r="BN33" s="56">
        <f>SUM('Mês'!$BL33:BN33)</f>
        <v>60.791</v>
      </c>
      <c r="BO33" s="56">
        <f>SUM('Mês'!$BL33:BO33)</f>
        <v>88.059</v>
      </c>
      <c r="BP33" s="56">
        <f>SUM('Mês'!$BL33:BP33)</f>
        <v>114.293</v>
      </c>
      <c r="BQ33" s="56">
        <f>SUM('Mês'!$BL33:BQ33)</f>
        <v>140.963</v>
      </c>
      <c r="BR33" s="56">
        <f>SUM('Mês'!$BL33:BR33)</f>
        <v>169.688</v>
      </c>
      <c r="BS33" s="56">
        <f>SUM('Mês'!$BL33:BS33)</f>
        <v>198.131</v>
      </c>
      <c r="BT33" s="56">
        <f>SUM('Mês'!$BL33:BT33)</f>
        <v>224.878</v>
      </c>
      <c r="BU33" s="56">
        <f>SUM('Mês'!$BL33:BU33)</f>
        <v>245.433</v>
      </c>
      <c r="BV33" s="56">
        <f>SUM('Mês'!$BL33:BV33)</f>
        <v>260.953</v>
      </c>
      <c r="BW33" s="56">
        <f>SUM('Mês'!$BL33:BW33)</f>
        <v>282.154</v>
      </c>
      <c r="BX33" s="56">
        <f>SUM('Mês'!$BX33:BX33)</f>
        <v>24.165</v>
      </c>
      <c r="BY33" s="56">
        <f>SUM('Mês'!$BX33:BY33)</f>
        <v>44.762</v>
      </c>
      <c r="BZ33" s="56">
        <f>SUM('Mês'!$BX33:BZ33)</f>
        <v>67.734</v>
      </c>
      <c r="CA33" s="56">
        <f>SUM('Mês'!$BX33:CA33)</f>
        <v>88.252</v>
      </c>
      <c r="CB33" s="56">
        <f>SUM('Mês'!$BX33:CB33)</f>
        <v>108.356</v>
      </c>
      <c r="CC33" s="56">
        <f>SUM('Mês'!$BX33:CC33)</f>
        <v>131.19</v>
      </c>
      <c r="CD33" s="56">
        <f>SUM('Mês'!$BX33:CD33)</f>
        <v>155.485</v>
      </c>
      <c r="CE33" s="56">
        <f>SUM('Mês'!$BX33:CE33)</f>
        <v>190.259</v>
      </c>
      <c r="CF33" s="56">
        <f>SUM('Mês'!$BX33:CF33)</f>
        <v>219.343</v>
      </c>
      <c r="CG33" s="56">
        <f>SUM('Mês'!$BX33:CG33)</f>
        <v>248.646</v>
      </c>
      <c r="CH33" s="56">
        <f>SUM('Mês'!$BX33:CH33)</f>
        <v>270.308</v>
      </c>
      <c r="CI33" s="56">
        <f>SUM('Mês'!$BX33:CI33)</f>
        <v>288.005</v>
      </c>
      <c r="CJ33" s="56">
        <f>SUM('Mês'!$CJ33:CJ33)</f>
        <v>18.291</v>
      </c>
      <c r="CK33" s="56">
        <f>SUM('Mês'!$CJ33:CK33)</f>
        <v>36.549</v>
      </c>
      <c r="CL33" s="56">
        <f>SUM('Mês'!$CJ33:CL33)</f>
        <v>59.959</v>
      </c>
      <c r="CM33" s="56">
        <f>SUM('Mês'!$CJ33:CM33)</f>
        <v>85.27</v>
      </c>
      <c r="CN33" s="56">
        <f>SUM('Mês'!$CJ33:CN33)</f>
        <v>109.62</v>
      </c>
      <c r="CO33" s="56">
        <f>SUM('Mês'!$CJ33:CO33)</f>
        <v>130.282</v>
      </c>
      <c r="CP33" s="56">
        <f>SUM('Mês'!$CJ33:CP33)</f>
        <v>155.164</v>
      </c>
      <c r="CQ33" s="56">
        <f>SUM('Mês'!$CJ33:CQ33)</f>
        <v>184.645</v>
      </c>
      <c r="CR33" s="56">
        <f>SUM('Mês'!$CJ33:CR33)</f>
        <v>210.46</v>
      </c>
      <c r="CS33" s="56">
        <f>SUM('Mês'!$CJ33:CS33)</f>
        <v>241.896</v>
      </c>
      <c r="CT33" s="56">
        <f>SUM('Mês'!$CJ33:CT33)</f>
        <v>262.099</v>
      </c>
      <c r="CU33" s="56">
        <f>SUM('Mês'!$CJ33:CU33)</f>
        <v>289.204</v>
      </c>
      <c r="CV33" s="56">
        <f>SUM('Mês'!$CV33:CV33)</f>
        <v>23.023</v>
      </c>
      <c r="CW33" s="56">
        <f>SUM('Mês'!$CV33:CW33)</f>
        <v>43.263</v>
      </c>
      <c r="CX33" s="56">
        <f>SUM('Mês'!$CV33:CX33)</f>
        <v>65.681</v>
      </c>
      <c r="CY33" s="56">
        <f>SUM('Mês'!$CV33:CY33)</f>
        <v>90.005</v>
      </c>
      <c r="CZ33" s="56">
        <f>SUM('Mês'!$CV33:CZ33)</f>
        <v>110.216</v>
      </c>
      <c r="DA33" s="56">
        <f>SUM('Mês'!$CV33:DA33)</f>
        <v>130.719</v>
      </c>
      <c r="DB33" s="56">
        <f>SUM('Mês'!$CV33:DB33)</f>
        <v>150.765</v>
      </c>
      <c r="DC33" s="56">
        <f>SUM('Mês'!$CV33:DC33)</f>
        <v>176.706</v>
      </c>
      <c r="DD33" s="56">
        <f>SUM('Mês'!CV33:DD33)</f>
        <v>204.997</v>
      </c>
      <c r="DE33" s="56">
        <f>SUM('Mês'!CV33:DE33)</f>
        <v>232.38</v>
      </c>
      <c r="DF33" s="56">
        <f>SUM('Mês'!$CV$33:DF33)</f>
        <v>251.462</v>
      </c>
      <c r="DG33" s="56">
        <f>SUM('Mês'!$CV$33:DG33)</f>
        <v>271.331</v>
      </c>
      <c r="DH33" s="56">
        <f>'Mês'!DH33</f>
        <v>15.985</v>
      </c>
      <c r="DI33" s="56">
        <f>SUM('Mês'!$DH33:DI33)</f>
        <v>36.059</v>
      </c>
      <c r="DJ33" s="56">
        <f>SUM('Mês'!$DH33:DJ33)</f>
        <v>56.133</v>
      </c>
      <c r="DK33" s="56">
        <f>SUM('Mês'!DH33:DK33)</f>
        <v>78.854</v>
      </c>
      <c r="DL33" s="56">
        <f>SUM('Mês'!DH33:DL33)</f>
        <v>103.075</v>
      </c>
      <c r="DM33" s="56">
        <f>SUM('Mês'!DH33:DM33)</f>
        <v>128.172</v>
      </c>
      <c r="DN33" s="56">
        <f>SUM('Mês'!DH33:DN33)</f>
        <v>157.361</v>
      </c>
      <c r="DO33" s="56">
        <f>SUM('Mês'!DH33:DO33)</f>
        <v>188.104</v>
      </c>
      <c r="DP33" s="56">
        <f>SUM('Mês'!DH33:DP33)</f>
        <v>219.304</v>
      </c>
      <c r="DQ33" s="56">
        <f>SUM('Mês'!DH33:DQ33)</f>
        <v>249.786</v>
      </c>
      <c r="DR33" s="56">
        <f>SUM('Mês'!DH33:DR33)</f>
        <v>278.656</v>
      </c>
      <c r="DS33" s="56">
        <f>SUM('Mês'!DH33:DS33)</f>
        <v>302.664</v>
      </c>
      <c r="DT33" s="56">
        <f>SUM('Mês'!DT33)</f>
        <v>22.083</v>
      </c>
      <c r="DU33" s="56">
        <f>SUM('Mês'!DT33:DU33)</f>
        <v>49.823</v>
      </c>
      <c r="DV33" s="56">
        <f>SUM('Mês'!DT33:DV33)</f>
        <v>75.724</v>
      </c>
      <c r="DW33" s="56">
        <f>SUM('Mês'!DT33:DW33)</f>
        <v>100.938</v>
      </c>
      <c r="DX33" s="56">
        <f>SUM('Mês'!DT33:DX33)</f>
        <v>128.954</v>
      </c>
      <c r="DY33" s="56">
        <f>SUM('Mês'!DT33:DY33)</f>
        <v>160.493</v>
      </c>
      <c r="DZ33" s="56">
        <f>SUM('Mês'!DT33:DZ33)</f>
        <v>189.324</v>
      </c>
      <c r="EA33" s="56">
        <f t="shared" ref="EA33:EB33" si="15">EA26+EA32</f>
        <v>368.183</v>
      </c>
      <c r="EB33" s="56">
        <f t="shared" si="15"/>
        <v>427.244</v>
      </c>
      <c r="EC33" s="56">
        <f>SUM('Mês'!DT33:EC33)</f>
        <v>271.344</v>
      </c>
      <c r="ED33" s="56">
        <f>SUM('Mês'!$DT33:ED33)</f>
        <v>290.56</v>
      </c>
      <c r="EE33" s="56">
        <f>SUM('Mês'!DT33:EE33)</f>
        <v>313.288</v>
      </c>
      <c r="EF33" s="56">
        <f>'Mês'!EF33</f>
        <v>25.548</v>
      </c>
      <c r="EG33" s="56">
        <f>SUM('Mês'!$EF33:EG33)</f>
        <v>50.56</v>
      </c>
      <c r="EH33" s="56">
        <f>SUM('Mês'!$EF33:EH33)</f>
        <v>75.82</v>
      </c>
      <c r="EI33" s="56">
        <f>SUM('Mês'!$EF33:EI33)</f>
        <v>97.078</v>
      </c>
      <c r="EJ33" s="56">
        <f>SUM('Mês'!$EF33:EJ33)</f>
        <v>122.448</v>
      </c>
      <c r="EK33" s="56">
        <f>SUM('Mês'!$EF33:EK33)</f>
        <v>148.103</v>
      </c>
      <c r="EL33" s="56">
        <f>SUM('Mês'!$EF33:EL33)</f>
        <v>179.352</v>
      </c>
      <c r="EM33" s="56">
        <f>SUM('Mês'!$EF33:EM33)</f>
        <v>210.794</v>
      </c>
      <c r="EN33" s="56">
        <f>SUM('Mês'!$EF33:EN33)</f>
        <v>237.703</v>
      </c>
      <c r="EO33" s="56">
        <f>SUM('Mês'!$EF33:EO33)</f>
        <v>266.235</v>
      </c>
      <c r="EP33" s="56">
        <f>SUM('Mês'!$EF33:EP33)</f>
        <v>288.413</v>
      </c>
      <c r="EQ33" s="56">
        <f>SUM('Mês'!$EF33:EQ33)</f>
        <v>311.289</v>
      </c>
      <c r="ER33" s="56">
        <f>'Mês'!ER33</f>
        <v>23.392</v>
      </c>
      <c r="ES33" s="56">
        <f>SUM('Mês'!ER33:ES33)</f>
        <v>45.29</v>
      </c>
      <c r="ET33" s="56">
        <f>SUM('Mês'!$ER33:ET33)</f>
        <v>65.676</v>
      </c>
      <c r="EU33" s="56">
        <f>SUM('Mês'!$ER33:EU33)</f>
        <v>90.283</v>
      </c>
      <c r="EV33" s="56">
        <f>SUM('Mês'!$ER33:EV33)</f>
        <v>110.51</v>
      </c>
      <c r="EW33" s="56">
        <f>SUM('Mês'!$ER33:EW33)</f>
        <v>134.037</v>
      </c>
      <c r="EX33" s="56">
        <f>SUM('Mês'!$ER33:EX33)</f>
        <v>163.561</v>
      </c>
      <c r="EY33" s="56">
        <f>SUM('Mês'!$ER33:EY33)</f>
        <v>193.227</v>
      </c>
      <c r="EZ33" s="56">
        <f>SUM('Mês'!$ER33:EZ33)</f>
        <v>221.468</v>
      </c>
      <c r="FA33" s="56">
        <f>SUM('Mês'!$ER33:FA33)</f>
        <v>254.501</v>
      </c>
      <c r="FB33" s="56">
        <f>SUM('Mês'!$ER33:FB33)</f>
        <v>275.807</v>
      </c>
      <c r="FC33" s="56">
        <f>SUM('Mês'!$ER33:FC33)</f>
        <v>297.235</v>
      </c>
      <c r="FD33" s="56">
        <f>SUM('Mês'!$FD33:FD33)</f>
        <v>26.544</v>
      </c>
      <c r="FE33" s="56">
        <f>SUM('Mês'!$FD33:FE33)</f>
        <v>49.577</v>
      </c>
      <c r="FF33" s="56">
        <f>SUM('Mês'!$FD33:FF33)</f>
        <v>74.197</v>
      </c>
      <c r="FG33" s="56">
        <f>SUM('Mês'!$FD33:FG33)</f>
        <v>94.919</v>
      </c>
      <c r="FH33" s="56">
        <f>SUM('Mês'!$FD33:FH33)</f>
        <v>118.389</v>
      </c>
      <c r="FI33" s="56">
        <f>SUM('Mês'!$FD33:FI33)</f>
        <v>141.416</v>
      </c>
      <c r="FJ33" s="56">
        <f>SUM('Mês'!$FD33:FJ33)</f>
        <v>167.88</v>
      </c>
      <c r="FK33" s="56">
        <f>SUM('Mês'!$FD33:FK33)</f>
        <v>199.606</v>
      </c>
      <c r="FL33" s="56">
        <f>SUM('Mês'!$FD33:FL33)</f>
        <v>227.668</v>
      </c>
      <c r="FM33" s="56">
        <f>SUM('Mês'!$FD33:FM33)</f>
        <v>259.945</v>
      </c>
      <c r="FN33" s="56">
        <f>SUM('Mês'!$FD33:FN33)</f>
        <v>281.772</v>
      </c>
      <c r="FO33" s="56">
        <f>SUM('Mês'!$FD33:FO33)</f>
        <v>300.635</v>
      </c>
      <c r="FP33" s="56">
        <f>SUM('Mês'!$FP33:FP33)</f>
        <v>20.144</v>
      </c>
      <c r="FQ33" s="56">
        <f>SUM('Mês'!$FP33:FQ33)</f>
        <v>41.323</v>
      </c>
      <c r="FR33" s="56">
        <f>SUM('Mês'!$FP33:FR33)</f>
        <v>67.364</v>
      </c>
      <c r="FS33" s="56">
        <f>SUM('Mês'!$FP33:FS33)</f>
        <v>90.421</v>
      </c>
      <c r="FT33" s="56">
        <f>SUM('Mês'!$FP33:FT33)</f>
        <v>116.793</v>
      </c>
      <c r="FU33" s="56">
        <f>SUM('Mês'!$FP33:FU33)</f>
        <v>144.742</v>
      </c>
      <c r="FV33" s="56">
        <f>SUM('Mês'!$FP33:FV33)</f>
        <v>181.008</v>
      </c>
      <c r="FW33" s="56">
        <f>SUM('Mês'!$FP33:FW33)</f>
        <v>208.306</v>
      </c>
      <c r="FX33" s="56">
        <f>SUM('Mês'!$FP33:FX33)</f>
        <v>231.064</v>
      </c>
      <c r="FY33" s="56">
        <f>SUM('Mês'!$FP33:FY33)</f>
        <v>258.918</v>
      </c>
      <c r="FZ33" s="56">
        <f>SUM('Mês'!$FP33:FZ33)</f>
        <v>280.129</v>
      </c>
      <c r="GA33" s="56">
        <f>SUM('Mês'!$FP33:GA33)</f>
        <v>299.9</v>
      </c>
      <c r="GB33" s="56">
        <f>SUM('Mês'!$GB33:GB33)</f>
        <v>23.794</v>
      </c>
      <c r="GC33" s="56">
        <f>SUM('Mês'!$GB33:GC33)</f>
        <v>44.598</v>
      </c>
      <c r="GD33" s="56">
        <f>SUM('Mês'!$GB33:GD33)</f>
        <v>68.556</v>
      </c>
      <c r="GE33" s="56">
        <f>SUM('Mês'!$GB33:GE33)</f>
        <v>95.061</v>
      </c>
      <c r="GF33" s="56">
        <f>SUM('Mês'!$GB33:GF33)</f>
        <v>120.95</v>
      </c>
      <c r="GG33" s="56">
        <f>SUM('Mês'!$GB33:GG33)</f>
        <v>143.045</v>
      </c>
      <c r="GH33" s="56">
        <f>SUM('Mês'!$GB33:GH33)</f>
        <v>167.91</v>
      </c>
      <c r="GI33" s="56">
        <f>SUM('Mês'!$GB33:GI33)</f>
        <v>193.03</v>
      </c>
      <c r="GJ33" s="56">
        <f>SUM('Mês'!$GB33:GJ33)</f>
        <v>215.627</v>
      </c>
      <c r="GK33" s="56">
        <f>SUM('Mês'!$GB33:GK33)</f>
        <v>238.865</v>
      </c>
      <c r="GL33" s="56">
        <f>SUM('Mês'!$GB33:GL33)</f>
        <v>262.084</v>
      </c>
      <c r="GM33" s="56">
        <f>SUM('Mês'!$GB33:GM33)</f>
        <v>282.238</v>
      </c>
      <c r="GN33" s="56">
        <f>SUM('Mês'!$GN33:GN33)</f>
        <v>17.817</v>
      </c>
      <c r="GO33" s="56">
        <f>SUM('Mês'!$GN33:GO33)</f>
        <v>39.506</v>
      </c>
      <c r="GP33" s="56">
        <f>SUM('Mês'!$GN33:GP33)</f>
        <v>61.421</v>
      </c>
      <c r="GQ33" s="56">
        <f>SUM('Mês'!$GN33:GQ33)</f>
        <v>82.575</v>
      </c>
      <c r="GR33" s="56">
        <f>SUM('Mês'!$GN33:$GR33)</f>
        <v>107.916</v>
      </c>
      <c r="GS33" s="56">
        <f>SUM('Mês'!$GN33:$GS33)</f>
        <v>127.793</v>
      </c>
      <c r="GT33" s="56">
        <f>SUM('Mês'!$GN33:$GT33)</f>
        <v>146.267</v>
      </c>
      <c r="GU33" s="56">
        <f>SUM('Mês'!$GN33:GU33)</f>
        <v>168.757</v>
      </c>
      <c r="GV33" s="56">
        <f>SUM('Mês'!$GN33:GV33)</f>
        <v>193.005</v>
      </c>
      <c r="GW33" s="56">
        <f>SUM('Mês'!$GN33:GW33)</f>
        <v>214.913</v>
      </c>
      <c r="GX33" s="56">
        <f>SUM('Mês'!$GN33:GX33)</f>
        <v>230.199</v>
      </c>
      <c r="GY33" s="56">
        <f>SUM('Mês'!$GN33:GY33)</f>
        <v>245.82</v>
      </c>
      <c r="GZ33" s="56">
        <f>SUM('Mês'!$GZ33:GZ33)</f>
        <v>28.824</v>
      </c>
      <c r="HA33" s="56">
        <f>SUM('Mês'!$GZ33:HA33)</f>
        <v>50.829</v>
      </c>
      <c r="HB33" s="56">
        <f>SUM('Mês'!$GZ33:HB33)</f>
        <v>73.991</v>
      </c>
      <c r="HC33" s="56">
        <f>SUM('Mês'!$GZ33:HC33)</f>
        <v>101.538</v>
      </c>
      <c r="HD33" s="56">
        <f>SUM('Mês'!$GZ33:HD33)</f>
        <v>130.979</v>
      </c>
      <c r="HE33" s="56">
        <f>SUM('Mês'!$GZ33:HE33)</f>
        <v>152.223</v>
      </c>
      <c r="HF33" s="56">
        <f>SUM('Mês'!$GZ33:HF33)</f>
        <v>172.438</v>
      </c>
      <c r="HG33" s="56">
        <f>SUM('Mês'!$GZ33:HG33)</f>
        <v>203.337</v>
      </c>
      <c r="HH33" s="56">
        <f>SUM('Mês'!$GZ33:HH33)</f>
        <v>231.064</v>
      </c>
      <c r="HI33" s="60">
        <f>SUM('Mês'!$GZ33:HI33)</f>
        <v>255.506</v>
      </c>
      <c r="HJ33" s="60">
        <f>SUM('Mês'!$GZ33:HJ33)</f>
        <v>279.097</v>
      </c>
      <c r="HK33" s="60">
        <f>SUM('Mês'!$GZ33:HK33)</f>
        <v>303.82</v>
      </c>
      <c r="HL33" s="68">
        <f>SUM('Mês'!$HL33:HL33)</f>
        <v>27.163</v>
      </c>
      <c r="HM33" s="68">
        <f>SUM('Mês'!$HL33:HM33)</f>
        <v>54.656</v>
      </c>
      <c r="HN33" s="68">
        <f>SUM('Mês'!$HL33:HN33)</f>
        <v>81.751</v>
      </c>
      <c r="HO33" s="68">
        <f>SUM('Mês'!$HL33:HO33)</f>
        <v>110.525</v>
      </c>
      <c r="HP33" s="68">
        <f>SUM('Mês'!$HL33:HP33)</f>
        <v>126.801</v>
      </c>
      <c r="HQ33" s="68">
        <f>SUM('Mês'!$HL33:HQ33)</f>
        <v>153.965</v>
      </c>
      <c r="HR33" s="68">
        <f>SUM('Mês'!$HL33:HR33)</f>
        <v>179.511</v>
      </c>
      <c r="HS33" s="68">
        <f>SUM('Mês'!$HL33:HS33)</f>
        <v>210.86</v>
      </c>
      <c r="HT33" s="172"/>
    </row>
    <row r="34" ht="4.5" customHeight="1">
      <c r="A34" s="39">
        <f t="shared" si="3"/>
        <v>30</v>
      </c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2"/>
      <c r="HJ34" s="102"/>
      <c r="HK34" s="102"/>
      <c r="HL34" s="177">
        <f>SUM('Mês'!$HL34:HL34)</f>
        <v>0</v>
      </c>
      <c r="HM34" s="177">
        <f>SUM('Mês'!$HL34:HM34)</f>
        <v>0</v>
      </c>
      <c r="HN34" s="177">
        <f>SUM('Mês'!$HL34:HN34)</f>
        <v>0</v>
      </c>
      <c r="HO34" s="177">
        <f>SUM('Mês'!$HL34:HO34)</f>
        <v>0</v>
      </c>
      <c r="HP34" s="177">
        <f>SUM('Mês'!$HL34:HP34)</f>
        <v>0</v>
      </c>
      <c r="HQ34" s="177">
        <f>SUM('Mês'!$HL34:HQ34)</f>
        <v>0</v>
      </c>
      <c r="HR34" s="177">
        <f>SUM('Mês'!$HL34:HR34)</f>
        <v>0</v>
      </c>
      <c r="HS34" s="177">
        <f>SUM('Mês'!$HL34:HS34)</f>
        <v>0</v>
      </c>
      <c r="HT34" s="172"/>
    </row>
    <row r="35" ht="13.5" customHeight="1">
      <c r="A35" s="39">
        <f t="shared" si="3"/>
        <v>31</v>
      </c>
      <c r="B35" s="96" t="s">
        <v>255</v>
      </c>
      <c r="C35" s="97"/>
      <c r="D35" s="97">
        <f>'Mês'!D35</f>
        <v>66.817</v>
      </c>
      <c r="E35" s="97">
        <f>SUM('Mês'!D35:E35)</f>
        <v>123.093</v>
      </c>
      <c r="F35" s="97">
        <f>SUM('Mês'!D35:F35)</f>
        <v>194.347</v>
      </c>
      <c r="G35" s="97">
        <f>SUM('Mês'!D35:G35)</f>
        <v>259.176</v>
      </c>
      <c r="H35" s="97">
        <f>SUM('Mês'!D35:H35)</f>
        <v>332.506</v>
      </c>
      <c r="I35" s="97">
        <f>SUM('Mês'!D35:I35)</f>
        <v>409.125</v>
      </c>
      <c r="J35" s="97">
        <f>SUM('Mês'!D35:J35)</f>
        <v>490.322</v>
      </c>
      <c r="K35" s="97">
        <f>SUM('Mês'!D35:K35)</f>
        <v>569.188</v>
      </c>
      <c r="L35" s="97">
        <f>SUM('Mês'!D35:L35)</f>
        <v>642.389</v>
      </c>
      <c r="M35" s="97">
        <f>SUM('Mês'!D35:M35)</f>
        <v>718.084</v>
      </c>
      <c r="N35" s="97">
        <f>SUM('Mês'!D35:N35)</f>
        <v>788.59</v>
      </c>
      <c r="O35" s="97">
        <f>SUM('Mês'!D35:O35)</f>
        <v>867.522</v>
      </c>
      <c r="P35" s="97">
        <f>SUM('Mês'!P35)</f>
        <v>65.373</v>
      </c>
      <c r="Q35" s="97">
        <f>SUM('Mês'!P35:Q35)</f>
        <v>126.5</v>
      </c>
      <c r="R35" s="97">
        <f>SUM('Mês'!P35:R35)</f>
        <v>191.951</v>
      </c>
      <c r="S35" s="97">
        <f>SUM('Mês'!P35:S35)</f>
        <v>260.836</v>
      </c>
      <c r="T35" s="97">
        <f>SUM('Mês'!P35:T35)</f>
        <v>339.408</v>
      </c>
      <c r="U35" s="97">
        <f>SUM('Mês'!P35:U35)</f>
        <v>412.486</v>
      </c>
      <c r="V35" s="97">
        <f>SUM('Mês'!P35:V35)</f>
        <v>491.958</v>
      </c>
      <c r="W35" s="97">
        <f>SUM('Mês'!P35:W35)</f>
        <v>571.621</v>
      </c>
      <c r="X35" s="97">
        <f>SUM('Mês'!P35:X35)</f>
        <v>648.019</v>
      </c>
      <c r="Y35" s="97">
        <f>SUM('Mês'!P35:Y35)</f>
        <v>732.662</v>
      </c>
      <c r="Z35" s="97">
        <f>SUM('Mês'!P35:Z35)</f>
        <v>806.27</v>
      </c>
      <c r="AA35" s="97">
        <f>SUM('Mês'!P35:AA35)</f>
        <v>876.001</v>
      </c>
      <c r="AB35" s="97">
        <f>SUM('Mês'!$AB35:AB35)</f>
        <v>62.183</v>
      </c>
      <c r="AC35" s="97">
        <f>SUM('Mês'!$AB35:AC35)</f>
        <v>128.041</v>
      </c>
      <c r="AD35" s="97">
        <f>SUM('Mês'!$AB35:AD35)</f>
        <v>198.019</v>
      </c>
      <c r="AE35" s="97">
        <f>SUM('Mês'!$AB35:AE35)</f>
        <v>258.732</v>
      </c>
      <c r="AF35" s="97">
        <f>SUM('Mês'!$AB35:AF35)</f>
        <v>325.959</v>
      </c>
      <c r="AG35" s="97">
        <f>SUM('Mês'!$AB35:AG35)</f>
        <v>396.186</v>
      </c>
      <c r="AH35" s="97">
        <f>SUM('Mês'!$AB35:AH35)</f>
        <v>464.814</v>
      </c>
      <c r="AI35" s="97">
        <f>SUM('Mês'!$AB35:AI35)</f>
        <v>542.197</v>
      </c>
      <c r="AJ35" s="97">
        <f>SUM('Mês'!$AB35:AJ35)</f>
        <v>619.909</v>
      </c>
      <c r="AK35" s="97">
        <f>SUM('Mês'!$AB35:AK35)</f>
        <v>706.32</v>
      </c>
      <c r="AL35" s="97">
        <f>SUM('Mês'!$AB35:AL35)</f>
        <v>790.649</v>
      </c>
      <c r="AM35" s="97">
        <f>SUM('Mês'!$AB35:AM35)</f>
        <v>862.22</v>
      </c>
      <c r="AN35" s="97">
        <f>SUM('Mês'!$AN35:AN35)</f>
        <v>54.621</v>
      </c>
      <c r="AO35" s="97">
        <f>SUM('Mês'!$AN35:AO35)</f>
        <v>111.335</v>
      </c>
      <c r="AP35" s="97">
        <f>SUM('Mês'!$AN35:AP35)</f>
        <v>178.439</v>
      </c>
      <c r="AQ35" s="97">
        <f>SUM('Mês'!$AN35:AQ35)</f>
        <v>250.275</v>
      </c>
      <c r="AR35" s="97">
        <f>SUM('Mês'!$AN35:AR35)</f>
        <v>327.359</v>
      </c>
      <c r="AS35" s="97">
        <f>SUM('Mês'!$AN35:AS35)</f>
        <v>416.413</v>
      </c>
      <c r="AT35" s="97">
        <f>SUM('Mês'!$AN35:AT35)</f>
        <v>506.971</v>
      </c>
      <c r="AU35" s="97">
        <f>SUM('Mês'!$AN35:AU35)</f>
        <v>588.197</v>
      </c>
      <c r="AV35" s="97">
        <f>SUM('Mês'!$AN35:AV35)</f>
        <v>664.412</v>
      </c>
      <c r="AW35" s="97">
        <f>SUM('Mês'!$AN35:AW35)</f>
        <v>746.041</v>
      </c>
      <c r="AX35" s="97">
        <f>SUM('Mês'!$AN35:AX35)</f>
        <v>817.266</v>
      </c>
      <c r="AY35" s="97">
        <f>SUM('Mês'!$AN35:AY35)</f>
        <v>890.047</v>
      </c>
      <c r="AZ35" s="97">
        <f>SUM('Mês'!$AZ35:AZ35)</f>
        <v>69.61</v>
      </c>
      <c r="BA35" s="97">
        <f>SUM('Mês'!$AZ35:BA35)</f>
        <v>131.693</v>
      </c>
      <c r="BB35" s="97">
        <f>SUM('Mês'!$AZ35:BB35)</f>
        <v>207.694</v>
      </c>
      <c r="BC35" s="97">
        <f>SUM('Mês'!$AZ35:BC35)</f>
        <v>277.697</v>
      </c>
      <c r="BD35" s="97">
        <f>SUM('Mês'!$AZ35:BD35)</f>
        <v>358.31</v>
      </c>
      <c r="BE35" s="97">
        <f>SUM('Mês'!$AZ35:BE35)</f>
        <v>442.145</v>
      </c>
      <c r="BF35" s="97">
        <f>SUM('Mês'!$AZ35:BF35)</f>
        <v>522.148</v>
      </c>
      <c r="BG35" s="97">
        <f>SUM('Mês'!$AZ35:BG35)</f>
        <v>606.16</v>
      </c>
      <c r="BH35" s="97">
        <f>SUM('Mês'!$AZ35:BH35)</f>
        <v>689.956</v>
      </c>
      <c r="BI35" s="97">
        <f>SUM('Mês'!$AZ35:BI35)</f>
        <v>771.69</v>
      </c>
      <c r="BJ35" s="97">
        <f>SUM('Mês'!$AZ35:BJ35)</f>
        <v>854.115</v>
      </c>
      <c r="BK35" s="97">
        <f>SUM('Mês'!$AZ35:BK35)</f>
        <v>928.717</v>
      </c>
      <c r="BL35" s="97">
        <f>SUM('Mês'!$BL35:BL35)</f>
        <v>70.82</v>
      </c>
      <c r="BM35" s="97">
        <f>SUM('Mês'!$BL35:BM35)</f>
        <v>132.45</v>
      </c>
      <c r="BN35" s="97">
        <f>SUM('Mês'!$BL35:BN35)</f>
        <v>202.56</v>
      </c>
      <c r="BO35" s="97">
        <f>SUM('Mês'!$BL35:BO35)</f>
        <v>280.752</v>
      </c>
      <c r="BP35" s="97">
        <f>SUM('Mês'!$BL35:BP35)</f>
        <v>359.968</v>
      </c>
      <c r="BQ35" s="97">
        <f>SUM('Mês'!$BL35:BQ35)</f>
        <v>438.567</v>
      </c>
      <c r="BR35" s="97">
        <f>SUM('Mês'!$BL35:BR35)</f>
        <v>523.997</v>
      </c>
      <c r="BS35" s="97">
        <f>SUM('Mês'!$BL35:BS35)</f>
        <v>606.642</v>
      </c>
      <c r="BT35" s="97">
        <f>SUM('Mês'!$BL35:BT35)</f>
        <v>690.876</v>
      </c>
      <c r="BU35" s="97">
        <f>SUM('Mês'!$BL35:BU35)</f>
        <v>768.102</v>
      </c>
      <c r="BV35" s="97">
        <f>SUM('Mês'!$BL35:BV35)</f>
        <v>832.063</v>
      </c>
      <c r="BW35" s="97">
        <f>SUM('Mês'!$BL35:BW35)</f>
        <v>901.32</v>
      </c>
      <c r="BX35" s="97">
        <f>SUM('Mês'!$BX35:BX35)</f>
        <v>69.737</v>
      </c>
      <c r="BY35" s="97">
        <f>SUM('Mês'!$BX35:BY35)</f>
        <v>137.273</v>
      </c>
      <c r="BZ35" s="97">
        <f>SUM('Mês'!$BX35:BZ35)</f>
        <v>210.094</v>
      </c>
      <c r="CA35" s="97">
        <f>SUM('Mês'!$BX35:CA35)</f>
        <v>278.059</v>
      </c>
      <c r="CB35" s="97">
        <f>SUM('Mês'!$BX35:CB35)</f>
        <v>346.126</v>
      </c>
      <c r="CC35" s="97">
        <f>SUM('Mês'!$BX35:CC35)</f>
        <v>426.434</v>
      </c>
      <c r="CD35" s="97">
        <f>SUM('Mês'!$BX35:CD35)</f>
        <v>506.928</v>
      </c>
      <c r="CE35" s="97">
        <f>SUM('Mês'!$BX35:CE35)</f>
        <v>601.113</v>
      </c>
      <c r="CF35" s="97">
        <f>SUM('Mês'!$BX35:CF35)</f>
        <v>681.722</v>
      </c>
      <c r="CG35" s="97">
        <f>SUM('Mês'!$BX35:CG35)</f>
        <v>774.28</v>
      </c>
      <c r="CH35" s="97">
        <f>SUM('Mês'!$BX35:CH35)</f>
        <v>843.944</v>
      </c>
      <c r="CI35" s="97">
        <f>SUM('Mês'!$BX35:CI35)</f>
        <v>908.281</v>
      </c>
      <c r="CJ35" s="97">
        <f>SUM('Mês'!$CJ35:CJ35)</f>
        <v>58.938</v>
      </c>
      <c r="CK35" s="97">
        <f>SUM('Mês'!$CJ35:CK35)</f>
        <v>123.976</v>
      </c>
      <c r="CL35" s="97">
        <f>SUM('Mês'!$CJ35:CL35)</f>
        <v>195.776</v>
      </c>
      <c r="CM35" s="97">
        <f>SUM('Mês'!$CJ35:CM35)</f>
        <v>269.49</v>
      </c>
      <c r="CN35" s="97">
        <f>SUM('Mês'!$CJ35:CN35)</f>
        <v>347.084</v>
      </c>
      <c r="CO35" s="97">
        <f>SUM('Mês'!$CJ35:CO35)</f>
        <v>425.048</v>
      </c>
      <c r="CP35" s="97">
        <f>SUM('Mês'!$CJ35:CP35)</f>
        <v>506.52</v>
      </c>
      <c r="CQ35" s="97">
        <f>SUM('Mês'!$CJ35:CQ35)</f>
        <v>592.56</v>
      </c>
      <c r="CR35" s="97">
        <f>SUM('Mês'!$CJ35:CR35)</f>
        <v>672.074</v>
      </c>
      <c r="CS35" s="97">
        <f>SUM('Mês'!$CJ35:CS35)</f>
        <v>770.221</v>
      </c>
      <c r="CT35" s="97">
        <f>SUM('Mês'!$CJ35:CT35)</f>
        <v>850.185</v>
      </c>
      <c r="CU35" s="97">
        <f>SUM('Mês'!$CJ35:CU35)</f>
        <v>937.516</v>
      </c>
      <c r="CV35" s="97">
        <f>SUM('Mês'!$CV35:CV35)</f>
        <v>75.903</v>
      </c>
      <c r="CW35" s="97">
        <f>SUM('Mês'!$CV35:CW35)</f>
        <v>151.482</v>
      </c>
      <c r="CX35" s="97">
        <f>SUM('Mês'!$CV35:CX35)</f>
        <v>243.524</v>
      </c>
      <c r="CY35" s="97">
        <f>SUM('Mês'!$CV35:CY35)</f>
        <v>332.641</v>
      </c>
      <c r="CZ35" s="97">
        <f>SUM('Mês'!$CV35:CZ35)</f>
        <v>415.288</v>
      </c>
      <c r="DA35" s="97">
        <f>SUM('Mês'!$CV35:DA35)</f>
        <v>489.339</v>
      </c>
      <c r="DB35" s="97">
        <f>SUM('Mês'!$CV35:DB35)</f>
        <v>568.527</v>
      </c>
      <c r="DC35" s="97">
        <f>SUM('Mês'!$CV35:DC35)</f>
        <v>648.47</v>
      </c>
      <c r="DD35" s="97">
        <f>SUM('Mês'!CV35:DD35)</f>
        <v>739.878</v>
      </c>
      <c r="DE35" s="97">
        <f>SUM('Mês'!CV35:DE35)</f>
        <v>831.114</v>
      </c>
      <c r="DF35" s="97">
        <f>SUM('Mês'!$CV$35:DF35)</f>
        <v>903.888</v>
      </c>
      <c r="DG35" s="97">
        <f>SUM('Mês'!$CV$35:DG35)</f>
        <v>975.116</v>
      </c>
      <c r="DH35" s="97">
        <f>'Mês'!DH35</f>
        <v>64.484</v>
      </c>
      <c r="DI35" s="97">
        <f>SUM('Mês'!$DH35:DI35)</f>
        <v>141.522</v>
      </c>
      <c r="DJ35" s="97">
        <f>SUM('Mês'!$DH35:DJ35)</f>
        <v>225.794</v>
      </c>
      <c r="DK35" s="97">
        <f>SUM('Mês'!DH35:DK35)</f>
        <v>309.51</v>
      </c>
      <c r="DL35" s="97">
        <f>SUM('Mês'!DH35:DL35)</f>
        <v>393.984</v>
      </c>
      <c r="DM35" s="97">
        <f>SUM('Mês'!DH35:DM35)</f>
        <v>481.551</v>
      </c>
      <c r="DN35" s="97">
        <f>SUM('Mês'!DH35:DN35)</f>
        <v>574.725</v>
      </c>
      <c r="DO35" s="97">
        <f>SUM('Mês'!DH35:DO35)</f>
        <v>674.466</v>
      </c>
      <c r="DP35" s="97">
        <f>SUM('Mês'!DH35:DP35)</f>
        <v>770.272</v>
      </c>
      <c r="DQ35" s="97">
        <f>SUM('Mês'!DH35:DQ35)</f>
        <v>866.374</v>
      </c>
      <c r="DR35" s="97">
        <f>SUM('Mês'!DH35:DR35)</f>
        <v>953.735</v>
      </c>
      <c r="DS35" s="97">
        <f>SUM('Mês'!DH35:DS35)</f>
        <v>1035.158</v>
      </c>
      <c r="DT35" s="97">
        <f>SUM('Mês'!DT35)</f>
        <v>77.6</v>
      </c>
      <c r="DU35" s="97">
        <f>SUM('Mês'!DT35:DU35)</f>
        <v>153.767</v>
      </c>
      <c r="DV35" s="97">
        <f>SUM('Mês'!DT35:DV35)</f>
        <v>237.465</v>
      </c>
      <c r="DW35" s="97">
        <f>SUM('Mês'!DT35:DW35)</f>
        <v>321.81</v>
      </c>
      <c r="DX35" s="97">
        <f>SUM('Mês'!DT35:DX35)</f>
        <v>409.03</v>
      </c>
      <c r="DY35" s="97">
        <f>SUM('Mês'!DT35:DY35)</f>
        <v>503.481</v>
      </c>
      <c r="DZ35" s="97">
        <f>SUM('Mês'!DT35:DZ35)</f>
        <v>593.271</v>
      </c>
      <c r="EA35" s="97">
        <f t="shared" ref="EA35:EB35" si="16">EA28+EA34</f>
        <v>80.626</v>
      </c>
      <c r="EB35" s="97">
        <f t="shared" si="16"/>
        <v>93.894</v>
      </c>
      <c r="EC35" s="97">
        <f>SUM('Mês'!DT35:EC35)</f>
        <v>869.713</v>
      </c>
      <c r="ED35" s="97">
        <f>SUM('Mês'!$DT35:ED35)</f>
        <v>946.426</v>
      </c>
      <c r="EE35" s="97">
        <f>SUM('Mês'!DT35:EE35)</f>
        <v>1029.905</v>
      </c>
      <c r="EF35" s="97">
        <f>'Mês'!EF35</f>
        <v>82.243</v>
      </c>
      <c r="EG35" s="97">
        <f>SUM('Mês'!$EF35:EG35)</f>
        <v>160.475</v>
      </c>
      <c r="EH35" s="97">
        <f>SUM('Mês'!$EF35:EH35)</f>
        <v>248.841</v>
      </c>
      <c r="EI35" s="97">
        <f>SUM('Mês'!$EF35:EI35)</f>
        <v>327.604</v>
      </c>
      <c r="EJ35" s="97">
        <f>SUM('Mês'!$EF35:EJ35)</f>
        <v>414.059</v>
      </c>
      <c r="EK35" s="97">
        <f>SUM('Mês'!$EF35:EK35)</f>
        <v>503.457</v>
      </c>
      <c r="EL35" s="97">
        <f>SUM('Mês'!$EF35:EL35)</f>
        <v>601.516</v>
      </c>
      <c r="EM35" s="97">
        <f>SUM('Mês'!$EF35:EM35)</f>
        <v>700.646</v>
      </c>
      <c r="EN35" s="97">
        <f>SUM('Mês'!$EF35:EN35)</f>
        <v>798.891</v>
      </c>
      <c r="EO35" s="97">
        <f>SUM('Mês'!$EF35:EO35)</f>
        <v>900.407</v>
      </c>
      <c r="EP35" s="97">
        <f>SUM('Mês'!$EF35:EP35)</f>
        <v>987.343</v>
      </c>
      <c r="EQ35" s="97">
        <f>SUM('Mês'!$EF35:EQ35)</f>
        <v>1068.09</v>
      </c>
      <c r="ER35" s="97">
        <f>'Mês'!ER35</f>
        <v>85.435</v>
      </c>
      <c r="ES35" s="97">
        <f>SUM('Mês'!ER35:ES35)</f>
        <v>165.305</v>
      </c>
      <c r="ET35" s="97">
        <f>SUM('Mês'!$ER35:ET35)</f>
        <v>248.198</v>
      </c>
      <c r="EU35" s="97">
        <f>SUM('Mês'!$ER35:EU35)</f>
        <v>329.393</v>
      </c>
      <c r="EV35" s="97">
        <f>SUM('Mês'!$ER35:EV35)</f>
        <v>402.317</v>
      </c>
      <c r="EW35" s="97">
        <f>SUM('Mês'!$ER35:EW35)</f>
        <v>484.023</v>
      </c>
      <c r="EX35" s="97">
        <f>SUM('Mês'!$ER35:EX35)</f>
        <v>586.487</v>
      </c>
      <c r="EY35" s="97">
        <f>SUM('Mês'!$ER35:EY35)</f>
        <v>696.693</v>
      </c>
      <c r="EZ35" s="97">
        <f>SUM('Mês'!$ER35:EZ35)</f>
        <v>796.306</v>
      </c>
      <c r="FA35" s="97">
        <f>SUM('Mês'!$ER35:FA35)</f>
        <v>906.872</v>
      </c>
      <c r="FB35" s="97">
        <f>SUM('Mês'!$ER35:FB35)</f>
        <v>991.4</v>
      </c>
      <c r="FC35" s="97">
        <f>SUM('Mês'!$ER35:FC35)</f>
        <v>1072.703</v>
      </c>
      <c r="FD35" s="97">
        <f>SUM('Mês'!$FD35:FD35)</f>
        <v>83.156</v>
      </c>
      <c r="FE35" s="97">
        <f>SUM('Mês'!$FD35:FE35)</f>
        <v>159.482</v>
      </c>
      <c r="FF35" s="97">
        <f>SUM('Mês'!$FD35:FF35)</f>
        <v>244.096</v>
      </c>
      <c r="FG35" s="97">
        <f>SUM('Mês'!$FD35:FG35)</f>
        <v>323.72</v>
      </c>
      <c r="FH35" s="97">
        <f>SUM('Mês'!$FD35:FH35)</f>
        <v>404.613</v>
      </c>
      <c r="FI35" s="97">
        <f>SUM('Mês'!$FD35:FI35)</f>
        <v>486.712</v>
      </c>
      <c r="FJ35" s="97">
        <f>SUM('Mês'!$FD35:FJ35)</f>
        <v>573.719</v>
      </c>
      <c r="FK35" s="97">
        <f>SUM('Mês'!$FD35:FK35)</f>
        <v>671.579</v>
      </c>
      <c r="FL35" s="97">
        <f>SUM('Mês'!$FD35:FL35)</f>
        <v>762.595</v>
      </c>
      <c r="FM35" s="97">
        <f>SUM('Mês'!$FD35:FM35)</f>
        <v>865.785</v>
      </c>
      <c r="FN35" s="97">
        <f>SUM('Mês'!$FD35:FN35)</f>
        <v>951.402</v>
      </c>
      <c r="FO35" s="97">
        <f>SUM('Mês'!$FD35:FO35)</f>
        <v>1027.586</v>
      </c>
      <c r="FP35" s="97">
        <f>SUM('Mês'!$FP35:FP35)</f>
        <v>76.449</v>
      </c>
      <c r="FQ35" s="97">
        <f>SUM('Mês'!$FP35:FQ35)</f>
        <v>153.45</v>
      </c>
      <c r="FR35" s="97">
        <f>SUM('Mês'!$FP35:FR35)</f>
        <v>243.868</v>
      </c>
      <c r="FS35" s="97">
        <f>SUM('Mês'!$FP35:FS35)</f>
        <v>317.794</v>
      </c>
      <c r="FT35" s="97">
        <f>SUM('Mês'!$FP35:FT35)</f>
        <v>400.976</v>
      </c>
      <c r="FU35" s="97">
        <f>SUM('Mês'!$FP35:FU35)</f>
        <v>484.001</v>
      </c>
      <c r="FV35" s="97">
        <f>SUM('Mês'!$FP35:FV35)</f>
        <v>585.154</v>
      </c>
      <c r="FW35" s="97">
        <f>SUM('Mês'!$FP35:FW35)</f>
        <v>677.949</v>
      </c>
      <c r="FX35" s="97">
        <f>SUM('Mês'!$FP35:FX35)</f>
        <v>763.111</v>
      </c>
      <c r="FY35" s="97">
        <f>SUM('Mês'!$FP35:FY35)</f>
        <v>853.56</v>
      </c>
      <c r="FZ35" s="97">
        <f>SUM('Mês'!$FP35:FZ35)</f>
        <v>935.428</v>
      </c>
      <c r="GA35" s="97">
        <f>SUM('Mês'!$FP35:GA35)</f>
        <v>1017.62</v>
      </c>
      <c r="GB35" s="97">
        <f>SUM('Mês'!$GB35:GB35)</f>
        <v>89.243</v>
      </c>
      <c r="GC35" s="97">
        <f>SUM('Mês'!$GB35:GC35)</f>
        <v>166.537</v>
      </c>
      <c r="GD35" s="97">
        <f>SUM('Mês'!$GB35:GD35)</f>
        <v>257.88</v>
      </c>
      <c r="GE35" s="97">
        <f>SUM('Mês'!$GB35:GE35)</f>
        <v>349.563</v>
      </c>
      <c r="GF35" s="97">
        <f>SUM('Mês'!$GB35:GF35)</f>
        <v>455.908</v>
      </c>
      <c r="GG35" s="97">
        <f>SUM('Mês'!$GB35:GG35)</f>
        <v>538.6</v>
      </c>
      <c r="GH35" s="97">
        <f>SUM('Mês'!$GB35:GH35)</f>
        <v>623.66</v>
      </c>
      <c r="GI35" s="97">
        <f>SUM('Mês'!$GB35:GI35)</f>
        <v>715.548</v>
      </c>
      <c r="GJ35" s="97">
        <f>SUM('Mês'!$GB35:GJ35)</f>
        <v>796.953</v>
      </c>
      <c r="GK35" s="97">
        <f>SUM('Mês'!$GB35:GK35)</f>
        <v>886.195</v>
      </c>
      <c r="GL35" s="97">
        <f>SUM('Mês'!$GB35:GL35)</f>
        <v>964.641</v>
      </c>
      <c r="GM35" s="97">
        <f>SUM('Mês'!$GB35:GM35)</f>
        <v>1042.283</v>
      </c>
      <c r="GN35" s="97">
        <f>SUM('Mês'!$GN35:GN35)</f>
        <v>68.56</v>
      </c>
      <c r="GO35" s="97">
        <f>SUM('Mês'!$GN35:GO35)</f>
        <v>143.357</v>
      </c>
      <c r="GP35" s="97">
        <f>SUM('Mês'!$GN35:GP35)</f>
        <v>222.936</v>
      </c>
      <c r="GQ35" s="97">
        <f>SUM('Mês'!$GN35:GQ35)</f>
        <v>294.493</v>
      </c>
      <c r="GR35" s="97">
        <f>SUM('Mês'!$GN35:$GR35)</f>
        <v>383.519</v>
      </c>
      <c r="GS35" s="97">
        <f>SUM('Mês'!$GN35:$GS35)</f>
        <v>457.998</v>
      </c>
      <c r="GT35" s="97">
        <f>SUM('Mês'!$GN35:$GT35)</f>
        <v>526.242</v>
      </c>
      <c r="GU35" s="97">
        <f>SUM('Mês'!$GN35:GU35)</f>
        <v>604.275</v>
      </c>
      <c r="GV35" s="97">
        <f>SUM('Mês'!$GN35:GV35)</f>
        <v>685.68</v>
      </c>
      <c r="GW35" s="97">
        <f>SUM('Mês'!$GN35:GW35)</f>
        <v>767.109</v>
      </c>
      <c r="GX35" s="97">
        <f>SUM('Mês'!$GN35:GX35)</f>
        <v>839.325</v>
      </c>
      <c r="GY35" s="97">
        <f>SUM('Mês'!$GN35:GY35)</f>
        <v>915.942</v>
      </c>
      <c r="GZ35" s="97">
        <f>SUM('Mês'!$GZ35:GZ35)</f>
        <v>79.571</v>
      </c>
      <c r="HA35" s="97">
        <f>SUM('Mês'!$GZ35:HA35)</f>
        <v>150.792</v>
      </c>
      <c r="HB35" s="97">
        <f>SUM('Mês'!$GZ35:HB35)</f>
        <v>237.699</v>
      </c>
      <c r="HC35" s="97">
        <f>SUM('Mês'!$GZ35:HC35)</f>
        <v>319.442</v>
      </c>
      <c r="HD35" s="97">
        <f>SUM('Mês'!$GZ35:HD35)</f>
        <v>411.812</v>
      </c>
      <c r="HE35" s="97">
        <f>SUM('Mês'!$GZ35:HE35)</f>
        <v>490.45</v>
      </c>
      <c r="HF35" s="97">
        <f>SUM('Mês'!$GZ35:HF35)</f>
        <v>573.797</v>
      </c>
      <c r="HG35" s="97">
        <f>SUM('Mês'!$GZ35:HG35)</f>
        <v>677.429</v>
      </c>
      <c r="HH35" s="97">
        <f>SUM('Mês'!$GZ35:HH35)</f>
        <v>767.724</v>
      </c>
      <c r="HI35" s="98">
        <f>SUM('Mês'!$GZ35:HI35)</f>
        <v>870.744</v>
      </c>
      <c r="HJ35" s="98">
        <f>SUM('Mês'!$GZ35:HJ35)</f>
        <v>971.36</v>
      </c>
      <c r="HK35" s="98">
        <f>SUM('Mês'!$GZ35:HK35)</f>
        <v>1064.202</v>
      </c>
      <c r="HL35" s="99">
        <f>SUM('Mês'!$HL35:HL35)</f>
        <v>95.551</v>
      </c>
      <c r="HM35" s="99">
        <f>SUM('Mês'!$HL35:HM35)</f>
        <v>189.821</v>
      </c>
      <c r="HN35" s="99">
        <f>SUM('Mês'!$HL35:HN35)</f>
        <v>293.73</v>
      </c>
      <c r="HO35" s="99">
        <f>SUM('Mês'!$HL35:HO35)</f>
        <v>410.135</v>
      </c>
      <c r="HP35" s="99">
        <f>SUM('Mês'!$HL35:HP35)</f>
        <v>496.186</v>
      </c>
      <c r="HQ35" s="99">
        <f>SUM('Mês'!$HL35:HQ35)</f>
        <v>611.359</v>
      </c>
      <c r="HR35" s="99">
        <f>SUM('Mês'!$HL35:HR35)</f>
        <v>725.475</v>
      </c>
      <c r="HS35" s="99">
        <f>SUM('Mês'!$HL35:HS35)</f>
        <v>849.647</v>
      </c>
      <c r="HT35" s="172"/>
    </row>
    <row r="36" ht="13.5" customHeight="1">
      <c r="A36" s="39">
        <f t="shared" si="3"/>
        <v>32</v>
      </c>
      <c r="B36" s="119" t="s">
        <v>256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  <c r="HI36" s="178"/>
      <c r="HJ36" s="178"/>
      <c r="HK36" s="178"/>
      <c r="HL36" s="123"/>
      <c r="HM36" s="123"/>
      <c r="HN36" s="123"/>
      <c r="HO36" s="123"/>
      <c r="HP36" s="123"/>
      <c r="HQ36" s="123"/>
      <c r="HR36" s="123"/>
      <c r="HS36" s="123"/>
      <c r="HT36" s="172"/>
    </row>
    <row r="37" ht="13.5" customHeight="1">
      <c r="A37" s="39">
        <f t="shared" si="3"/>
        <v>33</v>
      </c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  <c r="HI37" s="178"/>
      <c r="HJ37" s="178"/>
      <c r="HK37" s="178"/>
      <c r="HL37" s="123"/>
      <c r="HM37" s="123"/>
      <c r="HN37" s="123"/>
      <c r="HO37" s="123"/>
      <c r="HP37" s="123"/>
      <c r="HQ37" s="123"/>
      <c r="HR37" s="123"/>
      <c r="HS37" s="123"/>
      <c r="HT37" s="172"/>
    </row>
    <row r="38" ht="13.5" customHeight="1">
      <c r="A38" s="39">
        <f t="shared" si="3"/>
        <v>34</v>
      </c>
      <c r="B38" s="104" t="s">
        <v>257</v>
      </c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6"/>
      <c r="HJ38" s="116"/>
      <c r="HK38" s="116"/>
      <c r="HL38" s="106"/>
      <c r="HM38" s="106"/>
      <c r="HN38" s="106"/>
      <c r="HO38" s="106"/>
      <c r="HP38" s="106"/>
      <c r="HQ38" s="106"/>
      <c r="HR38" s="106"/>
      <c r="HS38" s="106"/>
      <c r="HT38" s="172"/>
    </row>
    <row r="39" ht="12.75" customHeight="1">
      <c r="A39" s="39">
        <f t="shared" si="3"/>
        <v>35</v>
      </c>
      <c r="B39" s="80" t="s">
        <v>258</v>
      </c>
      <c r="C39" s="126"/>
      <c r="D39" s="126">
        <f>'Mês'!D39</f>
        <v>4964</v>
      </c>
      <c r="E39" s="126">
        <f>SUM('Mês'!D39:E39)</f>
        <v>9503</v>
      </c>
      <c r="F39" s="126">
        <f>SUM('Mês'!D39:F39)</f>
        <v>14498</v>
      </c>
      <c r="G39" s="126">
        <f>SUM('Mês'!D39:G39)</f>
        <v>19115</v>
      </c>
      <c r="H39" s="126">
        <f>SUM('Mês'!D39:H39)</f>
        <v>23898</v>
      </c>
      <c r="I39" s="126">
        <f>SUM('Mês'!D39:I39)</f>
        <v>28545</v>
      </c>
      <c r="J39" s="126">
        <f>SUM('Mês'!D39:J39)</f>
        <v>33248</v>
      </c>
      <c r="K39" s="126">
        <f>SUM('Mês'!D39:K39)</f>
        <v>38048</v>
      </c>
      <c r="L39" s="126">
        <f>SUM('Mês'!D39:L39)</f>
        <v>42645</v>
      </c>
      <c r="M39" s="126">
        <f>SUM('Mês'!D39:M39)</f>
        <v>47349</v>
      </c>
      <c r="N39" s="126">
        <f>SUM('Mês'!D39:N39)</f>
        <v>52182</v>
      </c>
      <c r="O39" s="126">
        <f>SUM('Mês'!D39:O39)</f>
        <v>57359</v>
      </c>
      <c r="P39" s="126">
        <f>'Mês'!P39</f>
        <v>4864</v>
      </c>
      <c r="Q39" s="126">
        <f>SUM('Mês'!P39:Q39)</f>
        <v>9392</v>
      </c>
      <c r="R39" s="126">
        <f>SUM('Mês'!P39:R39)</f>
        <v>14305</v>
      </c>
      <c r="S39" s="126">
        <f>SUM('Mês'!P39:S39)</f>
        <v>18531</v>
      </c>
      <c r="T39" s="126">
        <f>SUM('Mês'!P39:T39)</f>
        <v>23184</v>
      </c>
      <c r="U39" s="126">
        <f>SUM('Mês'!P39:U39)</f>
        <v>27763</v>
      </c>
      <c r="V39" s="126">
        <f>SUM('Mês'!P39:V39)</f>
        <v>32792</v>
      </c>
      <c r="W39" s="126">
        <f>SUM('Mês'!P39:W39)</f>
        <v>37930</v>
      </c>
      <c r="X39" s="126">
        <f>SUM('Mês'!P39:X39)</f>
        <v>42807</v>
      </c>
      <c r="Y39" s="126">
        <f>SUM('Mês'!P39:Y39)</f>
        <v>48058</v>
      </c>
      <c r="Z39" s="126">
        <f>SUM('Mês'!P39:Z39)</f>
        <v>53035</v>
      </c>
      <c r="AA39" s="126">
        <f>SUM('Mês'!P39:AA39)</f>
        <v>58245</v>
      </c>
      <c r="AB39" s="126">
        <f>SUM('Mês'!$AB39:AB39)</f>
        <v>4940</v>
      </c>
      <c r="AC39" s="126">
        <f>SUM('Mês'!$AB39:AC39)</f>
        <v>9832</v>
      </c>
      <c r="AD39" s="126">
        <f>SUM('Mês'!$AB39:AD39)</f>
        <v>14639.5</v>
      </c>
      <c r="AE39" s="126">
        <f>SUM('Mês'!$AB39:AE39)</f>
        <v>19253.5</v>
      </c>
      <c r="AF39" s="126">
        <f>SUM('Mês'!$AB39:AF39)</f>
        <v>23961.5</v>
      </c>
      <c r="AG39" s="126">
        <f>SUM('Mês'!$AB39:AG39)</f>
        <v>28568</v>
      </c>
      <c r="AH39" s="126">
        <f>SUM('Mês'!$AB39:AH39)</f>
        <v>33088</v>
      </c>
      <c r="AI39" s="126">
        <f>SUM('Mês'!$AB39:AI39)</f>
        <v>37785</v>
      </c>
      <c r="AJ39" s="126">
        <f>SUM('Mês'!$AB39:AJ39)</f>
        <v>42403</v>
      </c>
      <c r="AK39" s="126">
        <f>SUM('Mês'!$AB39:AK39)</f>
        <v>46894.5</v>
      </c>
      <c r="AL39" s="126">
        <f>SUM('Mês'!$AB39:AL39)</f>
        <v>51166.5</v>
      </c>
      <c r="AM39" s="126">
        <f>SUM('Mês'!$AB39:AM39)</f>
        <v>55655</v>
      </c>
      <c r="AN39" s="126">
        <f>SUM('Mês'!$AN39:AN39)</f>
        <v>4231</v>
      </c>
      <c r="AO39" s="126">
        <f>SUM('Mês'!$AN39:AO39)</f>
        <v>8080</v>
      </c>
      <c r="AP39" s="126">
        <f>SUM('Mês'!$AN39:AP39)</f>
        <v>12295</v>
      </c>
      <c r="AQ39" s="126">
        <f>SUM('Mês'!$AN39:AQ39)</f>
        <v>16391.5</v>
      </c>
      <c r="AR39" s="126">
        <f>SUM('Mês'!$AN39:AR39)</f>
        <v>20625</v>
      </c>
      <c r="AS39" s="126">
        <f>SUM('Mês'!$AN39:AS39)</f>
        <v>24803.5</v>
      </c>
      <c r="AT39" s="126">
        <f>SUM('Mês'!$AN39:AT39)</f>
        <v>28951.5</v>
      </c>
      <c r="AU39" s="126">
        <f>SUM('Mês'!$AN39:AU39)</f>
        <v>33428</v>
      </c>
      <c r="AV39" s="126">
        <f>SUM('Mês'!$AN39:AV39)</f>
        <v>37517.5</v>
      </c>
      <c r="AW39" s="126">
        <f>SUM('Mês'!$AN39:AW39)</f>
        <v>41758</v>
      </c>
      <c r="AX39" s="126">
        <f>SUM('Mês'!$AN39:AX39)</f>
        <v>45790</v>
      </c>
      <c r="AY39" s="126">
        <f>SUM('Mês'!$AN39:AY39)</f>
        <v>50064.5</v>
      </c>
      <c r="AZ39" s="126">
        <f>SUM('Mês'!$AZ39:AZ39)</f>
        <v>4185</v>
      </c>
      <c r="BA39" s="126">
        <f>SUM('Mês'!$AZ39:BA39)</f>
        <v>8019.5</v>
      </c>
      <c r="BB39" s="126">
        <f>SUM('Mês'!$AZ39:BB39)</f>
        <v>12352.5</v>
      </c>
      <c r="BC39" s="126">
        <f>SUM('Mês'!$AZ39:BC39)</f>
        <v>16355.5</v>
      </c>
      <c r="BD39" s="126">
        <f>SUM('Mês'!$AZ39:BD39)</f>
        <v>20750.5</v>
      </c>
      <c r="BE39" s="126">
        <f>SUM('Mês'!$AZ39:BE39)</f>
        <v>24905.5</v>
      </c>
      <c r="BF39" s="126">
        <f>SUM('Mês'!$AZ39:BF39)</f>
        <v>29245.5</v>
      </c>
      <c r="BG39" s="126">
        <f>SUM('Mês'!$AZ39:BG39)</f>
        <v>33667</v>
      </c>
      <c r="BH39" s="126">
        <f>SUM('Mês'!$AZ39:BH39)</f>
        <v>38085.5</v>
      </c>
      <c r="BI39" s="126">
        <f>SUM('Mês'!$AZ39:BI39)</f>
        <v>42584.5</v>
      </c>
      <c r="BJ39" s="126">
        <f>SUM('Mês'!$AZ39:BJ39)</f>
        <v>47002.5</v>
      </c>
      <c r="BK39" s="126">
        <f>SUM('Mês'!$AZ39:BK39)</f>
        <v>51507.5</v>
      </c>
      <c r="BL39" s="126">
        <f>SUM('Mês'!$BL39:BL39)</f>
        <v>4538.5</v>
      </c>
      <c r="BM39" s="126">
        <f>SUM('Mês'!$BL39:BM39)</f>
        <v>8698</v>
      </c>
      <c r="BN39" s="126">
        <f>SUM('Mês'!$BL39:BN39)</f>
        <v>13163.5</v>
      </c>
      <c r="BO39" s="126">
        <f>SUM('Mês'!$BL39:BO39)</f>
        <v>17527</v>
      </c>
      <c r="BP39" s="126">
        <f>SUM('Mês'!$BL39:BP39)</f>
        <v>21863</v>
      </c>
      <c r="BQ39" s="126">
        <f>SUM('Mês'!$BL39:BQ39)</f>
        <v>26051.5</v>
      </c>
      <c r="BR39" s="126">
        <f>SUM('Mês'!$BL39:BR39)</f>
        <v>30621</v>
      </c>
      <c r="BS39" s="126">
        <f>SUM('Mês'!$BL39:BS39)</f>
        <v>35292.97337</v>
      </c>
      <c r="BT39" s="126">
        <f>SUM('Mês'!$BL39:BT39)</f>
        <v>39937.47337</v>
      </c>
      <c r="BU39" s="126">
        <f>SUM('Mês'!$BL39:BU39)</f>
        <v>44791.97337</v>
      </c>
      <c r="BV39" s="126">
        <f>SUM('Mês'!$BL39:BV39)</f>
        <v>49674.97337</v>
      </c>
      <c r="BW39" s="126">
        <f>SUM('Mês'!$BL39:BW39)</f>
        <v>54660.57337</v>
      </c>
      <c r="BX39" s="126">
        <f>SUM('Mês'!$BX39:BX39)</f>
        <v>4576</v>
      </c>
      <c r="BY39" s="126">
        <f>SUM('Mês'!$BX39:BY39)</f>
        <v>8825</v>
      </c>
      <c r="BZ39" s="126">
        <f>SUM('Mês'!$BX39:BZ39)</f>
        <v>13423.5</v>
      </c>
      <c r="CA39" s="126">
        <f>SUM('Mês'!$BX39:CA39)</f>
        <v>17585.5</v>
      </c>
      <c r="CB39" s="126">
        <f>SUM('Mês'!$BX39:CB39)</f>
        <v>21823.5</v>
      </c>
      <c r="CC39" s="126">
        <f>SUM('Mês'!$BX39:CC39)</f>
        <v>25906.5</v>
      </c>
      <c r="CD39" s="126">
        <f>SUM('Mês'!$BX39:CD39)</f>
        <v>30182.5</v>
      </c>
      <c r="CE39" s="126">
        <f>SUM('Mês'!$BX39:CE39)</f>
        <v>34740.5</v>
      </c>
      <c r="CF39" s="126">
        <f>SUM('Mês'!$BX39:CF39)</f>
        <v>39044.5</v>
      </c>
      <c r="CG39" s="126">
        <f>SUM('Mês'!$BX39:CG39)</f>
        <v>43657.5</v>
      </c>
      <c r="CH39" s="126">
        <f>SUM('Mês'!$BX39:CH39)</f>
        <v>47855.5</v>
      </c>
      <c r="CI39" s="126">
        <f>SUM('Mês'!$BX39:CI39)</f>
        <v>52204</v>
      </c>
      <c r="CJ39" s="126">
        <f>SUM('Mês'!$CJ39:CJ39)</f>
        <v>4250</v>
      </c>
      <c r="CK39" s="126">
        <f>SUM('Mês'!$CJ39:CK39)</f>
        <v>8200</v>
      </c>
      <c r="CL39" s="126">
        <f>SUM('Mês'!$CJ39:CL39)</f>
        <v>12514</v>
      </c>
      <c r="CM39" s="126">
        <f>SUM('Mês'!$CJ39:CM39)</f>
        <v>16877</v>
      </c>
      <c r="CN39" s="126">
        <f>SUM('Mês'!$CJ39:CN39)</f>
        <v>21448</v>
      </c>
      <c r="CO39" s="126">
        <f>SUM('Mês'!$CJ39:CO39)</f>
        <v>25707</v>
      </c>
      <c r="CP39" s="126">
        <f>SUM('Mês'!$CJ39:CP39)</f>
        <v>29905</v>
      </c>
      <c r="CQ39" s="126">
        <f>SUM('Mês'!$CJ39:CQ39)</f>
        <v>34714</v>
      </c>
      <c r="CR39" s="126">
        <f>SUM('Mês'!$CJ39:CR39)</f>
        <v>39345.5</v>
      </c>
      <c r="CS39" s="126">
        <f>SUM('Mês'!$CJ39:CS39)</f>
        <v>44297.5</v>
      </c>
      <c r="CT39" s="126">
        <f>SUM('Mês'!$CJ39:CT39)</f>
        <v>49098</v>
      </c>
      <c r="CU39" s="126">
        <f>SUM('Mês'!$CJ39:CU39)</f>
        <v>53869</v>
      </c>
      <c r="CV39" s="126">
        <f>SUM('Mês'!$CV39:CV39)</f>
        <v>4622.5</v>
      </c>
      <c r="CW39" s="126">
        <f>SUM('Mês'!$CV39:CW39)</f>
        <v>8792.5</v>
      </c>
      <c r="CX39" s="126">
        <f>SUM('Mês'!$CV39:CX39)</f>
        <v>13682.5</v>
      </c>
      <c r="CY39" s="126">
        <f>SUM('Mês'!$CV39:CY39)</f>
        <v>18300.5</v>
      </c>
      <c r="CZ39" s="126">
        <f>SUM('Mês'!$CV39:CZ39)</f>
        <v>23152.5</v>
      </c>
      <c r="DA39" s="126">
        <f>SUM('Mês'!$CV39:DA39)</f>
        <v>27697</v>
      </c>
      <c r="DB39" s="126">
        <f>SUM('Mês'!$CV39:DB39)</f>
        <v>32399.5</v>
      </c>
      <c r="DC39" s="126">
        <f>SUM('Mês'!$CV39:DC39)</f>
        <v>37386</v>
      </c>
      <c r="DD39" s="126">
        <f>SUM('Mês'!CV39:DD39)</f>
        <v>42610.5</v>
      </c>
      <c r="DE39" s="126">
        <f>SUM('Mês'!CV39:DE39)</f>
        <v>48013</v>
      </c>
      <c r="DF39" s="126">
        <f>SUM('Mês'!$CV$39:DF39)</f>
        <v>53288</v>
      </c>
      <c r="DG39" s="126">
        <f>SUM('Mês'!$CV$39:DG39)</f>
        <v>58542.5</v>
      </c>
      <c r="DH39" s="126">
        <f>'Mês'!DH39</f>
        <v>5028</v>
      </c>
      <c r="DI39" s="126">
        <f>SUM('Mês'!$DH39:DI39)</f>
        <v>9713</v>
      </c>
      <c r="DJ39" s="126">
        <f>SUM('Mês'!$DH39:DJ39)</f>
        <v>14905</v>
      </c>
      <c r="DK39" s="126">
        <f>SUM('Mês'!DH39:DK39)</f>
        <v>19714</v>
      </c>
      <c r="DL39" s="126">
        <f>SUM('Mês'!DH39:DL39)</f>
        <v>24747</v>
      </c>
      <c r="DM39" s="126">
        <f>SUM('Mês'!DH39:DM39)</f>
        <v>29649</v>
      </c>
      <c r="DN39" s="126">
        <f>SUM('Mês'!DH39:DN39)</f>
        <v>34786</v>
      </c>
      <c r="DO39" s="126">
        <f>SUM('Mês'!DH39:DO39)</f>
        <v>39668</v>
      </c>
      <c r="DP39" s="126">
        <f>SUM('Mês'!DH39:DP39)</f>
        <v>44331</v>
      </c>
      <c r="DQ39" s="126">
        <f>SUM('Mês'!DH39:DQ39)</f>
        <v>49052</v>
      </c>
      <c r="DR39" s="126">
        <f>SUM('Mês'!DH39:DR39)</f>
        <v>53644</v>
      </c>
      <c r="DS39" s="126">
        <f>SUM('Mês'!DH39:DS39)</f>
        <v>58620</v>
      </c>
      <c r="DT39" s="126">
        <f>SUM('Mês'!DT39)</f>
        <v>4730</v>
      </c>
      <c r="DU39" s="126">
        <f>SUM('Mês'!DT39:DU39)</f>
        <v>9085</v>
      </c>
      <c r="DV39" s="126">
        <f>SUM('Mês'!DT39:DV39)</f>
        <v>13868</v>
      </c>
      <c r="DW39" s="126">
        <f>SUM('Mês'!DT39:DW39)</f>
        <v>18431</v>
      </c>
      <c r="DX39" s="126">
        <f>SUM('Mês'!DT39:DX39)</f>
        <v>23370</v>
      </c>
      <c r="DY39" s="126">
        <f>SUM('Mês'!DT39:DY39)</f>
        <v>28214</v>
      </c>
      <c r="DZ39" s="126">
        <f>SUM('Mês'!DT39:DZ39)</f>
        <v>33287</v>
      </c>
      <c r="EA39" s="126">
        <f>SUM('Mês'!DT39:EA39)</f>
        <v>38400</v>
      </c>
      <c r="EB39" s="126">
        <f>SUM('Mês'!$DT39:EB39)</f>
        <v>43254</v>
      </c>
      <c r="EC39" s="126">
        <f>SUM('Mês'!DT39:EC39)</f>
        <v>48171.5</v>
      </c>
      <c r="ED39" s="126">
        <f>SUM('Mês'!$DT39:ED39)</f>
        <v>53060.5</v>
      </c>
      <c r="EE39" s="126">
        <f>SUM('Mês'!DT39:EE39)</f>
        <v>58375.5</v>
      </c>
      <c r="EF39" s="126">
        <f>'Mês'!EF39</f>
        <v>4882.5</v>
      </c>
      <c r="EG39" s="126">
        <f>SUM('Mês'!$EF39:EG39)</f>
        <v>9585</v>
      </c>
      <c r="EH39" s="126">
        <f>SUM('Mês'!$EF39:EH39)</f>
        <v>14741.5</v>
      </c>
      <c r="EI39" s="126">
        <f>SUM('Mês'!$EF39:EI39)</f>
        <v>19855</v>
      </c>
      <c r="EJ39" s="126">
        <f>SUM('Mês'!$EF39:EJ39)</f>
        <v>24925</v>
      </c>
      <c r="EK39" s="126">
        <f>SUM('Mês'!$EF39:EK39)</f>
        <v>29901.5</v>
      </c>
      <c r="EL39" s="126">
        <f>SUM('Mês'!$EF39:EL39)</f>
        <v>34913.5</v>
      </c>
      <c r="EM39" s="126">
        <f>SUM('Mês'!$EF39:EM39)</f>
        <v>39954</v>
      </c>
      <c r="EN39" s="126">
        <f>SUM('Mês'!$EF39:EN39)</f>
        <v>44968.5</v>
      </c>
      <c r="EO39" s="126">
        <f>SUM('Mês'!$EF39:EO39)</f>
        <v>49959.5</v>
      </c>
      <c r="EP39" s="126">
        <f>SUM('Mês'!$EF39:EP39)</f>
        <v>54803.5</v>
      </c>
      <c r="EQ39" s="126">
        <f>SUM('Mês'!$EF39:EQ39)</f>
        <v>59795.5</v>
      </c>
      <c r="ER39" s="126">
        <f>'Mês'!ER39</f>
        <v>4685.5</v>
      </c>
      <c r="ES39" s="126">
        <f>SUM('Mês'!ER39:ES39)</f>
        <v>9115.5</v>
      </c>
      <c r="ET39" s="126">
        <f>SUM('Mês'!$ER39:ET39)</f>
        <v>14013</v>
      </c>
      <c r="EU39" s="126">
        <f>SUM('Mês'!$ER39:EU39)</f>
        <v>18798</v>
      </c>
      <c r="EV39" s="126">
        <f>SUM('Mês'!$ER39:EV39)</f>
        <v>23369</v>
      </c>
      <c r="EW39" s="126">
        <f>SUM('Mês'!$ER39:EW39)</f>
        <v>27884.5</v>
      </c>
      <c r="EX39" s="126">
        <f>SUM('Mês'!$ER39:EX39)</f>
        <v>32477</v>
      </c>
      <c r="EY39" s="126">
        <f>SUM('Mês'!$ER39:EY39)</f>
        <v>37178</v>
      </c>
      <c r="EZ39" s="126">
        <f>SUM('Mês'!$ER39:EZ39)</f>
        <v>41876.5</v>
      </c>
      <c r="FA39" s="126">
        <f>SUM('Mês'!$ER39:FA39)</f>
        <v>46496</v>
      </c>
      <c r="FB39" s="126">
        <f>SUM('Mês'!$ER39:FB39)</f>
        <v>51294.5</v>
      </c>
      <c r="FC39" s="126">
        <f>SUM('Mês'!$ER39:FC39)</f>
        <v>56113.5</v>
      </c>
      <c r="FD39" s="126">
        <f>SUM('Mês'!$FD39:FD39)</f>
        <v>4600</v>
      </c>
      <c r="FE39" s="126">
        <f>SUM('Mês'!$FD39:FE39)</f>
        <v>8697</v>
      </c>
      <c r="FF39" s="126">
        <f>SUM('Mês'!$FD39:FF39)</f>
        <v>12925.5</v>
      </c>
      <c r="FG39" s="126">
        <f>SUM('Mês'!$FD39:FG39)</f>
        <v>17303.5</v>
      </c>
      <c r="FH39" s="126">
        <f>SUM('Mês'!$FD39:FH39)</f>
        <v>21701.5</v>
      </c>
      <c r="FI39" s="126">
        <f>SUM('Mês'!$FD39:FI39)</f>
        <v>25839</v>
      </c>
      <c r="FJ39" s="126">
        <f>SUM('Mês'!$FD39:FJ39)</f>
        <v>30333</v>
      </c>
      <c r="FK39" s="126">
        <f>SUM('Mês'!$FD39:FK39)</f>
        <v>35081.5</v>
      </c>
      <c r="FL39" s="126">
        <f>SUM('Mês'!$FD39:FL39)</f>
        <v>39563</v>
      </c>
      <c r="FM39" s="126">
        <f>SUM('Mês'!$FD39:FM39)</f>
        <v>44128</v>
      </c>
      <c r="FN39" s="126">
        <f>SUM('Mês'!$FD39:FN39)</f>
        <v>48508.5</v>
      </c>
      <c r="FO39" s="126">
        <f>SUM('Mês'!$FD39:FO39)</f>
        <v>53087.5</v>
      </c>
      <c r="FP39" s="126">
        <f>SUM('Mês'!$FP39:FP39)</f>
        <v>4158</v>
      </c>
      <c r="FQ39" s="126">
        <f>SUM('Mês'!$FP39:FQ39)</f>
        <v>8333.5</v>
      </c>
      <c r="FR39" s="126">
        <f>SUM('Mês'!$FP39:FR39)</f>
        <v>12539.5</v>
      </c>
      <c r="FS39" s="126">
        <f>SUM('Mês'!$FP39:FS39)</f>
        <v>16673</v>
      </c>
      <c r="FT39" s="126">
        <f>SUM('Mês'!$FP39:FT39)</f>
        <v>20718</v>
      </c>
      <c r="FU39" s="126">
        <f>SUM('Mês'!$FP39:FU39)</f>
        <v>25175</v>
      </c>
      <c r="FV39" s="126">
        <f>SUM('Mês'!$FP39:FV39)</f>
        <v>29622</v>
      </c>
      <c r="FW39" s="126">
        <f>SUM('Mês'!$FP39:FW39)</f>
        <v>34383</v>
      </c>
      <c r="FX39" s="126">
        <f>SUM('Mês'!$FP39:FX39)</f>
        <v>39148</v>
      </c>
      <c r="FY39" s="126">
        <f>SUM('Mês'!$FP39:FY39)</f>
        <v>43834</v>
      </c>
      <c r="FZ39" s="126">
        <f>SUM('Mês'!$FP39:FZ39)</f>
        <v>48416</v>
      </c>
      <c r="GA39" s="126">
        <f>SUM('Mês'!$FP39:GA39)</f>
        <v>52873</v>
      </c>
      <c r="GB39" s="126">
        <f>SUM('Mês'!$GB39:GB39)</f>
        <v>4204</v>
      </c>
      <c r="GC39" s="126">
        <f>SUM('Mês'!$GB39:GC39)</f>
        <v>8356</v>
      </c>
      <c r="GD39" s="126">
        <f>SUM('Mês'!$GB39:GD39)</f>
        <v>13204</v>
      </c>
      <c r="GE39" s="126">
        <f>SUM('Mês'!$GB39:GE39)</f>
        <v>17759</v>
      </c>
      <c r="GF39" s="126">
        <f>SUM('Mês'!$GB39:GF39)</f>
        <v>22454</v>
      </c>
      <c r="GG39" s="126">
        <f>SUM('Mês'!$GB39:GG39)</f>
        <v>26957</v>
      </c>
      <c r="GH39" s="126">
        <f>SUM('Mês'!$GB39:GH39)</f>
        <v>31478</v>
      </c>
      <c r="GI39" s="126">
        <f>SUM('Mês'!$GB39:GI39)</f>
        <v>36172</v>
      </c>
      <c r="GJ39" s="126">
        <f>SUM('Mês'!$GB39:GJ39)</f>
        <v>40703</v>
      </c>
      <c r="GK39" s="126">
        <f>SUM('Mês'!$GB39:GK39)</f>
        <v>45382</v>
      </c>
      <c r="GL39" s="126">
        <f>SUM('Mês'!$GB39:GL39)</f>
        <v>49826</v>
      </c>
      <c r="GM39" s="126">
        <f>SUM('Mês'!$GB39:GM39)</f>
        <v>54389</v>
      </c>
      <c r="GN39" s="126">
        <f>SUM('Mês'!$GN39:GN39)</f>
        <v>4356</v>
      </c>
      <c r="GO39" s="126">
        <f>SUM('Mês'!$GN39:GO39)</f>
        <v>8547</v>
      </c>
      <c r="GP39" s="126">
        <f>SUM('Mês'!$GN39:GP39)</f>
        <v>12957</v>
      </c>
      <c r="GQ39" s="126">
        <f>SUM('Mês'!$GN39:GQ39)</f>
        <v>17492</v>
      </c>
      <c r="GR39" s="126">
        <f>SUM('Mês'!$GN39:$GR39)</f>
        <v>22126</v>
      </c>
      <c r="GS39" s="126">
        <f>SUM('Mês'!$GN39:$GS39)</f>
        <v>26746</v>
      </c>
      <c r="GT39" s="126">
        <f>SUM('Mês'!$GN39:$GT39)</f>
        <v>31314</v>
      </c>
      <c r="GU39" s="126">
        <f>SUM('Mês'!$GN39:GU39)</f>
        <v>36127</v>
      </c>
      <c r="GV39" s="126">
        <f>SUM('Mês'!$GN39:GV39)</f>
        <v>40833</v>
      </c>
      <c r="GW39" s="126">
        <f>SUM('Mês'!$GN39:GW39)</f>
        <v>45557</v>
      </c>
      <c r="GX39" s="126">
        <f>SUM('Mês'!$GN39:GX39)</f>
        <v>50034</v>
      </c>
      <c r="GY39" s="126">
        <f>SUM('Mês'!$GN39:GY39)</f>
        <v>54865</v>
      </c>
      <c r="GZ39" s="126">
        <f>SUM('Mês'!$GZ39:GZ39)</f>
        <v>4493</v>
      </c>
      <c r="HA39" s="126">
        <f>SUM('Mês'!$GZ39:HA39)</f>
        <v>8693</v>
      </c>
      <c r="HB39" s="126">
        <f>SUM('Mês'!$GZ39:HB39)</f>
        <v>13360</v>
      </c>
      <c r="HC39" s="126">
        <f>SUM('Mês'!$GZ39:HC39)</f>
        <v>17715</v>
      </c>
      <c r="HD39" s="126">
        <f>SUM('Mês'!$GZ39:HD39)</f>
        <v>22498</v>
      </c>
      <c r="HE39" s="126">
        <f>SUM('Mês'!$GZ39:HE39)</f>
        <v>27079</v>
      </c>
      <c r="HF39" s="126">
        <f>SUM('Mês'!$GZ39:HF39)</f>
        <v>32114</v>
      </c>
      <c r="HG39" s="126">
        <f>SUM('Mês'!$GZ39:HG39)</f>
        <v>37171</v>
      </c>
      <c r="HH39" s="126">
        <f>SUM('Mês'!$GZ39:HH39)</f>
        <v>41993</v>
      </c>
      <c r="HI39" s="128">
        <f>SUM('Mês'!$GZ39:HI39)</f>
        <v>46960</v>
      </c>
      <c r="HJ39" s="128">
        <f>SUM('Mês'!$GZ39:HJ39)</f>
        <v>51736</v>
      </c>
      <c r="HK39" s="128">
        <f>SUM('Mês'!$GZ39:HK39)</f>
        <v>57107</v>
      </c>
      <c r="HL39" s="130">
        <f>SUM('Mês'!$HL39:HL39)</f>
        <v>4721</v>
      </c>
      <c r="HM39" s="130">
        <f>SUM('Mês'!$HL39:HM39)</f>
        <v>9368</v>
      </c>
      <c r="HN39" s="130">
        <f>SUM('Mês'!$HL39:HN39)</f>
        <v>14321</v>
      </c>
      <c r="HO39" s="130">
        <f>SUM('Mês'!$HL39:HO39)</f>
        <v>19010</v>
      </c>
      <c r="HP39" s="130">
        <f>SUM('Mês'!$HL39:HP39)</f>
        <v>23903</v>
      </c>
      <c r="HQ39" s="130">
        <f>SUM('Mês'!$HL39:HQ39)</f>
        <v>28900</v>
      </c>
      <c r="HR39" s="130">
        <f>SUM('Mês'!$HL39:HR39)</f>
        <v>33829</v>
      </c>
      <c r="HS39" s="130">
        <f>SUM('Mês'!$HL39:HS39)</f>
        <v>38965</v>
      </c>
      <c r="HT39" s="172"/>
    </row>
    <row r="40" ht="13.5" customHeight="1">
      <c r="A40" s="39">
        <f t="shared" si="3"/>
        <v>36</v>
      </c>
      <c r="B40" s="132" t="s">
        <v>259</v>
      </c>
      <c r="C40" s="56"/>
      <c r="D40" s="56">
        <f>AVERAGE('Mês'!$D40,'Mês'!D40)</f>
        <v>43.577</v>
      </c>
      <c r="E40" s="56">
        <f>AVERAGE('Mês'!$D40,'Mês'!E40)</f>
        <v>45.1335</v>
      </c>
      <c r="F40" s="56">
        <f>AVERAGE('Mês'!$D40,'Mês'!F40)</f>
        <v>45.924</v>
      </c>
      <c r="G40" s="56">
        <f>AVERAGE('Mês'!$D40,'Mês'!G40)</f>
        <v>46.0595</v>
      </c>
      <c r="H40" s="56">
        <f>AVERAGE('Mês'!$D40,'Mês'!H40)</f>
        <v>45.449</v>
      </c>
      <c r="I40" s="56">
        <f>AVERAGE('Mês'!$D40,'Mês'!I40)</f>
        <v>45.866</v>
      </c>
      <c r="J40" s="56">
        <f>AVERAGE('Mês'!$D40,'Mês'!J40)</f>
        <v>46.25</v>
      </c>
      <c r="K40" s="56">
        <f>AVERAGE('Mês'!$D40,'Mês'!K40)</f>
        <v>45.3615</v>
      </c>
      <c r="L40" s="56">
        <f>AVERAGE('Mês'!$D40,'Mês'!L40)</f>
        <v>45.2995</v>
      </c>
      <c r="M40" s="56">
        <f>AVERAGE('Mês'!$D40,'Mês'!M40)</f>
        <v>45.066</v>
      </c>
      <c r="N40" s="56">
        <f>AVERAGE('Mês'!$D40,'Mês'!N40)</f>
        <v>47.8845</v>
      </c>
      <c r="O40" s="56">
        <f>AVERAGE('Mês'!$D40,'Mês'!O40)</f>
        <v>46.2085</v>
      </c>
      <c r="P40" s="56">
        <f>AVERAGE('Mês'!$P40,'Mês'!P40)</f>
        <v>44.94</v>
      </c>
      <c r="Q40" s="56">
        <f>AVERAGE('Mês'!$P40,'Mês'!Q40)</f>
        <v>46.018</v>
      </c>
      <c r="R40" s="56">
        <f>AVERAGE('Mês'!$P40,'Mês'!R40)</f>
        <v>45.1565</v>
      </c>
      <c r="S40" s="56">
        <f>AVERAGE('Mês'!$P40,'Mês'!S40)</f>
        <v>46.816</v>
      </c>
      <c r="T40" s="56">
        <f>AVERAGE('Mês'!$P40,'Mês'!T40)</f>
        <v>46.481</v>
      </c>
      <c r="U40" s="56">
        <f>AVERAGE('Mês'!$P40,'Mês'!U40)</f>
        <v>47.069</v>
      </c>
      <c r="V40" s="56">
        <f>AVERAGE('Mês'!$P40,'Mês'!V40)</f>
        <v>45.702</v>
      </c>
      <c r="W40" s="56">
        <f>AVERAGE('Mês'!$P40,'Mês'!W40)</f>
        <v>47.5595</v>
      </c>
      <c r="X40" s="56">
        <f>AVERAGE('Mês'!$P40,'Mês'!X40)</f>
        <v>46.592</v>
      </c>
      <c r="Y40" s="56">
        <f>AVERAGE('Mês'!$P40,'Mês'!Y40)</f>
        <v>46.3345</v>
      </c>
      <c r="Z40" s="56">
        <f>AVERAGE('Mês'!$P40,'Mês'!Z40)</f>
        <v>45.7345</v>
      </c>
      <c r="AA40" s="56">
        <f>AVERAGE('Mês'!$P40,'Mês'!AA40)</f>
        <v>43.916</v>
      </c>
      <c r="AB40" s="56">
        <f>AVERAGE('Mês'!$AB40:AB40)</f>
        <v>42.60952786</v>
      </c>
      <c r="AC40" s="56">
        <f>AVERAGE('Mês'!$AB40:AC40)</f>
        <v>43.16043403</v>
      </c>
      <c r="AD40" s="56">
        <f>AVERAGE('Mês'!$AB40:AD40)</f>
        <v>44.3048772</v>
      </c>
      <c r="AE40" s="56">
        <f>AVERAGE('Mês'!$AB40:AE40)</f>
        <v>45.46948047</v>
      </c>
      <c r="AF40" s="56">
        <f>AVERAGE('Mês'!$AB40:AF40)</f>
        <v>46.79502512</v>
      </c>
      <c r="AG40" s="56">
        <f>AVERAGE('Mês'!$AB40:AG40)</f>
        <v>47.2674171</v>
      </c>
      <c r="AH40" s="56">
        <f>AVERAGE('Mês'!$AB40:AH40)</f>
        <v>47.84087619</v>
      </c>
      <c r="AI40" s="56">
        <f>AVERAGE('Mês'!$AB40:AI40)</f>
        <v>48.03445205</v>
      </c>
      <c r="AJ40" s="56">
        <f>AVERAGE('Mês'!$AB40:AJ40)</f>
        <v>48.20981919</v>
      </c>
      <c r="AK40" s="56">
        <f>AVERAGE('Mês'!$AB40:AK40)</f>
        <v>48.42704713</v>
      </c>
      <c r="AL40" s="56">
        <f>AVERAGE('Mês'!$AB40:AL40)</f>
        <v>48.43925591</v>
      </c>
      <c r="AM40" s="56">
        <f>AVERAGE('Mês'!$AB40:AM40)</f>
        <v>48.32854514</v>
      </c>
      <c r="AN40" s="56">
        <f>AVERAGE('Mês'!$AN40:AN40)</f>
        <v>48.52581356</v>
      </c>
      <c r="AO40" s="56">
        <f>AVERAGE('Mês'!$AN40:AO40)</f>
        <v>48.14254393</v>
      </c>
      <c r="AP40" s="56">
        <f>AVERAGE('Mês'!$AN40:AP40)</f>
        <v>48.66869184</v>
      </c>
      <c r="AQ40" s="56">
        <f>AVERAGE('Mês'!$AN40:AQ40)</f>
        <v>48.94338673</v>
      </c>
      <c r="AR40" s="56">
        <f>AVERAGE('Mês'!$AN40:AR40)</f>
        <v>49.27721789</v>
      </c>
      <c r="AS40" s="56">
        <f>AVERAGE('Mês'!$AN40:AS40)</f>
        <v>49.59275259</v>
      </c>
      <c r="AT40" s="56">
        <f>AVERAGE('Mês'!$AN40:AT40)</f>
        <v>49.67967468</v>
      </c>
      <c r="AU40" s="56">
        <f>AVERAGE('Mês'!$AN40:AU40)</f>
        <v>49.68860411</v>
      </c>
      <c r="AV40" s="56">
        <f>AVERAGE('Mês'!$AN40:AV40)</f>
        <v>49.7514715</v>
      </c>
      <c r="AW40" s="56">
        <f>AVERAGE('Mês'!$AN40:AW40)</f>
        <v>49.74062765</v>
      </c>
      <c r="AX40" s="56">
        <f>AVERAGE('Mês'!$AN40:AX40)</f>
        <v>49.53693422</v>
      </c>
      <c r="AY40" s="56">
        <f>AVERAGE('Mês'!$AN40:AY40)</f>
        <v>49.34167433</v>
      </c>
      <c r="AZ40" s="56">
        <f>AVERAGE('Mês'!$AZ40:AZ40)</f>
        <v>46.80864352</v>
      </c>
      <c r="BA40" s="56">
        <f>AVERAGE('Mês'!$AZ40:BA40)</f>
        <v>47.18088852</v>
      </c>
      <c r="BB40" s="56">
        <f>AVERAGE('Mês'!$AZ40:BB40)</f>
        <v>46.69070673</v>
      </c>
      <c r="BC40" s="56">
        <f>AVERAGE('Mês'!$AZ40:BC40)</f>
        <v>47.59773456</v>
      </c>
      <c r="BD40" s="56">
        <f>AVERAGE('Mês'!$AZ40:BD40)</f>
        <v>48.44281029</v>
      </c>
      <c r="BE40" s="56">
        <f>AVERAGE('Mês'!$AZ40:BE40)</f>
        <v>49.02211179</v>
      </c>
      <c r="BF40" s="56">
        <f>AVERAGE('Mês'!$AZ40:BF40)</f>
        <v>49.26898754</v>
      </c>
      <c r="BG40" s="56">
        <f>AVERAGE('Mês'!$AZ40:BG40)</f>
        <v>49.48731954</v>
      </c>
      <c r="BH40" s="56">
        <f>AVERAGE('Mês'!$AZ40:BH40)</f>
        <v>49.83762266</v>
      </c>
      <c r="BI40" s="56">
        <f>AVERAGE('Mês'!$AZ40:BI40)</f>
        <v>49.79095266</v>
      </c>
      <c r="BJ40" s="56">
        <f>AVERAGE('Mês'!$AZ40:BJ40)</f>
        <v>49.71801555</v>
      </c>
      <c r="BK40" s="56">
        <f>AVERAGE('Mês'!$AZ40:BK40)</f>
        <v>49.59368968</v>
      </c>
      <c r="BL40" s="56">
        <f>AVERAGE('Mês'!$BL40:BL40)</f>
        <v>46.32966529</v>
      </c>
      <c r="BM40" s="56">
        <f>AVERAGE('Mês'!$BL40:BM40)</f>
        <v>47.76047611</v>
      </c>
      <c r="BN40" s="56">
        <f>AVERAGE('Mês'!$BL40:BN40)</f>
        <v>47.95194531</v>
      </c>
      <c r="BO40" s="56">
        <f>AVERAGE('Mês'!$BL40:BO40)</f>
        <v>48.83083279</v>
      </c>
      <c r="BP40" s="56">
        <f>AVERAGE('Mês'!$BL40:BP40)</f>
        <v>49.69680563</v>
      </c>
      <c r="BQ40" s="56">
        <f>AVERAGE('Mês'!$BL40:BQ40)</f>
        <v>50.08413842</v>
      </c>
      <c r="BR40" s="56">
        <f>AVERAGE('Mês'!$BL40:BR40)</f>
        <v>50.42958826</v>
      </c>
      <c r="BS40" s="56">
        <f>AVERAGE('Mês'!$BL40:BS40)</f>
        <v>50.72927172</v>
      </c>
      <c r="BT40" s="56">
        <f>AVERAGE('Mês'!$BL40:BT40)</f>
        <v>50.95170041</v>
      </c>
      <c r="BU40" s="56">
        <f>AVERAGE('Mês'!$BL40:BU40)</f>
        <v>51.12758357</v>
      </c>
      <c r="BV40" s="56">
        <f>AVERAGE('Mês'!$BL40:BV40)</f>
        <v>51.15657052</v>
      </c>
      <c r="BW40" s="56">
        <f>AVERAGE('Mês'!$BL40:BW40)</f>
        <v>50.95619805</v>
      </c>
      <c r="BX40" s="56">
        <f>AVERAGE('Mês'!$BX40:BX40)</f>
        <v>49.33979475</v>
      </c>
      <c r="BY40" s="56">
        <f>AVERAGE('Mês'!$BX40:BY40)</f>
        <v>49.05896294</v>
      </c>
      <c r="BZ40" s="56">
        <f>AVERAGE('Mês'!$BX40:BZ40)</f>
        <v>49.65242807</v>
      </c>
      <c r="CA40" s="56">
        <f>AVERAGE('Mês'!$BX40:CA40)</f>
        <v>50.24408057</v>
      </c>
      <c r="CB40" s="56">
        <f>AVERAGE('Mês'!$BX40:CB40)</f>
        <v>50.66625757</v>
      </c>
      <c r="CC40" s="56">
        <f>AVERAGE('Mês'!$BX40:CC40)</f>
        <v>51.12999382</v>
      </c>
      <c r="CD40" s="56">
        <f>AVERAGE('Mês'!$BX40:CD40)</f>
        <v>51.70918496</v>
      </c>
      <c r="CE40" s="56">
        <f>AVERAGE('Mês'!$BX40:CE40)</f>
        <v>51.95499863</v>
      </c>
      <c r="CF40" s="56">
        <f>AVERAGE('Mês'!$BX40:CF40)</f>
        <v>52.29658098</v>
      </c>
      <c r="CG40" s="56">
        <f>AVERAGE('Mês'!$BX40:CG40)</f>
        <v>52.67261394</v>
      </c>
      <c r="CH40" s="56">
        <f>AVERAGE('Mês'!$BX40:CH40)</f>
        <v>52.74761424</v>
      </c>
      <c r="CI40" s="56">
        <f>AVERAGE('Mês'!$BX40:CI40)</f>
        <v>52.85252097</v>
      </c>
      <c r="CJ40" s="56">
        <f>AVERAGE('Mês'!$CJ40:CJ40)</f>
        <v>55.23101499</v>
      </c>
      <c r="CK40" s="56">
        <f>AVERAGE('Mês'!$CJ40:CK40)</f>
        <v>57.25591845</v>
      </c>
      <c r="CL40" s="56">
        <f>AVERAGE('Mês'!$CJ40:CL40)</f>
        <v>56.64744411</v>
      </c>
      <c r="CM40" s="56">
        <f>AVERAGE('Mês'!$CJ40:CM40)</f>
        <v>56.5945786</v>
      </c>
      <c r="CN40" s="56">
        <f>AVERAGE('Mês'!$CJ40:CN40)</f>
        <v>56.49976594</v>
      </c>
      <c r="CO40" s="56">
        <f>AVERAGE('Mês'!$CJ40:CO40)</f>
        <v>56.68906566</v>
      </c>
      <c r="CP40" s="56">
        <f>AVERAGE('Mês'!$CJ40:CP40)</f>
        <v>56.62336438</v>
      </c>
      <c r="CQ40" s="56">
        <f>AVERAGE('Mês'!$CJ40:CQ40)</f>
        <v>56.93358701</v>
      </c>
      <c r="CR40" s="56">
        <f>AVERAGE('Mês'!$CJ40:CR40)</f>
        <v>57.12950183</v>
      </c>
      <c r="CS40" s="56">
        <f>AVERAGE('Mês'!$CJ40:CS40)</f>
        <v>57.49251821</v>
      </c>
      <c r="CT40" s="56">
        <f>AVERAGE('Mês'!$CJ40:CT40)</f>
        <v>57.69407174</v>
      </c>
      <c r="CU40" s="56">
        <f>AVERAGE('Mês'!$CJ40:CU40)</f>
        <v>57.8535509</v>
      </c>
      <c r="CV40" s="56">
        <f>AVERAGE('Mês'!$CV40:CV40)</f>
        <v>60.20492721</v>
      </c>
      <c r="CW40" s="56">
        <f>AVERAGE('Mês'!$CV40:CW40)</f>
        <v>62.16070154</v>
      </c>
      <c r="CX40" s="56">
        <f>AVERAGE('Mês'!$CV40:CX40)</f>
        <v>61.67473811</v>
      </c>
      <c r="CY40" s="56">
        <f>AVERAGE('Mês'!$CV40:CY40)</f>
        <v>62.12225708</v>
      </c>
      <c r="CZ40" s="56">
        <f>AVERAGE('Mês'!$CV40:CZ40)</f>
        <v>62.22418919</v>
      </c>
      <c r="DA40" s="56">
        <f>AVERAGE('Mês'!$CV40:DA40)</f>
        <v>62.25042585</v>
      </c>
      <c r="DB40" s="56">
        <f>AVERAGE('Mês'!$CV40:DB40)</f>
        <v>62.22017559</v>
      </c>
      <c r="DC40" s="56">
        <f>AVERAGE('Mês'!$CV40:DC40)</f>
        <v>62.50435588</v>
      </c>
      <c r="DD40" s="56">
        <f>AVERAGE('Mês'!$CV40:DD40)</f>
        <v>62.57884878</v>
      </c>
      <c r="DE40" s="56">
        <f>AVERAGE('Mês'!$CV40:DE40)</f>
        <v>62.71393791</v>
      </c>
      <c r="DF40" s="56">
        <f>AVERAGE('Mês'!$CV40:DF40)</f>
        <v>62.63226064</v>
      </c>
      <c r="DG40" s="56">
        <f>AVERAGE('Mês'!$CV40:DG40)</f>
        <v>62.63922779</v>
      </c>
      <c r="DH40" s="56">
        <f>AVERAGE('Mês'!$DH40:DH40)</f>
        <v>62.48404365</v>
      </c>
      <c r="DI40" s="56">
        <f>AVERAGE('Mês'!$DH40:DI40)</f>
        <v>61.8700679</v>
      </c>
      <c r="DJ40" s="56">
        <f>AVERAGE('Mês'!$DH40:DJ40)</f>
        <v>61.85749038</v>
      </c>
      <c r="DK40" s="56">
        <f>AVERAGE('Mês'!$DH40:DK40)</f>
        <v>62.11852416</v>
      </c>
      <c r="DL40" s="56">
        <f>AVERAGE('Mês'!$DH40:DL40)</f>
        <v>62.1218244</v>
      </c>
      <c r="DM40" s="56">
        <f>AVERAGE('Mês'!$DH40:DM40)</f>
        <v>62.436687</v>
      </c>
      <c r="DN40" s="56">
        <f>AVERAGE('Mês'!$DH40:DN40)</f>
        <v>62.66230315</v>
      </c>
      <c r="DO40" s="56">
        <f>AVERAGE('Mês'!$DH40:DO40)</f>
        <v>62.80926525</v>
      </c>
      <c r="DP40" s="56">
        <f>AVERAGE('Mês'!$DH40:DP40)</f>
        <v>63.03404067</v>
      </c>
      <c r="DQ40" s="56">
        <f>AVERAGE('Mês'!$DH40:DQ40)</f>
        <v>63.25058084</v>
      </c>
      <c r="DR40" s="56">
        <f>AVERAGE('Mês'!$DH40:DR40)</f>
        <v>63.24027849</v>
      </c>
      <c r="DS40" s="56">
        <f>AVERAGE('Mês'!$DH40:DS40)</f>
        <v>63.41978965</v>
      </c>
      <c r="DT40" s="56">
        <f>AVERAGE('Mês'!DT40)</f>
        <v>61.44205443</v>
      </c>
      <c r="DU40" s="56">
        <f>AVERAGE('Mês'!DU40)</f>
        <v>63.58517806</v>
      </c>
      <c r="DV40" s="56">
        <f>AVERAGE('Mês'!DV40)</f>
        <v>63.67538126</v>
      </c>
      <c r="DW40" s="56">
        <f>AVERAGE('Mês'!DW40)</f>
        <v>64.58717712</v>
      </c>
      <c r="DX40" s="56">
        <f>AVERAGE('Mês'!DX40)</f>
        <v>64.63659684</v>
      </c>
      <c r="DY40" s="56">
        <f>AVERAGE('Mês'!DY40)</f>
        <v>64.85239852</v>
      </c>
      <c r="DZ40" s="56">
        <f>AVERAGE('Mês'!DZ40)</f>
        <v>63.9658014</v>
      </c>
      <c r="EA40" s="56">
        <f>AVERAGE('Mês'!EA40)</f>
        <v>65.35389073</v>
      </c>
      <c r="EB40" s="56">
        <f>AVERAGE('Mês'!EB40)</f>
        <v>64.34983854</v>
      </c>
      <c r="EC40" s="56">
        <f>AVERAGE('Mês'!EC40)</f>
        <v>63.42328942</v>
      </c>
      <c r="ED40" s="56">
        <f>AVERAGE('Mês'!ED40)</f>
        <v>64.46964856</v>
      </c>
      <c r="EE40" s="56">
        <f>AVERAGE('Mês'!EE40)</f>
        <v>66.03590347</v>
      </c>
      <c r="EF40" s="56">
        <f>AVERAGE('Mês'!$EF40:EF40)</f>
        <v>72.08683187</v>
      </c>
      <c r="EG40" s="56">
        <f>AVERAGE('Mês'!$EF40:EG40)</f>
        <v>71.21224503</v>
      </c>
      <c r="EH40" s="56">
        <f>AVERAGE('Mês'!$EF40:EH40)</f>
        <v>70.6421916</v>
      </c>
      <c r="EI40" s="56">
        <f>AVERAGE('Mês'!$EF40:EI40)</f>
        <v>70.54177276</v>
      </c>
      <c r="EJ40" s="56">
        <f>AVERAGE('Mês'!$EF40:EJ40)</f>
        <v>70.43884388</v>
      </c>
      <c r="EK40" s="56">
        <f>AVERAGE('Mês'!$EF40:EK40)</f>
        <v>70.54553445</v>
      </c>
      <c r="EL40" s="56">
        <f>AVERAGE('Mês'!$EF40:EL40)</f>
        <v>70.77863098</v>
      </c>
      <c r="EM40" s="56">
        <f>AVERAGE('Mês'!$EF40:EM40)</f>
        <v>70.88792454</v>
      </c>
      <c r="EN40" s="56">
        <f>AVERAGE('Mês'!$EF40:EN40)</f>
        <v>70.93711527</v>
      </c>
      <c r="EO40" s="56">
        <f>AVERAGE('Mês'!$EF40:EO40)</f>
        <v>71.00489443</v>
      </c>
      <c r="EP40" s="56">
        <f>AVERAGE('Mês'!$EF40:EP40)</f>
        <v>71.17604684</v>
      </c>
      <c r="EQ40" s="56">
        <f>AVERAGE('Mês'!$EF40:EQ40)</f>
        <v>71.14623538</v>
      </c>
      <c r="ER40" s="56">
        <f>AVERAGE('Mês'!$ER40,'Mês'!ER40)</f>
        <v>70.90972148</v>
      </c>
      <c r="ES40" s="56">
        <f>AVERAGE('Mês'!$ER40,'Mês'!ES40)</f>
        <v>69.75706164</v>
      </c>
      <c r="ET40" s="56">
        <f>AVERAGE('Mês'!$ER40,'Mês'!ET40)</f>
        <v>71.32826554</v>
      </c>
      <c r="EU40" s="56">
        <f>AVERAGE('Mês'!$ER40,'Mês'!EU40)</f>
        <v>72.19508245</v>
      </c>
      <c r="EV40" s="56">
        <f>AVERAGE('Mês'!$ER40,'Mês'!EV40)</f>
        <v>74.65443414</v>
      </c>
      <c r="EW40" s="56">
        <f>AVERAGE('Mês'!$ER40,'Mês'!EW40)</f>
        <v>73.8257499</v>
      </c>
      <c r="EX40" s="56">
        <f>AVERAGE('Mês'!$ER40,'Mês'!EX40)</f>
        <v>74.74651382</v>
      </c>
      <c r="EY40" s="56">
        <f>AVERAGE('Mês'!$ER40,'Mês'!EY40)</f>
        <v>74.20911515</v>
      </c>
      <c r="EZ40" s="56">
        <f>AVERAGE('Mês'!$ER40,'Mês'!EZ40)</f>
        <v>73.66732216</v>
      </c>
      <c r="FA40" s="56">
        <f>AVERAGE('Mês'!$ER40,'Mês'!FA40)</f>
        <v>74.15304236</v>
      </c>
      <c r="FB40" s="56">
        <f>AVERAGE('Mês'!$ER40,'Mês'!FB40)</f>
        <v>72.85378749</v>
      </c>
      <c r="FC40" s="56">
        <f>AVERAGE('Mês'!$ER40,'Mês'!FC40)</f>
        <v>72.90486074</v>
      </c>
      <c r="FD40" s="56">
        <f>AVERAGE('Mês'!$FD40:FD40)</f>
        <v>77.82880435</v>
      </c>
      <c r="FE40" s="56">
        <f>AVERAGE('Mês'!$FD40:FE40)</f>
        <v>75.08963411</v>
      </c>
      <c r="FF40" s="56">
        <f>AVERAGE('Mês'!$FD40:FF40)</f>
        <v>74.55130154</v>
      </c>
      <c r="FG40" s="56">
        <f>AVERAGE('Mês'!$FD40:FG40)</f>
        <v>73.88972101</v>
      </c>
      <c r="FH40" s="56">
        <f>AVERAGE('Mês'!$FD40:FH40)</f>
        <v>74.43726567</v>
      </c>
      <c r="FI40" s="56">
        <f>AVERAGE('Mês'!$FD40:FI40)</f>
        <v>75.08785231</v>
      </c>
      <c r="FJ40" s="56">
        <f>AVERAGE('Mês'!$FD40:FJ40)</f>
        <v>75.53933338</v>
      </c>
      <c r="FK40" s="56">
        <f>AVERAGE('Mês'!$FD40:FK40)</f>
        <v>75.96700727</v>
      </c>
      <c r="FL40" s="56">
        <f>AVERAGE('Mês'!$FD40:FL40)</f>
        <v>75.93133858</v>
      </c>
      <c r="FM40" s="56">
        <f>AVERAGE('Mês'!$FD40:FM40)</f>
        <v>76.28853331</v>
      </c>
      <c r="FN40" s="56">
        <f>AVERAGE('Mês'!$FD40:FN40)</f>
        <v>76.5754825</v>
      </c>
      <c r="FO40" s="56">
        <f>AVERAGE('Mês'!$FD40:FO40)</f>
        <v>76.6045707</v>
      </c>
      <c r="FP40" s="56">
        <f>AVERAGE('Mês'!$FP40:FP40)</f>
        <v>78.81313131</v>
      </c>
      <c r="FQ40" s="56">
        <f>AVERAGE('Mês'!$FP40:FQ40)</f>
        <v>76.97931144</v>
      </c>
      <c r="FR40" s="56">
        <f>AVERAGE('Mês'!$FP40:FR40)</f>
        <v>75.46243206</v>
      </c>
      <c r="FS40" s="56">
        <f>AVERAGE('Mês'!$FP40:FS40)</f>
        <v>76.67696195</v>
      </c>
      <c r="FT40" s="56">
        <f>AVERAGE('Mês'!$FP40:FT40)</f>
        <v>78.06072901</v>
      </c>
      <c r="FU40" s="56">
        <f>AVERAGE('Mês'!$FP40:FU40)</f>
        <v>79.53989403</v>
      </c>
      <c r="FV40" s="56">
        <f>AVERAGE('Mês'!$FP40:FV40)</f>
        <v>80.42182378</v>
      </c>
      <c r="FW40" s="56">
        <f>AVERAGE('Mês'!$FP40:FW40)</f>
        <v>81.62972908</v>
      </c>
      <c r="FX40" s="56">
        <f>AVERAGE('Mês'!$FP40:FX40)</f>
        <v>82.58663338</v>
      </c>
      <c r="FY40" s="56">
        <f>AVERAGE('Mês'!$FP40:FY40)</f>
        <v>83.10720606</v>
      </c>
      <c r="FZ40" s="56">
        <f>AVERAGE('Mês'!$FP40:FZ40)</f>
        <v>83.96154283</v>
      </c>
      <c r="GA40" s="56">
        <f>AVERAGE('Mês'!$FP40:GA40)</f>
        <v>84.67831614</v>
      </c>
      <c r="GB40" s="56">
        <f>AVERAGE('Mês'!$GB40:GB40)</f>
        <v>90.91282112</v>
      </c>
      <c r="GC40" s="56">
        <f>AVERAGE('Mês'!$GB40:GC40)</f>
        <v>89.63782915</v>
      </c>
      <c r="GD40" s="56">
        <f>AVERAGE('Mês'!$GB40:GD40)</f>
        <v>88.30950161</v>
      </c>
      <c r="GE40" s="56">
        <f>AVERAGE('Mês'!$GB40:GE40)</f>
        <v>87.32886057</v>
      </c>
      <c r="GF40" s="56">
        <f>AVERAGE('Mês'!$GB40:GF40)</f>
        <v>86.64785949</v>
      </c>
      <c r="GG40" s="56">
        <f>AVERAGE('Mês'!$GB40:GG40)</f>
        <v>86.54532372</v>
      </c>
      <c r="GH40" s="56">
        <f>AVERAGE('Mês'!$GB40:GH40)</f>
        <v>86.94887197</v>
      </c>
      <c r="GI40" s="56">
        <f>AVERAGE('Mês'!$GB40:GI40)</f>
        <v>87.39896771</v>
      </c>
      <c r="GJ40" s="56">
        <f>AVERAGE('Mês'!$GB40:GJ40)</f>
        <v>87.64538238</v>
      </c>
      <c r="GK40" s="56">
        <f>AVERAGE('Mês'!$GB40:GK40)</f>
        <v>88.00384051</v>
      </c>
      <c r="GL40" s="56">
        <f>AVERAGE('Mês'!$GB40:GL40)</f>
        <v>88.31177665</v>
      </c>
      <c r="GM40" s="56">
        <f>AVERAGE('Mês'!$GB40:GM40)</f>
        <v>88.14007643</v>
      </c>
      <c r="GN40" s="56">
        <f>AVERAGE('Mês'!$GN40:GN40)</f>
        <v>87.28553358</v>
      </c>
      <c r="GO40" s="56">
        <f>AVERAGE('Mês'!$GN40:GO40)</f>
        <v>85.02576463</v>
      </c>
      <c r="GP40" s="56">
        <f>AVERAGE('Mês'!$GN40:GP40)</f>
        <v>85.59710839</v>
      </c>
      <c r="GQ40" s="56">
        <f>AVERAGE('Mês'!$GN40:GQ40)</f>
        <v>85.90538367</v>
      </c>
      <c r="GR40" s="56">
        <f>AVERAGE('Mês'!$GN40:GR40)</f>
        <v>86.07767336</v>
      </c>
      <c r="GS40" s="56">
        <f>AVERAGE('Mês'!$GN40:GS40)</f>
        <v>86.69721337</v>
      </c>
      <c r="GT40" s="56">
        <f>AVERAGE('Mês'!$GN40:GT40)</f>
        <v>87.82672079</v>
      </c>
      <c r="GU40" s="56">
        <f>AVERAGE('Mês'!$GN40:GU40)</f>
        <v>88.39724574</v>
      </c>
      <c r="GV40" s="56">
        <f>AVERAGE('Mês'!$GN40:GV40)</f>
        <v>88.82648646</v>
      </c>
      <c r="GW40" s="56">
        <f>AVERAGE('Mês'!$GN40:GW40)</f>
        <v>89.12826839</v>
      </c>
      <c r="GX40" s="56">
        <f>AVERAGE('Mês'!$GN40:GX40)</f>
        <v>89.3477283</v>
      </c>
      <c r="GY40" s="56">
        <f>AVERAGE('Mês'!$GN40:GY40)</f>
        <v>89.43140878</v>
      </c>
      <c r="GZ40" s="56">
        <f>AVERAGE('Mês'!$GZ40:GZ40)</f>
        <v>87.12719786</v>
      </c>
      <c r="HA40" s="56">
        <f>AVERAGE('Mês'!$GZ40:HA40)</f>
        <v>87.51300369</v>
      </c>
      <c r="HB40" s="56">
        <f>AVERAGE('Mês'!$GZ40:HB40)</f>
        <v>86.91888983</v>
      </c>
      <c r="HC40" s="179">
        <f>AVERAGE('Mês'!$GZ40:HC40)</f>
        <v>87.66577472</v>
      </c>
      <c r="HD40" s="56">
        <f>AVERAGE('Mês'!$GZ40:HD40)</f>
        <v>88.3686641</v>
      </c>
      <c r="HE40" s="56">
        <f>AVERAGE('Mês'!$GZ40:HE40)</f>
        <v>89.0196555</v>
      </c>
      <c r="HF40" s="56">
        <f>AVERAGE('Mês'!$GZ40:HF40)</f>
        <v>89.50393794</v>
      </c>
      <c r="HG40" s="56">
        <f>AVERAGE('Mês'!$GZ40:HG40)</f>
        <v>89.96477406</v>
      </c>
      <c r="HH40" s="56">
        <f>AVERAGE('Mês'!$GZ40:HH40)</f>
        <v>90.28667505</v>
      </c>
      <c r="HI40" s="60">
        <f>AVERAGE('Mês'!$GZ40:HI40)</f>
        <v>90.29213278</v>
      </c>
      <c r="HJ40" s="60">
        <f>AVERAGE('Mês'!$GZ40:HJ40)</f>
        <v>90.57698076</v>
      </c>
      <c r="HK40" s="60">
        <f>AVERAGE('Mês'!$GZ40:HK40)</f>
        <v>90.65286726</v>
      </c>
      <c r="HL40" s="68">
        <f>AVERAGE('Mês'!$HL40:HL40)</f>
        <v>89.5943656</v>
      </c>
      <c r="HM40" s="68">
        <f>AVERAGE('Mês'!$HL40:HM40)</f>
        <v>91.06681912</v>
      </c>
      <c r="HN40" s="68">
        <f>AVERAGE('Mês'!$HL40:HN40)</f>
        <v>90.29487942</v>
      </c>
      <c r="HO40" s="180">
        <f>AVERAGE('Mês'!$HL40:HO40)</f>
        <v>89.92440956</v>
      </c>
      <c r="HP40" s="180">
        <f>AVERAGE('Mês'!$HL40:HP40)</f>
        <v>89.63792765</v>
      </c>
      <c r="HQ40" s="180">
        <f>AVERAGE('Mês'!$HL40:HQ40)</f>
        <v>90.80360637</v>
      </c>
      <c r="HR40" s="180">
        <f>AVERAGE('Mês'!$HL40:HR40)</f>
        <v>91.35180546</v>
      </c>
      <c r="HS40" s="180">
        <f>AVERAGE('Mês'!$HL40:HS40)</f>
        <v>91.87870478</v>
      </c>
      <c r="HT40" s="172"/>
    </row>
    <row r="41" ht="13.5" customHeight="1">
      <c r="A41" s="39">
        <f t="shared" si="3"/>
        <v>37</v>
      </c>
      <c r="B41" s="134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19"/>
      <c r="BP41" s="119"/>
      <c r="BQ41" s="119"/>
      <c r="BR41" s="119"/>
      <c r="BS41" s="119"/>
      <c r="BT41" s="119"/>
      <c r="BU41" s="119"/>
      <c r="BV41" s="119"/>
      <c r="BW41" s="119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  <c r="CV41" s="119"/>
      <c r="CW41" s="119"/>
      <c r="CX41" s="119"/>
      <c r="CY41" s="119"/>
      <c r="CZ41" s="119"/>
      <c r="DA41" s="119"/>
      <c r="DB41" s="119"/>
      <c r="DC41" s="119"/>
      <c r="DD41" s="119"/>
      <c r="DE41" s="119"/>
      <c r="DF41" s="119"/>
      <c r="DG41" s="119"/>
      <c r="DH41" s="119"/>
      <c r="DI41" s="119"/>
      <c r="DJ41" s="119"/>
      <c r="DK41" s="119"/>
      <c r="DL41" s="119"/>
      <c r="DM41" s="119"/>
      <c r="DN41" s="119"/>
      <c r="DO41" s="119"/>
      <c r="DP41" s="119"/>
      <c r="DQ41" s="119"/>
      <c r="DR41" s="119"/>
      <c r="DS41" s="119"/>
      <c r="DT41" s="119"/>
      <c r="DU41" s="119"/>
      <c r="DV41" s="119"/>
      <c r="DW41" s="119"/>
      <c r="DX41" s="119"/>
      <c r="DY41" s="119"/>
      <c r="DZ41" s="119"/>
      <c r="EA41" s="119"/>
      <c r="EB41" s="119"/>
      <c r="EC41" s="119"/>
      <c r="ED41" s="119"/>
      <c r="EE41" s="119"/>
      <c r="EF41" s="119"/>
      <c r="EG41" s="119"/>
      <c r="EH41" s="119"/>
      <c r="EI41" s="119"/>
      <c r="EJ41" s="119"/>
      <c r="EK41" s="119"/>
      <c r="EL41" s="119"/>
      <c r="EM41" s="119"/>
      <c r="EN41" s="119"/>
      <c r="EO41" s="119"/>
      <c r="EP41" s="119"/>
      <c r="EQ41" s="119"/>
      <c r="ER41" s="119"/>
      <c r="ES41" s="119"/>
      <c r="ET41" s="119"/>
      <c r="EU41" s="119"/>
      <c r="EV41" s="119"/>
      <c r="EW41" s="119"/>
      <c r="EX41" s="119"/>
      <c r="EY41" s="119"/>
      <c r="EZ41" s="119"/>
      <c r="FA41" s="119"/>
      <c r="FB41" s="119"/>
      <c r="FC41" s="119"/>
      <c r="FD41" s="119"/>
      <c r="FE41" s="119"/>
      <c r="FF41" s="119"/>
      <c r="FG41" s="119"/>
      <c r="FH41" s="119"/>
      <c r="FI41" s="119"/>
      <c r="FJ41" s="119"/>
      <c r="FK41" s="119"/>
      <c r="FL41" s="119"/>
      <c r="FM41" s="119"/>
      <c r="FN41" s="119"/>
      <c r="FO41" s="119"/>
      <c r="FP41" s="119"/>
      <c r="FQ41" s="119"/>
      <c r="FR41" s="119"/>
      <c r="FS41" s="119"/>
      <c r="FT41" s="119"/>
      <c r="FU41" s="119"/>
      <c r="FV41" s="119"/>
      <c r="FW41" s="119"/>
      <c r="FX41" s="119"/>
      <c r="FY41" s="119"/>
      <c r="FZ41" s="119"/>
      <c r="GA41" s="119"/>
      <c r="GB41" s="119"/>
      <c r="GC41" s="119"/>
      <c r="GD41" s="119"/>
      <c r="GE41" s="119"/>
      <c r="GF41" s="119"/>
      <c r="GG41" s="119"/>
      <c r="GH41" s="119"/>
      <c r="GI41" s="119"/>
      <c r="GJ41" s="119"/>
      <c r="GK41" s="119"/>
      <c r="GL41" s="119"/>
      <c r="GM41" s="119"/>
      <c r="GN41" s="119"/>
      <c r="GO41" s="119"/>
      <c r="GP41" s="119"/>
      <c r="GQ41" s="119"/>
      <c r="GR41" s="119"/>
      <c r="GS41" s="119"/>
      <c r="GT41" s="119"/>
      <c r="GU41" s="119"/>
      <c r="GV41" s="119"/>
      <c r="GW41" s="119"/>
      <c r="GX41" s="119"/>
      <c r="GY41" s="119"/>
      <c r="GZ41" s="119"/>
      <c r="HA41" s="119"/>
      <c r="HB41" s="119"/>
      <c r="HC41" s="119"/>
      <c r="HD41" s="119"/>
      <c r="HE41" s="119"/>
      <c r="HF41" s="119"/>
      <c r="HG41" s="119"/>
      <c r="HH41" s="119"/>
      <c r="HI41" s="24"/>
      <c r="HJ41" s="24"/>
      <c r="HK41" s="24"/>
      <c r="HL41" s="171"/>
      <c r="HM41" s="171"/>
      <c r="HN41" s="171"/>
      <c r="HO41" s="171"/>
      <c r="HP41" s="171"/>
      <c r="HQ41" s="171"/>
      <c r="HR41" s="171"/>
      <c r="HS41" s="171"/>
      <c r="HT41" s="172"/>
    </row>
    <row r="42" ht="13.5" customHeight="1">
      <c r="A42" s="39">
        <f t="shared" si="3"/>
        <v>38</v>
      </c>
      <c r="B42" s="104" t="s">
        <v>260</v>
      </c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6"/>
      <c r="HJ42" s="116"/>
      <c r="HK42" s="116"/>
      <c r="HL42" s="106"/>
      <c r="HM42" s="106"/>
      <c r="HN42" s="106"/>
      <c r="HO42" s="106"/>
      <c r="HP42" s="106"/>
      <c r="HQ42" s="106"/>
      <c r="HR42" s="106"/>
      <c r="HS42" s="106"/>
      <c r="HT42" s="172"/>
    </row>
    <row r="43" ht="12.75" customHeight="1">
      <c r="A43" s="39">
        <f t="shared" si="3"/>
        <v>39</v>
      </c>
      <c r="B43" s="80" t="s">
        <v>261</v>
      </c>
      <c r="C43" s="52"/>
      <c r="D43" s="52" t="s">
        <v>262</v>
      </c>
      <c r="E43" s="52" t="s">
        <v>262</v>
      </c>
      <c r="F43" s="52" t="s">
        <v>262</v>
      </c>
      <c r="G43" s="52" t="s">
        <v>262</v>
      </c>
      <c r="H43" s="52" t="s">
        <v>262</v>
      </c>
      <c r="I43" s="52" t="s">
        <v>262</v>
      </c>
      <c r="J43" s="52" t="s">
        <v>262</v>
      </c>
      <c r="K43" s="52" t="s">
        <v>262</v>
      </c>
      <c r="L43" s="52" t="s">
        <v>262</v>
      </c>
      <c r="M43" s="52" t="s">
        <v>262</v>
      </c>
      <c r="N43" s="52" t="s">
        <v>262</v>
      </c>
      <c r="O43" s="52" t="s">
        <v>262</v>
      </c>
      <c r="P43" s="52" t="s">
        <v>262</v>
      </c>
      <c r="Q43" s="52" t="s">
        <v>262</v>
      </c>
      <c r="R43" s="52" t="s">
        <v>262</v>
      </c>
      <c r="S43" s="52" t="s">
        <v>262</v>
      </c>
      <c r="T43" s="52" t="s">
        <v>262</v>
      </c>
      <c r="U43" s="52" t="s">
        <v>262</v>
      </c>
      <c r="V43" s="52" t="s">
        <v>262</v>
      </c>
      <c r="W43" s="52" t="s">
        <v>262</v>
      </c>
      <c r="X43" s="52" t="s">
        <v>262</v>
      </c>
      <c r="Y43" s="52" t="s">
        <v>262</v>
      </c>
      <c r="Z43" s="52" t="s">
        <v>262</v>
      </c>
      <c r="AA43" s="52" t="s">
        <v>262</v>
      </c>
      <c r="AB43" s="52" t="s">
        <v>262</v>
      </c>
      <c r="AC43" s="52" t="s">
        <v>262</v>
      </c>
      <c r="AD43" s="52" t="s">
        <v>262</v>
      </c>
      <c r="AE43" s="52" t="s">
        <v>262</v>
      </c>
      <c r="AF43" s="52" t="s">
        <v>262</v>
      </c>
      <c r="AG43" s="52" t="s">
        <v>262</v>
      </c>
      <c r="AH43" s="52" t="s">
        <v>262</v>
      </c>
      <c r="AI43" s="52" t="s">
        <v>262</v>
      </c>
      <c r="AJ43" s="52" t="s">
        <v>262</v>
      </c>
      <c r="AK43" s="52" t="s">
        <v>262</v>
      </c>
      <c r="AL43" s="52" t="s">
        <v>262</v>
      </c>
      <c r="AM43" s="52" t="s">
        <v>262</v>
      </c>
      <c r="AN43" s="52" t="s">
        <v>262</v>
      </c>
      <c r="AO43" s="52" t="s">
        <v>262</v>
      </c>
      <c r="AP43" s="52" t="s">
        <v>262</v>
      </c>
      <c r="AQ43" s="52" t="s">
        <v>262</v>
      </c>
      <c r="AR43" s="52" t="s">
        <v>262</v>
      </c>
      <c r="AS43" s="52" t="s">
        <v>262</v>
      </c>
      <c r="AT43" s="52" t="s">
        <v>262</v>
      </c>
      <c r="AU43" s="52" t="s">
        <v>262</v>
      </c>
      <c r="AV43" s="52" t="s">
        <v>262</v>
      </c>
      <c r="AW43" s="52" t="s">
        <v>262</v>
      </c>
      <c r="AX43" s="52" t="s">
        <v>262</v>
      </c>
      <c r="AY43" s="52" t="s">
        <v>262</v>
      </c>
      <c r="AZ43" s="52" t="s">
        <v>262</v>
      </c>
      <c r="BA43" s="52" t="s">
        <v>262</v>
      </c>
      <c r="BB43" s="52" t="s">
        <v>262</v>
      </c>
      <c r="BC43" s="52" t="s">
        <v>262</v>
      </c>
      <c r="BD43" s="52" t="s">
        <v>262</v>
      </c>
      <c r="BE43" s="52" t="s">
        <v>262</v>
      </c>
      <c r="BF43" s="52" t="s">
        <v>262</v>
      </c>
      <c r="BG43" s="52" t="s">
        <v>262</v>
      </c>
      <c r="BH43" s="52" t="s">
        <v>262</v>
      </c>
      <c r="BI43" s="52" t="s">
        <v>262</v>
      </c>
      <c r="BJ43" s="52" t="s">
        <v>262</v>
      </c>
      <c r="BK43" s="52" t="s">
        <v>262</v>
      </c>
      <c r="BL43" s="52">
        <f>'Mês'!BL43</f>
        <v>191</v>
      </c>
      <c r="BM43" s="52">
        <f>SUM('Mês'!$BL$43:BM43)</f>
        <v>383</v>
      </c>
      <c r="BN43" s="52">
        <f>SUM('Mês'!$BL$43:BN43)</f>
        <v>563</v>
      </c>
      <c r="BO43" s="52">
        <f>SUM('Mês'!$BL$43:BO43)</f>
        <v>764</v>
      </c>
      <c r="BP43" s="52">
        <f>SUM('Mês'!$BL$43:BP43)</f>
        <v>958</v>
      </c>
      <c r="BQ43" s="52">
        <f>SUM('Mês'!$BL$43:BQ43)</f>
        <v>1170</v>
      </c>
      <c r="BR43" s="52">
        <f>SUM('Mês'!$BL$43:BR43)</f>
        <v>1388</v>
      </c>
      <c r="BS43" s="52">
        <f>SUM('Mês'!$BL$43:BS43)</f>
        <v>1610</v>
      </c>
      <c r="BT43" s="52">
        <f>SUM('Mês'!$BL$43:BT43)</f>
        <v>1842</v>
      </c>
      <c r="BU43" s="52">
        <f>SUM('Mês'!$BL$43:BU43)</f>
        <v>1982</v>
      </c>
      <c r="BV43" s="52">
        <f>SUM('Mês'!$BL$43:BV43)</f>
        <v>2116</v>
      </c>
      <c r="BW43" s="52">
        <f>SUM('Mês'!$BL$43:BW43)</f>
        <v>2229</v>
      </c>
      <c r="BX43" s="52">
        <f>'Mês'!BX43</f>
        <v>86</v>
      </c>
      <c r="BY43" s="52">
        <f>SUM('Mês'!$BX$43:BY43)</f>
        <v>175</v>
      </c>
      <c r="BZ43" s="52">
        <f>SUM('Mês'!$BX$43:BZ43)</f>
        <v>275</v>
      </c>
      <c r="CA43" s="52">
        <f>SUM('Mês'!$BX$43:CA43)</f>
        <v>393</v>
      </c>
      <c r="CB43" s="52">
        <f>SUM('Mês'!$BX$43:CB43)</f>
        <v>465</v>
      </c>
      <c r="CC43" s="52">
        <f>SUM('Mês'!$BX$43:CC43)</f>
        <v>523</v>
      </c>
      <c r="CD43" s="52">
        <f>SUM('Mês'!$BX$43:CD43)</f>
        <v>604</v>
      </c>
      <c r="CE43" s="52">
        <f>SUM('Mês'!$BX$43:CE43)</f>
        <v>680</v>
      </c>
      <c r="CF43" s="52">
        <f>SUM('Mês'!$BX$43:CF43)</f>
        <v>753</v>
      </c>
      <c r="CG43" s="52">
        <f>SUM('Mês'!$BX$43:CG43)</f>
        <v>824</v>
      </c>
      <c r="CH43" s="52">
        <f>SUM('Mês'!$BX$43:CH43)</f>
        <v>900</v>
      </c>
      <c r="CI43" s="52">
        <f>SUM('Mês'!$BX$43:CI43)</f>
        <v>961</v>
      </c>
      <c r="CJ43" s="52">
        <f>'Mês'!CJ43</f>
        <v>94</v>
      </c>
      <c r="CK43" s="52">
        <f>SUM('Mês'!$CJ$43:CK43)</f>
        <v>204</v>
      </c>
      <c r="CL43" s="52">
        <f>SUM('Mês'!$CJ$43:CL43)</f>
        <v>293</v>
      </c>
      <c r="CM43" s="52">
        <f>SUM('Mês'!$CJ$43:CM43)</f>
        <v>414</v>
      </c>
      <c r="CN43" s="52">
        <f>SUM('Mês'!$CJ$43:CN43)</f>
        <v>539</v>
      </c>
      <c r="CO43" s="52">
        <f>SUM('Mês'!$CJ$43:CO43)</f>
        <v>652</v>
      </c>
      <c r="CP43" s="52">
        <f>SUM('Mês'!$CJ$43:CP43)</f>
        <v>790</v>
      </c>
      <c r="CQ43" s="52">
        <f>SUM('Mês'!$CJ$43:CQ43)</f>
        <v>927</v>
      </c>
      <c r="CR43" s="52">
        <f>SUM('Mês'!$CJ$43:CR43)</f>
        <v>1062</v>
      </c>
      <c r="CS43" s="52">
        <f>SUM('Mês'!$CJ$43:CS43)</f>
        <v>1210</v>
      </c>
      <c r="CT43" s="52">
        <f>SUM('Mês'!$CJ$43:CT43)</f>
        <v>1326</v>
      </c>
      <c r="CU43" s="52">
        <f>SUM('Mês'!$CJ$43:CU43)</f>
        <v>1427</v>
      </c>
      <c r="CV43" s="52">
        <f>'Mês'!CV43</f>
        <v>142</v>
      </c>
      <c r="CW43" s="52">
        <f>SUM('Mês'!CW43:$DH43)</f>
        <v>1181</v>
      </c>
      <c r="CX43" s="52">
        <f>SUM('Mês'!CX43:$DH43)</f>
        <v>1040</v>
      </c>
      <c r="CY43" s="52">
        <f>SUM('Mês'!CV43:CY43)</f>
        <v>503</v>
      </c>
      <c r="CZ43" s="52">
        <f>SUM('Mês'!CV43:CZ43)</f>
        <v>621</v>
      </c>
      <c r="DA43" s="52">
        <f>SUM('Mês'!CV43:DA43)</f>
        <v>752</v>
      </c>
      <c r="DB43" s="52">
        <f>SUM('Mês'!CV43:DB43)</f>
        <v>879</v>
      </c>
      <c r="DC43" s="52">
        <f>SUM('Mês'!CV43:DC43)</f>
        <v>996</v>
      </c>
      <c r="DD43" s="52">
        <f>SUM('Mês'!CV43:DD43)</f>
        <v>1060</v>
      </c>
      <c r="DE43" s="52">
        <f>SUM('Mês'!CV43:DE43)</f>
        <v>1124</v>
      </c>
      <c r="DF43" s="52">
        <f>SUM('Mês'!CV43:DF43)</f>
        <v>1187</v>
      </c>
      <c r="DG43" s="52">
        <f>SUM('Mês'!CV43:DG43)</f>
        <v>1257</v>
      </c>
      <c r="DH43" s="52">
        <f>'Mês'!DH43</f>
        <v>66</v>
      </c>
      <c r="DI43" s="52">
        <f>SUM('Mês'!$DH43:DI43)</f>
        <v>138</v>
      </c>
      <c r="DJ43" s="52">
        <f>SUM('Mês'!$DH43:DJ43)</f>
        <v>201</v>
      </c>
      <c r="DK43" s="52">
        <f>SUM('Mês'!DH43:DK43)</f>
        <v>260</v>
      </c>
      <c r="DL43" s="52">
        <f>SUM('Mês'!DH43:DL43)</f>
        <v>330</v>
      </c>
      <c r="DM43" s="52">
        <f>SUM('Mês'!DH43:DM43)</f>
        <v>411</v>
      </c>
      <c r="DN43" s="52">
        <f>SUM('Mês'!DH43:DN43)</f>
        <v>488</v>
      </c>
      <c r="DO43" s="52">
        <f>SUM('Mês'!DH43:DO43)</f>
        <v>547</v>
      </c>
      <c r="DP43" s="52">
        <f>SUM('Mês'!DH43:DP43)</f>
        <v>618</v>
      </c>
      <c r="DQ43" s="52">
        <f>SUM('Mês'!DH43:DQ43)</f>
        <v>698</v>
      </c>
      <c r="DR43" s="52">
        <f>SUM('Mês'!DH43:DR43)</f>
        <v>762</v>
      </c>
      <c r="DS43" s="52">
        <f>SUM('Mês'!DH43:DS43)</f>
        <v>838</v>
      </c>
      <c r="DT43" s="52">
        <f>SUM('Mês'!DT43)</f>
        <v>84</v>
      </c>
      <c r="DU43" s="52">
        <f>SUM('Mês'!DT43:DU43)</f>
        <v>170</v>
      </c>
      <c r="DV43" s="52">
        <f>SUM('Mês'!DT43:DV43)</f>
        <v>235</v>
      </c>
      <c r="DW43" s="52">
        <f>SUM('Mês'!DT43:DW43)</f>
        <v>307</v>
      </c>
      <c r="DX43" s="52">
        <f>SUM('Mês'!DT43:DX43)</f>
        <v>377</v>
      </c>
      <c r="DY43" s="52">
        <f>SUM('Mês'!DT43:DY43)</f>
        <v>424</v>
      </c>
      <c r="DZ43" s="52">
        <f>SUM('Mês'!DT43:DZ43)</f>
        <v>476</v>
      </c>
      <c r="EA43" s="52">
        <f>SUM('Mês'!DT43:EA43)</f>
        <v>515</v>
      </c>
      <c r="EB43" s="52">
        <f>SUM('Mês'!$DT43:EB43)</f>
        <v>549</v>
      </c>
      <c r="EC43" s="52">
        <f>SUM('Mês'!DT43:EC43)</f>
        <v>587</v>
      </c>
      <c r="ED43" s="52">
        <f>SUM('Mês'!$DT43:ED43)</f>
        <v>624</v>
      </c>
      <c r="EE43" s="52">
        <f>SUM('Mês'!DT43:EE43)</f>
        <v>651</v>
      </c>
      <c r="EF43" s="52">
        <f>'Mês'!EF43</f>
        <v>29</v>
      </c>
      <c r="EG43" s="52">
        <f>SUM('Mês'!$EF43:EG43)</f>
        <v>64</v>
      </c>
      <c r="EH43" s="52">
        <f>SUM('Mês'!$EF43:EH43)</f>
        <v>89</v>
      </c>
      <c r="EI43" s="52">
        <f>SUM('Mês'!$EF43:EI43)</f>
        <v>122</v>
      </c>
      <c r="EJ43" s="52">
        <f>SUM('Mês'!$EF43:EJ43)</f>
        <v>148</v>
      </c>
      <c r="EK43" s="52">
        <f>SUM('Mês'!$EF43:EK43)</f>
        <v>178</v>
      </c>
      <c r="EL43" s="52">
        <f>SUM('Mês'!$EF43:EL43)</f>
        <v>208</v>
      </c>
      <c r="EM43" s="52">
        <f>SUM('Mês'!$EF43:EM43)</f>
        <v>239</v>
      </c>
      <c r="EN43" s="52">
        <f>SUM('Mês'!$EF43:EN43)</f>
        <v>271</v>
      </c>
      <c r="EO43" s="52">
        <f>SUM('Mês'!$EF43:EO43)</f>
        <v>308</v>
      </c>
      <c r="EP43" s="52">
        <f>SUM('Mês'!$EF43:EP43)</f>
        <v>345</v>
      </c>
      <c r="EQ43" s="52">
        <f>SUM('Mês'!$EF43:EQ43)</f>
        <v>394</v>
      </c>
      <c r="ER43" s="52">
        <f>'Mês'!ER43</f>
        <v>53</v>
      </c>
      <c r="ES43" s="52">
        <f>SUM('Mês'!ER43:ES43)</f>
        <v>115</v>
      </c>
      <c r="ET43" s="52">
        <f>SUM('Mês'!$ER43:ET43)</f>
        <v>175</v>
      </c>
      <c r="EU43" s="52">
        <f>SUM('Mês'!$ER43:EU43)</f>
        <v>249</v>
      </c>
      <c r="EV43" s="52">
        <f>SUM('Mês'!$ER43:EV43)</f>
        <v>297</v>
      </c>
      <c r="EW43" s="52">
        <f>SUM('Mês'!$ER43:EW43)</f>
        <v>358</v>
      </c>
      <c r="EX43" s="52">
        <f>SUM('Mês'!$ER43:EX43)</f>
        <v>412</v>
      </c>
      <c r="EY43" s="52">
        <f>SUM('Mês'!$ER43:EY43)</f>
        <v>465</v>
      </c>
      <c r="EZ43" s="52">
        <f>SUM('Mês'!$ER43:EZ43)</f>
        <v>513</v>
      </c>
      <c r="FA43" s="52">
        <f>SUM('Mês'!$ER43:FA43)</f>
        <v>570</v>
      </c>
      <c r="FB43" s="52">
        <f>SUM('Mês'!$ER43:FB43)</f>
        <v>613</v>
      </c>
      <c r="FC43" s="52">
        <f>SUM('Mês'!$ER43:FC43)</f>
        <v>670</v>
      </c>
      <c r="FD43" s="52">
        <f>SUM('Mês'!$FD43:FD43)</f>
        <v>55</v>
      </c>
      <c r="FE43" s="52">
        <f>SUM('Mês'!$FD43:FE43)</f>
        <v>114</v>
      </c>
      <c r="FF43" s="52">
        <f>SUM('Mês'!$FD43:FF43)</f>
        <v>193</v>
      </c>
      <c r="FG43" s="52">
        <f>SUM('Mês'!$FD43:FG43)</f>
        <v>270</v>
      </c>
      <c r="FH43" s="52">
        <f>SUM('Mês'!$FD43:FH43)</f>
        <v>360</v>
      </c>
      <c r="FI43" s="52">
        <f>SUM('Mês'!$FD43:FI43)</f>
        <v>458</v>
      </c>
      <c r="FJ43" s="52">
        <f>SUM('Mês'!$FD43:FJ43)</f>
        <v>526</v>
      </c>
      <c r="FK43" s="52">
        <f>SUM('Mês'!$FD43:FK43)</f>
        <v>587</v>
      </c>
      <c r="FL43" s="52">
        <f>SUM('Mês'!$FD43:FL43)</f>
        <v>637</v>
      </c>
      <c r="FM43" s="52">
        <f>SUM('Mês'!$FD43:FM43)</f>
        <v>685</v>
      </c>
      <c r="FN43" s="52">
        <f>SUM('Mês'!$FD43:FN43)</f>
        <v>718</v>
      </c>
      <c r="FO43" s="52">
        <f>SUM('Mês'!$FD43:FO43)</f>
        <v>762</v>
      </c>
      <c r="FP43" s="52">
        <f>SUM('Mês'!$FP43:FP43)</f>
        <v>55</v>
      </c>
      <c r="FQ43" s="52">
        <f>SUM('Mês'!$FP43:FQ43)</f>
        <v>137</v>
      </c>
      <c r="FR43" s="52">
        <f>SUM('Mês'!$FP43:FR43)</f>
        <v>173</v>
      </c>
      <c r="FS43" s="52">
        <f>SUM('Mês'!$FP43:FS43)</f>
        <v>218</v>
      </c>
      <c r="FT43" s="52">
        <f>SUM('Mês'!$FP43:FT43)</f>
        <v>270</v>
      </c>
      <c r="FU43" s="52">
        <f>SUM('Mês'!$FP43:FU43)</f>
        <v>323</v>
      </c>
      <c r="FV43" s="52">
        <f>SUM('Mês'!$FP43:FV43)</f>
        <v>367</v>
      </c>
      <c r="FW43" s="52">
        <f>SUM('Mês'!$FP43:FW43)</f>
        <v>411</v>
      </c>
      <c r="FX43" s="52">
        <f>SUM('Mês'!$FP43:FX43)</f>
        <v>461</v>
      </c>
      <c r="FY43" s="52">
        <f>SUM('Mês'!$FP43:FY43)</f>
        <v>512</v>
      </c>
      <c r="FZ43" s="52">
        <f>SUM('Mês'!$FP43:FZ43)</f>
        <v>550</v>
      </c>
      <c r="GA43" s="52">
        <f>SUM('Mês'!$FP43:GA43)</f>
        <v>583</v>
      </c>
      <c r="GB43" s="52">
        <f>SUM('Mês'!$GB43:GB43)</f>
        <v>41</v>
      </c>
      <c r="GC43" s="52">
        <f>SUM('Mês'!$GB43:GC43)</f>
        <v>83</v>
      </c>
      <c r="GD43" s="52">
        <f>SUM('Mês'!$GB43:GD43)</f>
        <v>122</v>
      </c>
      <c r="GE43" s="52">
        <f>SUM('Mês'!$GB43:GE43)</f>
        <v>165</v>
      </c>
      <c r="GF43" s="52">
        <f>SUM('Mês'!$GB43:GF43)</f>
        <v>217</v>
      </c>
      <c r="GG43" s="52">
        <f>SUM('Mês'!$GB43:GG43)</f>
        <v>255</v>
      </c>
      <c r="GH43" s="52">
        <f>SUM('Mês'!$GB43:GH43)</f>
        <v>302</v>
      </c>
      <c r="GI43" s="52">
        <f>SUM('Mês'!$GB43:GI43)</f>
        <v>357</v>
      </c>
      <c r="GJ43" s="52">
        <f>SUM('Mês'!$GB43:GJ43)</f>
        <v>411</v>
      </c>
      <c r="GK43" s="52">
        <f>SUM('Mês'!$GB43:GK43)</f>
        <v>474</v>
      </c>
      <c r="GL43" s="52">
        <f>SUM('Mês'!$GB43:GL43)</f>
        <v>539</v>
      </c>
      <c r="GM43" s="52">
        <f>SUM('Mês'!$GB43:GM43)</f>
        <v>601</v>
      </c>
      <c r="GN43" s="52">
        <f>SUM('Mês'!$GN43:GN43)</f>
        <v>51</v>
      </c>
      <c r="GO43" s="52">
        <f>SUM('Mês'!$GN43:GO43)</f>
        <v>98</v>
      </c>
      <c r="GP43" s="52">
        <f>SUM('Mês'!$GN43:GP43)</f>
        <v>150</v>
      </c>
      <c r="GQ43" s="52">
        <f>SUM('Mês'!$GN43:GQ43)</f>
        <v>205</v>
      </c>
      <c r="GR43" s="52">
        <f>SUM('Mês'!$GN43:$GR43)</f>
        <v>269</v>
      </c>
      <c r="GS43" s="52">
        <f>SUM('Mês'!$GN43:$GS43)</f>
        <v>329</v>
      </c>
      <c r="GT43" s="52">
        <f>SUM('Mês'!$GN43:$GT43)</f>
        <v>381</v>
      </c>
      <c r="GU43" s="52">
        <f>SUM('Mês'!$GN43:GU43)</f>
        <v>453</v>
      </c>
      <c r="GV43" s="52">
        <f>SUM('Mês'!$GN43:GV43)</f>
        <v>538</v>
      </c>
      <c r="GW43" s="52">
        <f>SUM('Mês'!$GN43:GW43)</f>
        <v>620</v>
      </c>
      <c r="GX43" s="52">
        <f>SUM('Mês'!$GN43:GX43)</f>
        <v>719</v>
      </c>
      <c r="GY43" s="52">
        <f>SUM('Mês'!$GN43:GY43)</f>
        <v>785</v>
      </c>
      <c r="GZ43" s="52">
        <f>SUM('Mês'!$GZ43:GZ43)</f>
        <v>91</v>
      </c>
      <c r="HA43" s="52">
        <f>SUM('Mês'!$GZ43:HA43)</f>
        <v>176</v>
      </c>
      <c r="HB43" s="52">
        <f>SUM('Mês'!$GZ43:HB43)</f>
        <v>264</v>
      </c>
      <c r="HC43" s="52">
        <f>SUM('Mês'!$GZ43:HC43)</f>
        <v>347</v>
      </c>
      <c r="HD43" s="52">
        <f>SUM('Mês'!$GZ43:HD43)</f>
        <v>453</v>
      </c>
      <c r="HE43" s="52">
        <f>SUM('Mês'!$GZ43:HE43)</f>
        <v>554</v>
      </c>
      <c r="HF43" s="52">
        <f>SUM('Mês'!$GZ43:HF43)</f>
        <v>640</v>
      </c>
      <c r="HG43" s="52">
        <f>SUM('Mês'!$GZ43:HG43)</f>
        <v>735</v>
      </c>
      <c r="HH43" s="52">
        <f>SUM('Mês'!$GZ43:HH43)</f>
        <v>816</v>
      </c>
      <c r="HI43" s="53">
        <f>SUM('Mês'!$GZ43:HI43)</f>
        <v>902</v>
      </c>
      <c r="HJ43" s="53">
        <f>SUM('Mês'!$GZ43:HJ43)</f>
        <v>998</v>
      </c>
      <c r="HK43" s="53">
        <f>SUM('Mês'!$GZ43:HK43)</f>
        <v>1080</v>
      </c>
      <c r="HL43" s="54">
        <f>SUM('Mês'!$HL43:HL43)</f>
        <v>89</v>
      </c>
      <c r="HM43" s="54">
        <f>SUM('Mês'!$HL43:HM43)</f>
        <v>175</v>
      </c>
      <c r="HN43" s="54">
        <f>SUM('Mês'!$HL43:HN43)</f>
        <v>269</v>
      </c>
      <c r="HO43" s="54">
        <f>SUM('Mês'!$HL43:HO43)</f>
        <v>361</v>
      </c>
      <c r="HP43" s="54">
        <f>SUM('Mês'!$HL43:HP43)</f>
        <v>462</v>
      </c>
      <c r="HQ43" s="54">
        <f>SUM('Mês'!$HL43:HQ43)</f>
        <v>570</v>
      </c>
      <c r="HR43" s="54">
        <f>SUM('Mês'!$HL43:HR43)</f>
        <v>659</v>
      </c>
      <c r="HS43" s="54">
        <f>SUM('Mês'!$HL43:HS43)</f>
        <v>743</v>
      </c>
      <c r="HT43" s="172"/>
    </row>
    <row r="44" ht="12.75" customHeight="1">
      <c r="A44" s="39">
        <f t="shared" si="3"/>
        <v>40</v>
      </c>
      <c r="B44" s="119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  <c r="EV44" s="156"/>
      <c r="EW44" s="156"/>
      <c r="EX44" s="156"/>
      <c r="EY44" s="156"/>
      <c r="EZ44" s="156"/>
      <c r="FA44" s="156"/>
      <c r="FB44" s="156"/>
      <c r="FC44" s="156"/>
      <c r="FD44" s="156"/>
      <c r="FE44" s="156"/>
      <c r="FF44" s="156"/>
      <c r="FG44" s="156"/>
      <c r="FH44" s="156"/>
      <c r="FI44" s="156"/>
      <c r="FJ44" s="156"/>
      <c r="FK44" s="156"/>
      <c r="FL44" s="156"/>
      <c r="FM44" s="156"/>
      <c r="FN44" s="156"/>
      <c r="FO44" s="156"/>
      <c r="FP44" s="156"/>
      <c r="FQ44" s="156"/>
      <c r="FR44" s="156"/>
      <c r="FS44" s="156"/>
      <c r="FT44" s="156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72"/>
    </row>
    <row r="45" ht="13.5" customHeight="1">
      <c r="A45" s="39">
        <f t="shared" si="3"/>
        <v>41</v>
      </c>
      <c r="B45" s="104" t="s">
        <v>263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6"/>
      <c r="HJ45" s="116"/>
      <c r="HK45" s="116"/>
      <c r="HL45" s="106"/>
      <c r="HM45" s="106"/>
      <c r="HN45" s="106"/>
      <c r="HO45" s="106"/>
      <c r="HP45" s="106"/>
      <c r="HQ45" s="106"/>
      <c r="HR45" s="106"/>
      <c r="HS45" s="106"/>
      <c r="HT45" s="172"/>
    </row>
    <row r="46" ht="12.75" customHeight="1">
      <c r="A46" s="39">
        <f t="shared" si="3"/>
        <v>42</v>
      </c>
      <c r="B46" s="139" t="s">
        <v>264</v>
      </c>
      <c r="C46" s="126"/>
      <c r="D46" s="126">
        <f>'Mês'!D$46</f>
        <v>2</v>
      </c>
      <c r="E46" s="126">
        <f>'Mês'!E$46</f>
        <v>2</v>
      </c>
      <c r="F46" s="126">
        <f>'Mês'!F$46</f>
        <v>2</v>
      </c>
      <c r="G46" s="126">
        <f>'Mês'!G$46</f>
        <v>2</v>
      </c>
      <c r="H46" s="126">
        <f>'Mês'!H$46</f>
        <v>2</v>
      </c>
      <c r="I46" s="126">
        <f>'Mês'!I$46</f>
        <v>2</v>
      </c>
      <c r="J46" s="126">
        <f>'Mês'!J$46</f>
        <v>2</v>
      </c>
      <c r="K46" s="126">
        <f>'Mês'!K$46</f>
        <v>2</v>
      </c>
      <c r="L46" s="126">
        <f>'Mês'!L$46</f>
        <v>2</v>
      </c>
      <c r="M46" s="126">
        <f>'Mês'!M$46</f>
        <v>2</v>
      </c>
      <c r="N46" s="126">
        <f>'Mês'!N$46</f>
        <v>2</v>
      </c>
      <c r="O46" s="126">
        <f>'Mês'!O$46</f>
        <v>2</v>
      </c>
      <c r="P46" s="126">
        <f>'Mês'!P$46</f>
        <v>2</v>
      </c>
      <c r="Q46" s="126">
        <f>'Mês'!Q$46</f>
        <v>2</v>
      </c>
      <c r="R46" s="126">
        <f>'Mês'!R$46</f>
        <v>2</v>
      </c>
      <c r="S46" s="126">
        <f>'Mês'!S$46</f>
        <v>3</v>
      </c>
      <c r="T46" s="126">
        <f>'Mês'!T$46</f>
        <v>3</v>
      </c>
      <c r="U46" s="126">
        <f>'Mês'!U$46</f>
        <v>3</v>
      </c>
      <c r="V46" s="126">
        <f>'Mês'!V$46</f>
        <v>3</v>
      </c>
      <c r="W46" s="126">
        <f>'Mês'!W$46</f>
        <v>3</v>
      </c>
      <c r="X46" s="126">
        <f>'Mês'!X$46</f>
        <v>3</v>
      </c>
      <c r="Y46" s="126">
        <f>'Mês'!Y$46</f>
        <v>3</v>
      </c>
      <c r="Z46" s="126">
        <f>'Mês'!Z$46</f>
        <v>3</v>
      </c>
      <c r="AA46" s="126">
        <f>'Mês'!AA$46</f>
        <v>3</v>
      </c>
      <c r="AB46" s="126">
        <f>'Mês'!AB46</f>
        <v>3</v>
      </c>
      <c r="AC46" s="126">
        <f>'Mês'!AC46</f>
        <v>3</v>
      </c>
      <c r="AD46" s="126">
        <f>'Mês'!AD46</f>
        <v>3</v>
      </c>
      <c r="AE46" s="126">
        <f>'Mês'!AE46</f>
        <v>3</v>
      </c>
      <c r="AF46" s="126">
        <f>'Mês'!AF46</f>
        <v>4</v>
      </c>
      <c r="AG46" s="126">
        <f>'Mês'!AG46</f>
        <v>4</v>
      </c>
      <c r="AH46" s="126">
        <f>'Mês'!AH46</f>
        <v>4</v>
      </c>
      <c r="AI46" s="126">
        <f>'Mês'!AI46</f>
        <v>4</v>
      </c>
      <c r="AJ46" s="126">
        <f>'Mês'!AJ46</f>
        <v>5</v>
      </c>
      <c r="AK46" s="126">
        <f>'Mês'!AK46</f>
        <v>5</v>
      </c>
      <c r="AL46" s="126">
        <f>'Mês'!AL46</f>
        <v>5</v>
      </c>
      <c r="AM46" s="126">
        <f>'Mês'!AM46</f>
        <v>5</v>
      </c>
      <c r="AN46" s="126">
        <f>'Mês'!AN46</f>
        <v>5</v>
      </c>
      <c r="AO46" s="126">
        <f>'Mês'!AO46</f>
        <v>5</v>
      </c>
      <c r="AP46" s="126">
        <f>'Mês'!AP46</f>
        <v>5</v>
      </c>
      <c r="AQ46" s="126">
        <f>'Mês'!AQ46</f>
        <v>6</v>
      </c>
      <c r="AR46" s="126">
        <f>'Mês'!AR46</f>
        <v>6</v>
      </c>
      <c r="AS46" s="126">
        <f>'Mês'!AS46</f>
        <v>6</v>
      </c>
      <c r="AT46" s="126">
        <f>'Mês'!AT46</f>
        <v>6</v>
      </c>
      <c r="AU46" s="126">
        <f>'Mês'!AU46</f>
        <v>7</v>
      </c>
      <c r="AV46" s="126">
        <f>'Mês'!AV46</f>
        <v>7</v>
      </c>
      <c r="AW46" s="126">
        <f>'Mês'!AW46</f>
        <v>7</v>
      </c>
      <c r="AX46" s="126">
        <f>'Mês'!AX46</f>
        <v>7</v>
      </c>
      <c r="AY46" s="126">
        <f>'Mês'!AY46</f>
        <v>7</v>
      </c>
      <c r="AZ46" s="126">
        <f>'Mês'!AZ46</f>
        <v>7</v>
      </c>
      <c r="BA46" s="126">
        <f>'Mês'!BA46</f>
        <v>8</v>
      </c>
      <c r="BB46" s="126">
        <f>'Mês'!BB46</f>
        <v>8</v>
      </c>
      <c r="BC46" s="126">
        <f>'Mês'!BC46</f>
        <v>8</v>
      </c>
      <c r="BD46" s="126">
        <f>'Mês'!BD46</f>
        <v>8</v>
      </c>
      <c r="BE46" s="126">
        <f>'Mês'!BE46</f>
        <v>9</v>
      </c>
      <c r="BF46" s="126">
        <f>'Mês'!BF46</f>
        <v>9</v>
      </c>
      <c r="BG46" s="126">
        <f>'Mês'!BG46</f>
        <v>9</v>
      </c>
      <c r="BH46" s="126">
        <f>'Mês'!BH46</f>
        <v>9</v>
      </c>
      <c r="BI46" s="126">
        <f>'Mês'!BI46</f>
        <v>10</v>
      </c>
      <c r="BJ46" s="126">
        <f>'Mês'!BJ46</f>
        <v>10</v>
      </c>
      <c r="BK46" s="126">
        <f>'Mês'!BK46</f>
        <v>10</v>
      </c>
      <c r="BL46" s="126">
        <f>'Mês'!BL46</f>
        <v>10</v>
      </c>
      <c r="BM46" s="126">
        <f>'Mês'!BM46</f>
        <v>10</v>
      </c>
      <c r="BN46" s="126">
        <f>'Mês'!BN46</f>
        <v>11</v>
      </c>
      <c r="BO46" s="126">
        <f>'Mês'!BO46</f>
        <v>11</v>
      </c>
      <c r="BP46" s="126">
        <f>'Mês'!BP46</f>
        <v>11</v>
      </c>
      <c r="BQ46" s="126">
        <f>'Mês'!BQ46</f>
        <v>11</v>
      </c>
      <c r="BR46" s="126">
        <f>'Mês'!BR46</f>
        <v>12</v>
      </c>
      <c r="BS46" s="126">
        <f>'Mês'!BS46</f>
        <v>12</v>
      </c>
      <c r="BT46" s="126">
        <f>'Mês'!BT46</f>
        <v>12</v>
      </c>
      <c r="BU46" s="126">
        <f>'Mês'!BU46</f>
        <v>12</v>
      </c>
      <c r="BV46" s="126">
        <f>'Mês'!BV46</f>
        <v>12</v>
      </c>
      <c r="BW46" s="126">
        <f>'Mês'!BW46</f>
        <v>12</v>
      </c>
      <c r="BX46" s="126">
        <f>'Mês'!BX46</f>
        <v>12</v>
      </c>
      <c r="BY46" s="126">
        <f>'Mês'!BY46</f>
        <v>12</v>
      </c>
      <c r="BZ46" s="126">
        <f>'Mês'!BZ46</f>
        <v>13</v>
      </c>
      <c r="CA46" s="126">
        <f>'Mês'!CA46</f>
        <v>13</v>
      </c>
      <c r="CB46" s="126">
        <f>'Mês'!CB46</f>
        <v>13</v>
      </c>
      <c r="CC46" s="126">
        <f>'Mês'!CC46</f>
        <v>13</v>
      </c>
      <c r="CD46" s="126">
        <f>'Mês'!CD46</f>
        <v>13</v>
      </c>
      <c r="CE46" s="126">
        <f>'Mês'!CE46</f>
        <v>14</v>
      </c>
      <c r="CF46" s="126">
        <f>'Mês'!CF46</f>
        <v>14</v>
      </c>
      <c r="CG46" s="126">
        <f>'Mês'!CG46</f>
        <v>14</v>
      </c>
      <c r="CH46" s="126">
        <f>'Mês'!CH46</f>
        <v>14</v>
      </c>
      <c r="CI46" s="126">
        <f>'Mês'!CI46</f>
        <v>14</v>
      </c>
      <c r="CJ46" s="126">
        <f>'Mês'!CJ46</f>
        <v>14</v>
      </c>
      <c r="CK46" s="126">
        <f>'Mês'!CK46</f>
        <v>14</v>
      </c>
      <c r="CL46" s="126">
        <f>'Mês'!CL46</f>
        <v>15</v>
      </c>
      <c r="CM46" s="126">
        <f>'Mês'!CM46</f>
        <v>15</v>
      </c>
      <c r="CN46" s="126">
        <f>'Mês'!CN46</f>
        <v>15</v>
      </c>
      <c r="CO46" s="126">
        <f>'Mês'!CO46</f>
        <v>15</v>
      </c>
      <c r="CP46" s="126">
        <f>'Mês'!CP46</f>
        <v>15</v>
      </c>
      <c r="CQ46" s="126">
        <f>'Mês'!CQ46</f>
        <v>15</v>
      </c>
      <c r="CR46" s="126">
        <f>'Mês'!CR46</f>
        <v>15</v>
      </c>
      <c r="CS46" s="126">
        <f>'Mês'!CS46</f>
        <v>17</v>
      </c>
      <c r="CT46" s="126">
        <f>'Mês'!CT46</f>
        <v>18</v>
      </c>
      <c r="CU46" s="126">
        <f>'Mês'!CU46</f>
        <v>18</v>
      </c>
      <c r="CV46" s="126">
        <f>'Mês'!CV46</f>
        <v>18</v>
      </c>
      <c r="CW46" s="126">
        <f>'Mês'!CW46</f>
        <v>18</v>
      </c>
      <c r="CX46" s="126">
        <f>'Mês'!CX46</f>
        <v>18</v>
      </c>
      <c r="CY46" s="126">
        <f>'Mês'!CY46</f>
        <v>19</v>
      </c>
      <c r="CZ46" s="126">
        <f>'Mês'!CZ46</f>
        <v>19</v>
      </c>
      <c r="DA46" s="126">
        <f>'Mês'!DA46</f>
        <v>19</v>
      </c>
      <c r="DB46" s="126">
        <f>'Mês'!DB46</f>
        <v>19</v>
      </c>
      <c r="DC46" s="126">
        <f>'Mês'!DC46</f>
        <v>19</v>
      </c>
      <c r="DD46" s="126">
        <f>'Mês'!DD46</f>
        <v>19</v>
      </c>
      <c r="DE46" s="126">
        <f>'Mês'!DE46</f>
        <v>19</v>
      </c>
      <c r="DF46" s="126">
        <f>'Mês'!DF46</f>
        <v>19</v>
      </c>
      <c r="DG46" s="126">
        <f>'Mês'!DG46</f>
        <v>19</v>
      </c>
      <c r="DH46" s="126">
        <f>'Mês'!DH46</f>
        <v>19</v>
      </c>
      <c r="DI46" s="126">
        <f>'Mês'!DI46</f>
        <v>19</v>
      </c>
      <c r="DJ46" s="126">
        <v>19.0</v>
      </c>
      <c r="DK46" s="126">
        <v>19.0</v>
      </c>
      <c r="DL46" s="126">
        <v>19.0</v>
      </c>
      <c r="DM46" s="126">
        <v>19.0</v>
      </c>
      <c r="DN46" s="126">
        <v>19.0</v>
      </c>
      <c r="DO46" s="126">
        <v>19.0</v>
      </c>
      <c r="DP46" s="126">
        <v>19.0</v>
      </c>
      <c r="DQ46" s="126">
        <v>19.0</v>
      </c>
      <c r="DR46" s="126">
        <v>19.0</v>
      </c>
      <c r="DS46" s="126">
        <v>19.0</v>
      </c>
      <c r="DT46" s="126">
        <f>'Mês'!DT46</f>
        <v>19</v>
      </c>
      <c r="DU46" s="126">
        <f>'Mês'!DU46</f>
        <v>19</v>
      </c>
      <c r="DV46" s="126">
        <v>19.0</v>
      </c>
      <c r="DW46" s="126">
        <v>19.0</v>
      </c>
      <c r="DX46" s="126">
        <v>20.0</v>
      </c>
      <c r="DY46" s="126">
        <v>21.0</v>
      </c>
      <c r="DZ46" s="126">
        <v>21.0</v>
      </c>
      <c r="EA46" s="126">
        <v>21.0</v>
      </c>
      <c r="EB46" s="126">
        <v>21.0</v>
      </c>
      <c r="EC46" s="126">
        <v>21.0</v>
      </c>
      <c r="ED46" s="126">
        <f>'Mês'!ED46</f>
        <v>22</v>
      </c>
      <c r="EE46" s="126">
        <v>22.0</v>
      </c>
      <c r="EF46" s="126">
        <f>'Mês'!EF46</f>
        <v>23</v>
      </c>
      <c r="EG46" s="126">
        <v>23.0</v>
      </c>
      <c r="EH46" s="126">
        <v>23.0</v>
      </c>
      <c r="EI46" s="126">
        <v>23.0</v>
      </c>
      <c r="EJ46" s="126">
        <v>23.0</v>
      </c>
      <c r="EK46" s="126">
        <v>23.0</v>
      </c>
      <c r="EL46" s="126">
        <v>23.0</v>
      </c>
      <c r="EM46" s="126">
        <v>23.0</v>
      </c>
      <c r="EN46" s="126">
        <v>23.0</v>
      </c>
      <c r="EO46" s="126">
        <v>23.0</v>
      </c>
      <c r="EP46" s="126">
        <v>23.0</v>
      </c>
      <c r="EQ46" s="126">
        <v>23.0</v>
      </c>
      <c r="ER46" s="126">
        <f>'Mês'!ER46</f>
        <v>23</v>
      </c>
      <c r="ES46" s="126">
        <f>'Mês'!ES46</f>
        <v>23</v>
      </c>
      <c r="ET46" s="126">
        <f>'Mês'!ET46</f>
        <v>23</v>
      </c>
      <c r="EU46" s="126">
        <f>'Mês'!EU46</f>
        <v>23</v>
      </c>
      <c r="EV46" s="126">
        <f>'Mês'!EV46</f>
        <v>23</v>
      </c>
      <c r="EW46" s="126">
        <f>'Mês'!EW46</f>
        <v>23</v>
      </c>
      <c r="EX46" s="126">
        <f>'Mês'!EX46</f>
        <v>23</v>
      </c>
      <c r="EY46" s="126">
        <f>'Mês'!EY46</f>
        <v>23</v>
      </c>
      <c r="EZ46" s="126">
        <f>'Mês'!EZ46</f>
        <v>23</v>
      </c>
      <c r="FA46" s="126">
        <f>'Mês'!FA46</f>
        <v>23</v>
      </c>
      <c r="FB46" s="126">
        <f>'Mês'!FB46</f>
        <v>23</v>
      </c>
      <c r="FC46" s="126">
        <f>'Mês'!FC46</f>
        <v>23</v>
      </c>
      <c r="FD46" s="126">
        <f>'Mês'!FD46</f>
        <v>23</v>
      </c>
      <c r="FE46" s="126">
        <f>'Mês'!FE46</f>
        <v>23</v>
      </c>
      <c r="FF46" s="126">
        <f>'Mês'!FF46</f>
        <v>23</v>
      </c>
      <c r="FG46" s="126">
        <f>'Mês'!FG46</f>
        <v>23</v>
      </c>
      <c r="FH46" s="126">
        <f>'Mês'!FH46</f>
        <v>23</v>
      </c>
      <c r="FI46" s="126">
        <f>'Mês'!FI46</f>
        <v>23</v>
      </c>
      <c r="FJ46" s="126">
        <f>'Mês'!FJ46</f>
        <v>23</v>
      </c>
      <c r="FK46" s="126">
        <f>'Mês'!FK46</f>
        <v>23</v>
      </c>
      <c r="FL46" s="126">
        <f>'Mês'!FL46</f>
        <v>23</v>
      </c>
      <c r="FM46" s="126">
        <f>'Mês'!FM46</f>
        <v>23</v>
      </c>
      <c r="FN46" s="126">
        <f>'Mês'!FN46</f>
        <v>23</v>
      </c>
      <c r="FO46" s="126">
        <f>'Mês'!FO46</f>
        <v>23</v>
      </c>
      <c r="FP46" s="126">
        <f>'Mês'!FP46</f>
        <v>23</v>
      </c>
      <c r="FQ46" s="126">
        <f>'Mês'!FQ46</f>
        <v>23</v>
      </c>
      <c r="FR46" s="126">
        <f>'Mês'!FR46</f>
        <v>23</v>
      </c>
      <c r="FS46" s="126">
        <f>'Mês'!FS46</f>
        <v>23</v>
      </c>
      <c r="FT46" s="126">
        <f>'Mês'!FT46</f>
        <v>23</v>
      </c>
      <c r="FU46" s="126">
        <f>'Mês'!FU46</f>
        <v>23</v>
      </c>
      <c r="FV46" s="126">
        <f>'Mês'!FV46</f>
        <v>23</v>
      </c>
      <c r="FW46" s="126">
        <f>'Mês'!FW46</f>
        <v>23</v>
      </c>
      <c r="FX46" s="126">
        <f>'Mês'!FX46</f>
        <v>23</v>
      </c>
      <c r="FY46" s="126">
        <f>'Mês'!FY46</f>
        <v>23</v>
      </c>
      <c r="FZ46" s="126">
        <f>'Mês'!FZ46</f>
        <v>23</v>
      </c>
      <c r="GA46" s="126">
        <f>'Mês'!GA46</f>
        <v>23</v>
      </c>
      <c r="GB46" s="126">
        <f>'Mês'!GB46</f>
        <v>23</v>
      </c>
      <c r="GC46" s="126">
        <f>'Mês'!GC46</f>
        <v>23</v>
      </c>
      <c r="GD46" s="126">
        <f>'Mês'!GD46</f>
        <v>23</v>
      </c>
      <c r="GE46" s="126">
        <f>'Mês'!GE46</f>
        <v>23</v>
      </c>
      <c r="GF46" s="126">
        <f>'Mês'!GF46</f>
        <v>23</v>
      </c>
      <c r="GG46" s="126">
        <f>'Mês'!GG46</f>
        <v>23</v>
      </c>
      <c r="GH46" s="126">
        <f>'Mês'!GH46</f>
        <v>23</v>
      </c>
      <c r="GI46" s="126">
        <f>'Mês'!GI46</f>
        <v>23</v>
      </c>
      <c r="GJ46" s="126">
        <f>'Mês'!GJ46</f>
        <v>23</v>
      </c>
      <c r="GK46" s="126">
        <f>'Mês'!GK46</f>
        <v>23</v>
      </c>
      <c r="GL46" s="126">
        <f>'Mês'!GL46</f>
        <v>23</v>
      </c>
      <c r="GM46" s="126">
        <f>'Mês'!GM46</f>
        <v>23</v>
      </c>
      <c r="GN46" s="126">
        <f>'Mês'!GN46</f>
        <v>23</v>
      </c>
      <c r="GO46" s="126">
        <f>'Mês'!GO46</f>
        <v>23</v>
      </c>
      <c r="GP46" s="126">
        <f>'Mês'!GP46</f>
        <v>23</v>
      </c>
      <c r="GQ46" s="126">
        <f>'Mês'!GQ46</f>
        <v>23</v>
      </c>
      <c r="GR46" s="126">
        <f>'Mês'!GR46</f>
        <v>23</v>
      </c>
      <c r="GS46" s="126">
        <f>'Mês'!GS46</f>
        <v>23</v>
      </c>
      <c r="GT46" s="126">
        <f>'Mês'!GT46</f>
        <v>25</v>
      </c>
      <c r="GU46" s="126">
        <f>'Mês'!GU46</f>
        <v>25</v>
      </c>
      <c r="GV46" s="126">
        <f>'Mês'!GV46</f>
        <v>25</v>
      </c>
      <c r="GW46" s="126">
        <f>'Mês'!GW46</f>
        <v>25</v>
      </c>
      <c r="GX46" s="126">
        <f>'Mês'!GX46</f>
        <v>25</v>
      </c>
      <c r="GY46" s="126">
        <f>'Mês'!GY46</f>
        <v>25</v>
      </c>
      <c r="GZ46" s="126">
        <f>'Mês'!GZ46</f>
        <v>25</v>
      </c>
      <c r="HA46" s="126">
        <f>'Mês'!HA46</f>
        <v>25</v>
      </c>
      <c r="HB46" s="126">
        <f>'Mês'!HB46</f>
        <v>25</v>
      </c>
      <c r="HC46" s="126">
        <f>'Mês'!HC46</f>
        <v>25</v>
      </c>
      <c r="HD46" s="126">
        <f>'Mês'!HD46</f>
        <v>25</v>
      </c>
      <c r="HE46" s="126">
        <f>'Mês'!HE46</f>
        <v>25</v>
      </c>
      <c r="HF46" s="126">
        <f>'Mês'!HF46</f>
        <v>25</v>
      </c>
      <c r="HG46" s="126">
        <f>'Mês'!HG46</f>
        <v>25</v>
      </c>
      <c r="HH46" s="126">
        <f>'Mês'!HH46</f>
        <v>25</v>
      </c>
      <c r="HI46" s="128">
        <f>'Mês'!HI46</f>
        <v>25</v>
      </c>
      <c r="HJ46" s="128">
        <f>'Mês'!HJ46</f>
        <v>25</v>
      </c>
      <c r="HK46" s="128">
        <f>'Mês'!HK46</f>
        <v>25</v>
      </c>
      <c r="HL46" s="128">
        <f>'Mês'!HL46</f>
        <v>25</v>
      </c>
      <c r="HM46" s="128">
        <f>'Mês'!HM46</f>
        <v>25</v>
      </c>
      <c r="HN46" s="128">
        <f>'Mês'!HN46</f>
        <v>25</v>
      </c>
      <c r="HO46" s="128">
        <f>'Mês'!HO46</f>
        <v>25</v>
      </c>
      <c r="HP46" s="128">
        <f>'Mês'!HP46</f>
        <v>25</v>
      </c>
      <c r="HQ46" s="128">
        <f>'Mês'!HQ46</f>
        <v>25</v>
      </c>
      <c r="HR46" s="128">
        <f>'Mês'!HR46</f>
        <v>25</v>
      </c>
      <c r="HS46" s="128">
        <f>'Mês'!HS46</f>
        <v>25</v>
      </c>
      <c r="HT46" s="172"/>
    </row>
    <row r="47" ht="12.75" customHeight="1">
      <c r="A47" s="39">
        <f t="shared" si="3"/>
        <v>43</v>
      </c>
      <c r="B47" s="181" t="s">
        <v>265</v>
      </c>
      <c r="C47" s="157"/>
      <c r="D47" s="157">
        <f>SUM('Mês'!D47)</f>
        <v>62</v>
      </c>
      <c r="E47" s="157">
        <f>SUM('Mês'!D47:E47)</f>
        <v>124</v>
      </c>
      <c r="F47" s="157">
        <f>SUM('Mês'!D47:F47)</f>
        <v>180</v>
      </c>
      <c r="G47" s="157">
        <f>SUM('Mês'!D47:G47)</f>
        <v>242</v>
      </c>
      <c r="H47" s="157">
        <f>SUM('Mês'!D47:H47)</f>
        <v>302</v>
      </c>
      <c r="I47" s="157">
        <f>SUM('Mês'!D47:I47)</f>
        <v>363.208</v>
      </c>
      <c r="J47" s="157">
        <f>SUM('Mês'!D47:J47)</f>
        <v>423.208</v>
      </c>
      <c r="K47" s="157">
        <f>SUM('Mês'!D47:K47)</f>
        <v>485.208</v>
      </c>
      <c r="L47" s="157">
        <f>SUM('Mês'!D47:L47)</f>
        <v>547.208</v>
      </c>
      <c r="M47" s="157">
        <f>SUM('Mês'!D47:M47)</f>
        <v>607.208</v>
      </c>
      <c r="N47" s="157">
        <f>SUM('Mês'!D47:N47)</f>
        <v>669.208</v>
      </c>
      <c r="O47" s="157">
        <f>SUM('Mês'!D47:O47)</f>
        <v>729.208</v>
      </c>
      <c r="P47" s="157">
        <f>'Mês'!P47</f>
        <v>62</v>
      </c>
      <c r="Q47" s="157">
        <f>SUM('Mês'!P47:Q47)</f>
        <v>124</v>
      </c>
      <c r="R47" s="157">
        <f>SUM('Mês'!P47:R47)</f>
        <v>180</v>
      </c>
      <c r="S47" s="157">
        <f>SUM('Mês'!P47:S47)</f>
        <v>242</v>
      </c>
      <c r="T47" s="157">
        <f>SUM('Mês'!P47:T47)</f>
        <v>302</v>
      </c>
      <c r="U47" s="157">
        <f>SUM('Mês'!P47:U47)</f>
        <v>394</v>
      </c>
      <c r="V47" s="157">
        <f>SUM('Mês'!P47:V47)</f>
        <v>484</v>
      </c>
      <c r="W47" s="157">
        <f>SUM('Mês'!P47:W47)</f>
        <v>577</v>
      </c>
      <c r="X47" s="157">
        <f>SUM('Mês'!P47:X47)</f>
        <v>670</v>
      </c>
      <c r="Y47" s="157">
        <f>SUM('Mês'!P47:Y47)</f>
        <v>760</v>
      </c>
      <c r="Z47" s="157">
        <f>SUM('Mês'!P47:Z47)</f>
        <v>853</v>
      </c>
      <c r="AA47" s="157">
        <f>SUM('Mês'!P47:AA47)</f>
        <v>943</v>
      </c>
      <c r="AB47" s="157">
        <f>SUM('Mês'!$AB47:AB47)</f>
        <v>93</v>
      </c>
      <c r="AC47" s="157">
        <f>SUM('Mês'!$AB47:AC47)</f>
        <v>186</v>
      </c>
      <c r="AD47" s="157">
        <f>SUM('Mês'!$AB47:AD47)</f>
        <v>273</v>
      </c>
      <c r="AE47" s="157">
        <f>SUM('Mês'!$AB47:AE47)</f>
        <v>364.75</v>
      </c>
      <c r="AF47" s="157">
        <f>SUM('Mês'!$AB47:AF47)</f>
        <v>469.444</v>
      </c>
      <c r="AG47" s="157">
        <f>SUM('Mês'!$AB47:AG47)</f>
        <v>573.681</v>
      </c>
      <c r="AH47" s="157">
        <f>SUM('Mês'!$AB47:AH47)</f>
        <v>691.285</v>
      </c>
      <c r="AI47" s="157">
        <f>SUM('Mês'!$AB47:AI47)</f>
        <v>805.806</v>
      </c>
      <c r="AJ47" s="157">
        <f>SUM('Mês'!$AB47:AJ47)</f>
        <v>926.103</v>
      </c>
      <c r="AK47" s="157">
        <f>SUM('Mês'!$AB47:AK47)</f>
        <v>1076.103</v>
      </c>
      <c r="AL47" s="157">
        <f>SUM('Mês'!$AB47:AL47)</f>
        <v>1216.291</v>
      </c>
      <c r="AM47" s="157">
        <f>SUM('Mês'!$AB47:AM47)</f>
        <v>1359.2115</v>
      </c>
      <c r="AN47" s="157">
        <f>SUM('Mês'!$AN47:AN47)</f>
        <v>153.409</v>
      </c>
      <c r="AO47" s="157">
        <f>SUM('Mês'!$AN47:AO47)</f>
        <v>299.517</v>
      </c>
      <c r="AP47" s="157">
        <f>SUM('Mês'!$AN47:AP47)</f>
        <v>433.827</v>
      </c>
      <c r="AQ47" s="157">
        <f>SUM('Mês'!$AN47:AQ47)</f>
        <v>614.827</v>
      </c>
      <c r="AR47" s="157">
        <f>SUM('Mês'!$AN47:AR47)</f>
        <v>778.827</v>
      </c>
      <c r="AS47" s="157">
        <f>SUM('Mês'!$AN47:AS47)</f>
        <v>935.207</v>
      </c>
      <c r="AT47" s="157">
        <f>SUM('Mês'!$AN47:AT47)</f>
        <v>1097.207</v>
      </c>
      <c r="AU47" s="157">
        <f>SUM('Mês'!$AN47:AU47)</f>
        <v>1260.534</v>
      </c>
      <c r="AV47" s="157">
        <f>SUM('Mês'!$AN47:AV47)</f>
        <v>1447.378</v>
      </c>
      <c r="AW47" s="157">
        <f>SUM('Mês'!$AN47:AW47)</f>
        <v>1657.878</v>
      </c>
      <c r="AX47" s="157">
        <f>SUM('Mês'!$AN47:AX47)</f>
        <v>1864.8363</v>
      </c>
      <c r="AY47" s="157">
        <f>SUM('Mês'!$AN47:AY47)</f>
        <v>2045.3053</v>
      </c>
      <c r="AZ47" s="157">
        <f>SUM('Mês'!$AZ47:AZ47)</f>
        <v>171.459</v>
      </c>
      <c r="BA47" s="157">
        <f>SUM('Mês'!$AZ47:BA47)</f>
        <v>405.3935</v>
      </c>
      <c r="BB47" s="157">
        <f>SUM('Mês'!$AZ47:BB47)</f>
        <v>630.5115</v>
      </c>
      <c r="BC47" s="157">
        <f>SUM('Mês'!$AZ47:BC47)</f>
        <v>863.9245</v>
      </c>
      <c r="BD47" s="157">
        <f>SUM('Mês'!$AZ47:BD47)</f>
        <v>1105.3665</v>
      </c>
      <c r="BE47" s="157">
        <f>SUM('Mês'!$AZ47:BE47)</f>
        <v>1348.2747</v>
      </c>
      <c r="BF47" s="157">
        <f>SUM('Mês'!$AZ47:BF47)</f>
        <v>1616.4015</v>
      </c>
      <c r="BG47" s="157">
        <f>SUM('Mês'!$AZ47:BG47)</f>
        <v>1892.9645</v>
      </c>
      <c r="BH47" s="157">
        <f>SUM('Mês'!$AZ47:BH47)</f>
        <v>2167.3755</v>
      </c>
      <c r="BI47" s="157">
        <f>SUM('Mês'!$AZ47:BI47)</f>
        <v>2453.437988</v>
      </c>
      <c r="BJ47" s="157">
        <f>SUM('Mês'!$AZ47:BJ47)</f>
        <v>2751.990977</v>
      </c>
      <c r="BK47" s="157">
        <f>SUM('Mês'!$AZ47:BK47)</f>
        <v>3067.259594</v>
      </c>
      <c r="BL47" s="157">
        <f>SUM('Mês'!$BL47:BL47)</f>
        <v>227.82</v>
      </c>
      <c r="BM47" s="157">
        <f>SUM('Mês'!$BL47:BM47)</f>
        <v>534.82</v>
      </c>
      <c r="BN47" s="157">
        <f>SUM('Mês'!$BL47:BN47)</f>
        <v>829.8029769</v>
      </c>
      <c r="BO47" s="157">
        <f>SUM('Mês'!$BL47:BO47)</f>
        <v>1168.874977</v>
      </c>
      <c r="BP47" s="157">
        <f>SUM('Mês'!$BL47:BP47)</f>
        <v>1482.170977</v>
      </c>
      <c r="BQ47" s="157">
        <f>SUM('Mês'!$BL47:BQ47)</f>
        <v>1808.981977</v>
      </c>
      <c r="BR47" s="157">
        <f>SUM('Mês'!$BL47:BR47)</f>
        <v>2114.544965</v>
      </c>
      <c r="BS47" s="157">
        <f>SUM('Mês'!$BL47:BS47)</f>
        <v>2480.444865</v>
      </c>
      <c r="BT47" s="157">
        <f>SUM('Mês'!$BL47:BT47)</f>
        <v>2846.583865</v>
      </c>
      <c r="BU47" s="157">
        <f>SUM('Mês'!$BL47:BU47)</f>
        <v>3190.625865</v>
      </c>
      <c r="BV47" s="157">
        <f>SUM('Mês'!$BL47:BV47)</f>
        <v>3544.025865</v>
      </c>
      <c r="BW47" s="157">
        <f>SUM('Mês'!$BL47:BW47)</f>
        <v>3968.979865</v>
      </c>
      <c r="BX47" s="157">
        <f>SUM('Mês'!$BX47:BX47)</f>
        <v>288.292</v>
      </c>
      <c r="BY47" s="157">
        <f>SUM('Mês'!$BX47:BY47)</f>
        <v>644.624</v>
      </c>
      <c r="BZ47" s="157">
        <f>SUM('Mês'!$BX47:BZ47)</f>
        <v>1003.697</v>
      </c>
      <c r="CA47" s="157">
        <f>SUM('Mês'!$BX47:CA47)</f>
        <v>1402.969</v>
      </c>
      <c r="CB47" s="157">
        <f>SUM('Mês'!$BX47:CB47)</f>
        <v>1787.198</v>
      </c>
      <c r="CC47" s="157">
        <f>SUM('Mês'!$BX47:CC47)</f>
        <v>2175.809</v>
      </c>
      <c r="CD47" s="157">
        <f>SUM('Mês'!$BX47:CD47)</f>
        <v>2565.424</v>
      </c>
      <c r="CE47" s="157">
        <f>SUM('Mês'!$BX47:CE47)</f>
        <v>2974.369794</v>
      </c>
      <c r="CF47" s="157">
        <f>SUM('Mês'!$BX47:CF47)</f>
        <v>3384.259702</v>
      </c>
      <c r="CG47" s="157">
        <f>SUM('Mês'!$BX47:CG47)</f>
        <v>3786.196896</v>
      </c>
      <c r="CH47" s="157">
        <f>SUM('Mês'!$BX47:CH47)</f>
        <v>4209.841896</v>
      </c>
      <c r="CI47" s="157">
        <f>SUM('Mês'!$BX47:CI47)</f>
        <v>4702.403873</v>
      </c>
      <c r="CJ47" s="157">
        <f>SUM('Mês'!$CJ47:CJ47)</f>
        <v>341.676</v>
      </c>
      <c r="CK47" s="157">
        <f>SUM('Mês'!$CJ47:CK47)</f>
        <v>768.104</v>
      </c>
      <c r="CL47" s="157">
        <f>SUM('Mês'!$CJ47:CL47)</f>
        <v>1135.229</v>
      </c>
      <c r="CM47" s="157">
        <f>SUM('Mês'!$CJ47:CM47)</f>
        <v>1558.08</v>
      </c>
      <c r="CN47" s="157">
        <f>SUM('Mês'!$CJ47:CN47)</f>
        <v>1967.936</v>
      </c>
      <c r="CO47" s="157">
        <f>SUM('Mês'!$CJ47:CO47)</f>
        <v>2407.864</v>
      </c>
      <c r="CP47" s="157">
        <f>SUM('Mês'!$CJ47:CP47)</f>
        <v>2846.054</v>
      </c>
      <c r="CQ47" s="157">
        <f>SUM('Mês'!$CJ47:CQ47)</f>
        <v>3298.732</v>
      </c>
      <c r="CR47" s="157">
        <f>SUM('Mês'!$CJ47:CR47)</f>
        <v>3741.188</v>
      </c>
      <c r="CS47" s="157">
        <f>SUM('Mês'!$CJ47:CS47)</f>
        <v>4206.637</v>
      </c>
      <c r="CT47" s="157">
        <f>SUM('Mês'!$CJ47:CT47)</f>
        <v>4732.943</v>
      </c>
      <c r="CU47" s="157">
        <f>SUM('Mês'!$CJ47:CU47)</f>
        <v>5368.59</v>
      </c>
      <c r="CV47" s="157">
        <f>SUM('Mês'!$CV47:CV47)</f>
        <v>436.857</v>
      </c>
      <c r="CW47" s="157">
        <f>SUM('Mês'!$CV47:CW47)</f>
        <v>993.0747</v>
      </c>
      <c r="CX47" s="157">
        <f>SUM('Mês'!$CV47:CX47)</f>
        <v>1491.0043</v>
      </c>
      <c r="CY47" s="157">
        <f>SUM('Mês'!$CV47:CY47)</f>
        <v>2045.3723</v>
      </c>
      <c r="CZ47" s="157">
        <f>SUM('Mês'!$CV47:CZ47)</f>
        <v>2614.415539</v>
      </c>
      <c r="DA47" s="157">
        <f>SUM('Mês'!$CV47:DA47)</f>
        <v>3190.770039</v>
      </c>
      <c r="DB47" s="157">
        <f>SUM('Mês'!$CV47:DB47)</f>
        <v>3743.229039</v>
      </c>
      <c r="DC47" s="157">
        <f>SUM('Mês'!$CV47:DC47)</f>
        <v>4322.450039</v>
      </c>
      <c r="DD47" s="157">
        <f>SUM('Mês'!$CV47:DD47)</f>
        <v>4887.450039</v>
      </c>
      <c r="DE47" s="157">
        <f>SUM('Mês'!$CV47:DE47)</f>
        <v>5449.856843</v>
      </c>
      <c r="DF47" s="157">
        <f>SUM('Mês'!$CV47:DF47)</f>
        <v>6011.21769</v>
      </c>
      <c r="DG47" s="157">
        <f>SUM('Mês'!$CV47:DG47)</f>
        <v>6683.21769</v>
      </c>
      <c r="DH47" s="157">
        <f>SUM('Mês'!$DH47:DH47)</f>
        <v>461.3578</v>
      </c>
      <c r="DI47" s="157">
        <f>SUM('Mês'!$DH47:DI47)</f>
        <v>1037.6187</v>
      </c>
      <c r="DJ47" s="157">
        <f>SUM('Mês'!$DH47:DJ47)</f>
        <v>1556.4507</v>
      </c>
      <c r="DK47" s="157">
        <f>SUM('Mês'!DH47:DK47)</f>
        <v>2130.4507</v>
      </c>
      <c r="DL47" s="157">
        <f>SUM('Mês'!DH47:DL47)</f>
        <v>2689.4507</v>
      </c>
      <c r="DM47" s="157">
        <f>SUM('Mês'!DH47:DM47)</f>
        <v>3266.4507</v>
      </c>
      <c r="DN47" s="157">
        <v>3823.0</v>
      </c>
      <c r="DO47" s="157">
        <f>SUM('Mês'!DH47:DO47)</f>
        <v>4400.4507</v>
      </c>
      <c r="DP47" s="157">
        <v>4981.4142</v>
      </c>
      <c r="DQ47" s="157">
        <f>SUM('Mês'!DH47:DQ47)</f>
        <v>5531.7047</v>
      </c>
      <c r="DR47" s="157">
        <f>SUM('Mês'!DH47:DR47)</f>
        <v>6059.7047</v>
      </c>
      <c r="DS47" s="157">
        <f>SUM('Mês'!DH47:DS47)</f>
        <v>6585.7047</v>
      </c>
      <c r="DT47" s="157">
        <f>SUM('Mês'!DT47)</f>
        <v>404.2754</v>
      </c>
      <c r="DU47" s="157">
        <f>SUM('Mês'!DT47:DU47)</f>
        <v>907.617</v>
      </c>
      <c r="DV47" s="157">
        <f>SUM('Mês'!DT47:DV47)</f>
        <v>1421.617</v>
      </c>
      <c r="DW47" s="157">
        <f>SUM('Mês'!DT47:DW47)</f>
        <v>1950.617</v>
      </c>
      <c r="DX47" s="157">
        <f>SUM('Mês'!DT47:DX47)</f>
        <v>2457.617</v>
      </c>
      <c r="DY47" s="157">
        <f>SUM('Mês'!$DT47:DY47)</f>
        <v>2990.617</v>
      </c>
      <c r="DZ47" s="157">
        <f>SUM('Mês'!$DT47:DZ47)</f>
        <v>3511.617</v>
      </c>
      <c r="EA47" s="157">
        <f>SUM('Mês'!$DT47:EA47)</f>
        <v>4085.617</v>
      </c>
      <c r="EB47" s="157">
        <f>SUM('Mês'!$DT47:EB47)</f>
        <v>4665.617</v>
      </c>
      <c r="EC47" s="157">
        <f>SUM('Mês'!$DT47:EC47)</f>
        <v>5207.617</v>
      </c>
      <c r="ED47" s="157">
        <f>SUM('Mês'!$DT47:ED47)</f>
        <v>5733.017118</v>
      </c>
      <c r="EE47" s="157">
        <f>SUM('Mês'!$DT47:EE47)</f>
        <v>6429.017118</v>
      </c>
      <c r="EF47" s="157">
        <f>'Mês'!EF47</f>
        <v>474.4329</v>
      </c>
      <c r="EG47" s="157">
        <f>SUM('Mês'!$EF47:EG47)</f>
        <v>964.5610556</v>
      </c>
      <c r="EH47" s="157">
        <f>SUM('Mês'!$EF47:EH47)</f>
        <v>1466.274056</v>
      </c>
      <c r="EI47" s="157">
        <f>SUM('Mês'!$EF47:EI47)</f>
        <v>2028.311056</v>
      </c>
      <c r="EJ47" s="157">
        <f>SUM('Mês'!$EF47:EJ47)</f>
        <v>2573.308076</v>
      </c>
      <c r="EK47" s="157">
        <f>SUM('Mês'!$EF47:EK47)</f>
        <v>3143.902097</v>
      </c>
      <c r="EL47" s="157">
        <f>SUM('Mês'!$EF47:EL47)</f>
        <v>3677.415076</v>
      </c>
      <c r="EM47" s="157">
        <f>SUM('Mês'!$EF47:EM47)</f>
        <v>4240.946076</v>
      </c>
      <c r="EN47" s="157">
        <f>SUM('Mês'!$EF47:EN47)</f>
        <v>4797.234076</v>
      </c>
      <c r="EO47" s="157">
        <f>SUM('Mês'!$EF47:EO47)</f>
        <v>5227.110076</v>
      </c>
      <c r="EP47" s="157">
        <f>SUM('Mês'!$EF47:EP47)</f>
        <v>5608.011076</v>
      </c>
      <c r="EQ47" s="157">
        <f>SUM('Mês'!$EF47:EQ47)</f>
        <v>6035.098876</v>
      </c>
      <c r="ER47" s="157">
        <f>'Mês'!ER47</f>
        <v>329.0446111</v>
      </c>
      <c r="ES47" s="157">
        <f>SUM('Mês'!ER47:ES47)</f>
        <v>758.3507</v>
      </c>
      <c r="ET47" s="157">
        <f>SUM('Mês'!$ER47:ET47)</f>
        <v>1174.2268</v>
      </c>
      <c r="EU47" s="157">
        <f>SUM('Mês'!$ER47:EU47)</f>
        <v>1624.9672</v>
      </c>
      <c r="EV47" s="157">
        <f>SUM('Mês'!$ER47:EV47)</f>
        <v>2076.6142</v>
      </c>
      <c r="EW47" s="157">
        <f>SUM('Mês'!$ER47:EW47)</f>
        <v>2532.8142</v>
      </c>
      <c r="EX47" s="157">
        <f>SUM('Mês'!$ER47:EX47)</f>
        <v>3007.9463</v>
      </c>
      <c r="EY47" s="157">
        <f>SUM('Mês'!$ER47:EY47)</f>
        <v>3538.388022</v>
      </c>
      <c r="EZ47" s="157">
        <f>SUM('Mês'!$ER47:EZ47)</f>
        <v>3974.845711</v>
      </c>
      <c r="FA47" s="157">
        <f>SUM('Mês'!$ER47:FA47)</f>
        <v>4381.483027</v>
      </c>
      <c r="FB47" s="157">
        <f>SUM('Mês'!$ER47:FB47)</f>
        <v>4730.296427</v>
      </c>
      <c r="FC47" s="157">
        <f>SUM('Mês'!$ER47:FC47)</f>
        <v>5126.205127</v>
      </c>
      <c r="FD47" s="157">
        <f>SUM('Mês'!$FD47:FD47)</f>
        <v>314.189</v>
      </c>
      <c r="FE47" s="157">
        <f>SUM('Mês'!$FD47:FE47)</f>
        <v>696.126</v>
      </c>
      <c r="FF47" s="157">
        <f>SUM('Mês'!$FD47:FF47)</f>
        <v>1043.787</v>
      </c>
      <c r="FG47" s="157">
        <f>SUM('Mês'!$FD47:FG47)</f>
        <v>1434.689875</v>
      </c>
      <c r="FH47" s="157">
        <f>SUM('Mês'!$FD47:FH47)</f>
        <v>1874.611307</v>
      </c>
      <c r="FI47" s="157">
        <f>SUM('Mês'!$FD47:FI47)</f>
        <v>2264.621293</v>
      </c>
      <c r="FJ47" s="157">
        <f>SUM('Mês'!$FD47:FJ47)</f>
        <v>2693.262733</v>
      </c>
      <c r="FK47" s="157">
        <f>SUM('Mês'!$FD47:FK47)</f>
        <v>3161.786755</v>
      </c>
      <c r="FL47" s="157">
        <f>SUM('Mês'!$FD47:FL47)</f>
        <v>3636.831838</v>
      </c>
      <c r="FM47" s="157">
        <f>SUM('Mês'!$FD47:FM47)</f>
        <v>4128.259155</v>
      </c>
      <c r="FN47" s="157">
        <f>SUM('Mês'!$FD47:FN47)</f>
        <v>4596.149438</v>
      </c>
      <c r="FO47" s="157">
        <f>SUM('Mês'!$FD47:FO47)</f>
        <v>5128.426438</v>
      </c>
      <c r="FP47" s="157">
        <f>SUM('Mês'!$FP47:FP47)</f>
        <v>401.1246112</v>
      </c>
      <c r="FQ47" s="157">
        <f>SUM('Mês'!$FP47:FQ47)</f>
        <v>861.5127112</v>
      </c>
      <c r="FR47" s="157">
        <f>SUM('Mês'!$FP47:FR47)</f>
        <v>1326.939686</v>
      </c>
      <c r="FS47" s="157">
        <f>SUM('Mês'!$FP47:FS47)</f>
        <v>1780.793508</v>
      </c>
      <c r="FT47" s="157">
        <f>SUM('Mês'!$FP47:FT47)</f>
        <v>2175.011719</v>
      </c>
      <c r="FU47" s="157">
        <f>SUM('Mês'!$FP47:FU47)</f>
        <v>2552.847931</v>
      </c>
      <c r="FV47" s="157">
        <f>SUM('Mês'!$FP47:FV47)</f>
        <v>2965.040432</v>
      </c>
      <c r="FW47" s="157">
        <f>SUM('Mês'!$FP47:FW47)</f>
        <v>3441.576421</v>
      </c>
      <c r="FX47" s="157">
        <f>SUM('Mês'!$FP47:FX47)</f>
        <v>3930.196852</v>
      </c>
      <c r="FY47" s="157">
        <f>SUM('Mês'!$FP47:FY47)</f>
        <v>4391.801078</v>
      </c>
      <c r="FZ47" s="157">
        <f>SUM('Mês'!$FP47:FZ47)</f>
        <v>4839.95412</v>
      </c>
      <c r="GA47" s="157">
        <f>SUM('Mês'!$FP47:GA47)</f>
        <v>5356.079302</v>
      </c>
      <c r="GB47" s="157">
        <f>SUM('Mês'!$GB47:GB47)</f>
        <v>346.3085685</v>
      </c>
      <c r="GC47" s="157">
        <f>SUM('Mês'!$GB47:GC47)</f>
        <v>821.8917638</v>
      </c>
      <c r="GD47" s="157">
        <f>SUM('Mês'!$GB47:GD47)</f>
        <v>1247.071577</v>
      </c>
      <c r="GE47" s="157">
        <f>SUM('Mês'!$GB47:GE47)</f>
        <v>1734.025262</v>
      </c>
      <c r="GF47" s="157">
        <f>SUM('Mês'!$GB47:GF47)</f>
        <v>2152.694762</v>
      </c>
      <c r="GG47" s="157">
        <f>SUM('Mês'!$GB47:GG47)</f>
        <v>2573.118762</v>
      </c>
      <c r="GH47" s="157">
        <f>SUM('Mês'!$GB47:GH47)</f>
        <v>3027.364162</v>
      </c>
      <c r="GI47" s="157">
        <f>SUM('Mês'!$GB47:GI47)</f>
        <v>3464.419162</v>
      </c>
      <c r="GJ47" s="157">
        <f>SUM('Mês'!$GB47:GJ47)</f>
        <v>3924.903862</v>
      </c>
      <c r="GK47" s="157">
        <f>SUM('Mês'!$GB47:GK47)</f>
        <v>4384.061462</v>
      </c>
      <c r="GL47" s="157">
        <f>SUM('Mês'!$GB47:GL47)</f>
        <v>4844.771862</v>
      </c>
      <c r="GM47" s="157">
        <f>SUM('Mês'!$GB47:GM47)</f>
        <v>5399.754243</v>
      </c>
      <c r="GN47" s="157">
        <f>SUM('Mês'!$GN47:GN47)</f>
        <v>404.1482</v>
      </c>
      <c r="GO47" s="157">
        <f>SUM('Mês'!$GN47:GO47)</f>
        <v>917.3295</v>
      </c>
      <c r="GP47" s="157">
        <f>SUM('Mês'!$GN47:GP47)</f>
        <v>1399.6334</v>
      </c>
      <c r="GQ47" s="157">
        <f>SUM('Mês'!$GN47:GQ47)</f>
        <v>1954.8709</v>
      </c>
      <c r="GR47" s="157">
        <f>SUM('Mês'!$GN47:$GR47)</f>
        <v>2554.2797</v>
      </c>
      <c r="GS47" s="157">
        <f>SUM('Mês'!$GN47:$GS47)</f>
        <v>3103.8258</v>
      </c>
      <c r="GT47" s="157">
        <f>SUM('Mês'!$GN47:$GT47)</f>
        <v>3615.139556</v>
      </c>
      <c r="GU47" s="157">
        <f>SUM('Mês'!$GN47:GU47)</f>
        <v>4162.909517</v>
      </c>
      <c r="GV47" s="157">
        <f>SUM('Mês'!$GN47:GV47)</f>
        <v>4703.054878</v>
      </c>
      <c r="GW47" s="157">
        <f>SUM('Mês'!$GN47:GW47)</f>
        <v>5250.563889</v>
      </c>
      <c r="GX47" s="157">
        <f>SUM('Mês'!$GN47:GX47)</f>
        <v>5775.689456</v>
      </c>
      <c r="GY47" s="157">
        <f>SUM('Mês'!$GN47:GY47)</f>
        <v>6488.526733</v>
      </c>
      <c r="GZ47" s="157">
        <f>SUM('Mês'!$GZ47:GZ47)</f>
        <v>526.9529389</v>
      </c>
      <c r="HA47" s="157">
        <f>SUM('Mês'!$GZ47:HA47)</f>
        <v>1149.387856</v>
      </c>
      <c r="HB47" s="157">
        <f>SUM('Mês'!$GZ47:HB47)</f>
        <v>1743.972255</v>
      </c>
      <c r="HC47" s="157">
        <f>SUM('Mês'!$GZ47:HC47)</f>
        <v>2371.920166</v>
      </c>
      <c r="HD47" s="157">
        <f>SUM('Mês'!$GZ47:HD47)</f>
        <v>3016.976233</v>
      </c>
      <c r="HE47" s="157">
        <f>SUM('Mês'!$GZ47:HE47)</f>
        <v>3657.371533</v>
      </c>
      <c r="HF47" s="157">
        <f>SUM('Mês'!$GZ47:HF47)</f>
        <v>4261.036733</v>
      </c>
      <c r="HG47" s="157">
        <f>SUM('Mês'!$GZ47:HG47)</f>
        <v>4892.298833</v>
      </c>
      <c r="HH47" s="157">
        <f>SUM('Mês'!$GZ47:HH47)</f>
        <v>5509.217433</v>
      </c>
      <c r="HI47" s="154">
        <f>SUM('Mês'!$GZ47:HI47)</f>
        <v>6049.817533</v>
      </c>
      <c r="HJ47" s="154">
        <f>SUM('Mês'!$GZ47:HJ47)</f>
        <v>6645.162633</v>
      </c>
      <c r="HK47" s="154">
        <f>SUM('Mês'!$GZ47:HK47)</f>
        <v>7371.288733</v>
      </c>
      <c r="HL47" s="182">
        <f>SUM('Mês'!$HL47:HL47)</f>
        <v>537.65</v>
      </c>
      <c r="HM47" s="182">
        <f>SUM('Mês'!$HL47:HM47)</f>
        <v>1236.88</v>
      </c>
      <c r="HN47" s="182">
        <f>SUM('Mês'!$HL47:HN47)</f>
        <v>1896.43</v>
      </c>
      <c r="HO47" s="182">
        <f>SUM('Mês'!$HL47:HO47)</f>
        <v>2556.81</v>
      </c>
      <c r="HP47" s="182">
        <f>SUM('Mês'!$HL47:HP47)</f>
        <v>3232.1</v>
      </c>
      <c r="HQ47" s="182">
        <f>SUM('Mês'!$HL47:HQ47)</f>
        <v>3892.88</v>
      </c>
      <c r="HR47" s="182">
        <f>SUM('Mês'!$HL47:HR47)</f>
        <v>4559.88</v>
      </c>
      <c r="HS47" s="182">
        <f>SUM('Mês'!$HL47:HS47)</f>
        <v>5234.546</v>
      </c>
      <c r="HT47" s="172"/>
    </row>
    <row r="48" ht="12.75" customHeight="1">
      <c r="A48" s="39">
        <f t="shared" si="3"/>
        <v>44</v>
      </c>
      <c r="B48" s="80" t="s">
        <v>266</v>
      </c>
      <c r="C48" s="146"/>
      <c r="D48" s="146">
        <f t="shared" ref="D48:HS48" si="17">D47/(D46*D4)</f>
        <v>1</v>
      </c>
      <c r="E48" s="146">
        <f t="shared" si="17"/>
        <v>1.050847458</v>
      </c>
      <c r="F48" s="146">
        <f t="shared" si="17"/>
        <v>1</v>
      </c>
      <c r="G48" s="146">
        <f t="shared" si="17"/>
        <v>1.008333333</v>
      </c>
      <c r="H48" s="146">
        <f t="shared" si="17"/>
        <v>1</v>
      </c>
      <c r="I48" s="146">
        <f t="shared" si="17"/>
        <v>1.003337017</v>
      </c>
      <c r="J48" s="146">
        <f t="shared" si="17"/>
        <v>0.9981320755</v>
      </c>
      <c r="K48" s="146">
        <f t="shared" si="17"/>
        <v>0.9983703704</v>
      </c>
      <c r="L48" s="146">
        <f t="shared" si="17"/>
        <v>1.002212454</v>
      </c>
      <c r="M48" s="146">
        <f t="shared" si="17"/>
        <v>0.9986973684</v>
      </c>
      <c r="N48" s="146">
        <f t="shared" si="17"/>
        <v>1.001808383</v>
      </c>
      <c r="O48" s="146">
        <f t="shared" si="17"/>
        <v>0.9989150685</v>
      </c>
      <c r="P48" s="146">
        <f t="shared" si="17"/>
        <v>1</v>
      </c>
      <c r="Q48" s="146">
        <f t="shared" si="17"/>
        <v>1.050847458</v>
      </c>
      <c r="R48" s="146">
        <f t="shared" si="17"/>
        <v>1</v>
      </c>
      <c r="S48" s="146">
        <f t="shared" si="17"/>
        <v>0.6722222222</v>
      </c>
      <c r="T48" s="146">
        <f t="shared" si="17"/>
        <v>0.6666666667</v>
      </c>
      <c r="U48" s="146">
        <f t="shared" si="17"/>
        <v>0.7255985267</v>
      </c>
      <c r="V48" s="146">
        <f t="shared" si="17"/>
        <v>0.7610062893</v>
      </c>
      <c r="W48" s="146">
        <f t="shared" si="17"/>
        <v>0.7914951989</v>
      </c>
      <c r="X48" s="146">
        <f t="shared" si="17"/>
        <v>0.8180708181</v>
      </c>
      <c r="Y48" s="146">
        <f t="shared" si="17"/>
        <v>0.8333333333</v>
      </c>
      <c r="Z48" s="146">
        <f t="shared" si="17"/>
        <v>0.8512974052</v>
      </c>
      <c r="AA48" s="146">
        <f t="shared" si="17"/>
        <v>0.8611872146</v>
      </c>
      <c r="AB48" s="146">
        <f t="shared" si="17"/>
        <v>1</v>
      </c>
      <c r="AC48" s="146">
        <f t="shared" si="17"/>
        <v>1.033333333</v>
      </c>
      <c r="AD48" s="146">
        <f t="shared" si="17"/>
        <v>1</v>
      </c>
      <c r="AE48" s="146">
        <f t="shared" si="17"/>
        <v>1.004820937</v>
      </c>
      <c r="AF48" s="146">
        <f t="shared" si="17"/>
        <v>0.7721118421</v>
      </c>
      <c r="AG48" s="146">
        <f t="shared" si="17"/>
        <v>0.7880233516</v>
      </c>
      <c r="AH48" s="146">
        <f t="shared" si="17"/>
        <v>0.8113673709</v>
      </c>
      <c r="AI48" s="146">
        <f t="shared" si="17"/>
        <v>0.8256209016</v>
      </c>
      <c r="AJ48" s="146">
        <f t="shared" si="17"/>
        <v>0.6759875912</v>
      </c>
      <c r="AK48" s="146">
        <f t="shared" si="17"/>
        <v>0.7056413115</v>
      </c>
      <c r="AL48" s="146">
        <f t="shared" si="17"/>
        <v>0.7261438806</v>
      </c>
      <c r="AM48" s="146">
        <f t="shared" si="17"/>
        <v>0.7427385246</v>
      </c>
      <c r="AN48" s="146">
        <f t="shared" si="17"/>
        <v>0.9897354839</v>
      </c>
      <c r="AO48" s="146">
        <f t="shared" si="17"/>
        <v>1.015311864</v>
      </c>
      <c r="AP48" s="146">
        <f t="shared" si="17"/>
        <v>0.96406</v>
      </c>
      <c r="AQ48" s="146">
        <f t="shared" si="17"/>
        <v>0.8539263889</v>
      </c>
      <c r="AR48" s="146">
        <f t="shared" si="17"/>
        <v>0.8596324503</v>
      </c>
      <c r="AS48" s="146">
        <f t="shared" si="17"/>
        <v>0.8611482505</v>
      </c>
      <c r="AT48" s="146">
        <f t="shared" si="17"/>
        <v>0.8625841195</v>
      </c>
      <c r="AU48" s="146">
        <f t="shared" si="17"/>
        <v>0.7410546737</v>
      </c>
      <c r="AV48" s="146">
        <f t="shared" si="17"/>
        <v>0.757392988</v>
      </c>
      <c r="AW48" s="146">
        <f t="shared" si="17"/>
        <v>0.7790780075</v>
      </c>
      <c r="AX48" s="146">
        <f t="shared" si="17"/>
        <v>0.7976203165</v>
      </c>
      <c r="AY48" s="146">
        <f t="shared" si="17"/>
        <v>0.8005108806</v>
      </c>
      <c r="AZ48" s="146">
        <f t="shared" si="17"/>
        <v>0.7901336406</v>
      </c>
      <c r="BA48" s="146">
        <f t="shared" si="17"/>
        <v>0.8588845339</v>
      </c>
      <c r="BB48" s="146">
        <f t="shared" si="17"/>
        <v>0.8757104167</v>
      </c>
      <c r="BC48" s="146">
        <f t="shared" si="17"/>
        <v>0.8999213542</v>
      </c>
      <c r="BD48" s="146">
        <f t="shared" si="17"/>
        <v>0.9150384934</v>
      </c>
      <c r="BE48" s="146">
        <f t="shared" si="17"/>
        <v>0.8276701657</v>
      </c>
      <c r="BF48" s="146">
        <f t="shared" si="17"/>
        <v>0.8471705975</v>
      </c>
      <c r="BG48" s="146">
        <f t="shared" si="17"/>
        <v>0.8655530407</v>
      </c>
      <c r="BH48" s="146">
        <f t="shared" si="17"/>
        <v>0.8821227106</v>
      </c>
      <c r="BI48" s="146">
        <f t="shared" si="17"/>
        <v>0.8070519699</v>
      </c>
      <c r="BJ48" s="146">
        <f t="shared" si="17"/>
        <v>0.8239493943</v>
      </c>
      <c r="BK48" s="146">
        <f t="shared" si="17"/>
        <v>0.8403450943</v>
      </c>
      <c r="BL48" s="146">
        <f t="shared" si="17"/>
        <v>0.7349032258</v>
      </c>
      <c r="BM48" s="146">
        <f t="shared" si="17"/>
        <v>0.9064745763</v>
      </c>
      <c r="BN48" s="146">
        <f t="shared" si="17"/>
        <v>0.8381848251</v>
      </c>
      <c r="BO48" s="146">
        <f t="shared" si="17"/>
        <v>0.8855113461</v>
      </c>
      <c r="BP48" s="146">
        <f t="shared" si="17"/>
        <v>0.8923365303</v>
      </c>
      <c r="BQ48" s="146">
        <f t="shared" si="17"/>
        <v>0.9085795966</v>
      </c>
      <c r="BR48" s="146">
        <f t="shared" si="17"/>
        <v>0.8311890587</v>
      </c>
      <c r="BS48" s="146">
        <f t="shared" si="17"/>
        <v>0.8506326698</v>
      </c>
      <c r="BT48" s="146">
        <f t="shared" si="17"/>
        <v>0.8689205938</v>
      </c>
      <c r="BU48" s="146">
        <f t="shared" si="17"/>
        <v>0.8746233183</v>
      </c>
      <c r="BV48" s="146">
        <f t="shared" si="17"/>
        <v>0.8842379903</v>
      </c>
      <c r="BW48" s="146">
        <f t="shared" si="17"/>
        <v>0.9061597866</v>
      </c>
      <c r="BX48" s="146">
        <f t="shared" si="17"/>
        <v>0.7749784946</v>
      </c>
      <c r="BY48" s="146">
        <f t="shared" si="17"/>
        <v>0.8953111111</v>
      </c>
      <c r="BZ48" s="146">
        <f t="shared" si="17"/>
        <v>0.8484336433</v>
      </c>
      <c r="CA48" s="146">
        <f t="shared" si="17"/>
        <v>0.891906548</v>
      </c>
      <c r="CB48" s="146">
        <f t="shared" si="17"/>
        <v>0.9044524291</v>
      </c>
      <c r="CC48" s="146">
        <f t="shared" si="17"/>
        <v>0.919614962</v>
      </c>
      <c r="CD48" s="146">
        <f t="shared" si="17"/>
        <v>0.9264803178</v>
      </c>
      <c r="CE48" s="146">
        <f t="shared" si="17"/>
        <v>0.8707171528</v>
      </c>
      <c r="CF48" s="146">
        <f t="shared" si="17"/>
        <v>0.8822366272</v>
      </c>
      <c r="CG48" s="146">
        <f t="shared" si="17"/>
        <v>0.8866971655</v>
      </c>
      <c r="CH48" s="146">
        <f t="shared" si="17"/>
        <v>0.8976208734</v>
      </c>
      <c r="CI48" s="146">
        <f t="shared" si="17"/>
        <v>0.9177212868</v>
      </c>
      <c r="CJ48" s="146">
        <f t="shared" si="17"/>
        <v>0.7872718894</v>
      </c>
      <c r="CK48" s="146">
        <f t="shared" si="17"/>
        <v>0.9299079903</v>
      </c>
      <c r="CL48" s="146">
        <f t="shared" si="17"/>
        <v>0.8409103704</v>
      </c>
      <c r="CM48" s="146">
        <f t="shared" si="17"/>
        <v>0.8656</v>
      </c>
      <c r="CN48" s="146">
        <f t="shared" si="17"/>
        <v>0.8688459161</v>
      </c>
      <c r="CO48" s="146">
        <f t="shared" si="17"/>
        <v>0.8868744015</v>
      </c>
      <c r="CP48" s="146">
        <f t="shared" si="17"/>
        <v>0.8949855346</v>
      </c>
      <c r="CQ48" s="146">
        <f t="shared" si="17"/>
        <v>0.9050019204</v>
      </c>
      <c r="CR48" s="146">
        <f t="shared" si="17"/>
        <v>0.9135990232</v>
      </c>
      <c r="CS48" s="146">
        <f t="shared" si="17"/>
        <v>0.8139777477</v>
      </c>
      <c r="CT48" s="146">
        <f t="shared" si="17"/>
        <v>0.7872493347</v>
      </c>
      <c r="CU48" s="146">
        <f t="shared" si="17"/>
        <v>0.8171369863</v>
      </c>
      <c r="CV48" s="146">
        <f t="shared" si="17"/>
        <v>0.7828978495</v>
      </c>
      <c r="CW48" s="146">
        <f t="shared" si="17"/>
        <v>0.9350985876</v>
      </c>
      <c r="CX48" s="146">
        <f t="shared" si="17"/>
        <v>0.9203730247</v>
      </c>
      <c r="CY48" s="146">
        <f t="shared" si="17"/>
        <v>0.897093114</v>
      </c>
      <c r="CZ48" s="146">
        <f t="shared" si="17"/>
        <v>0.9112636943</v>
      </c>
      <c r="DA48" s="146">
        <f t="shared" si="17"/>
        <v>0.9278191448</v>
      </c>
      <c r="DB48" s="146">
        <f t="shared" si="17"/>
        <v>0.9293021447</v>
      </c>
      <c r="DC48" s="146">
        <f t="shared" si="17"/>
        <v>0.9362031706</v>
      </c>
      <c r="DD48" s="146">
        <f t="shared" si="17"/>
        <v>0.9422498629</v>
      </c>
      <c r="DE48" s="146">
        <f t="shared" si="17"/>
        <v>0.9435347719</v>
      </c>
      <c r="DF48" s="146">
        <f t="shared" si="17"/>
        <v>0.947245145</v>
      </c>
      <c r="DG48" s="146">
        <f t="shared" si="17"/>
        <v>0.9636939712</v>
      </c>
      <c r="DH48" s="146">
        <f t="shared" si="17"/>
        <v>0.783289983</v>
      </c>
      <c r="DI48" s="146">
        <f t="shared" si="17"/>
        <v>0.9256188225</v>
      </c>
      <c r="DJ48" s="146">
        <f t="shared" si="17"/>
        <v>0.9102050877</v>
      </c>
      <c r="DK48" s="146">
        <f t="shared" si="17"/>
        <v>0.9344082018</v>
      </c>
      <c r="DL48" s="146">
        <f t="shared" si="17"/>
        <v>0.9374174625</v>
      </c>
      <c r="DM48" s="146">
        <f t="shared" si="17"/>
        <v>0.9498257342</v>
      </c>
      <c r="DN48" s="146">
        <f t="shared" si="17"/>
        <v>0.9491062562</v>
      </c>
      <c r="DO48" s="146">
        <f t="shared" si="17"/>
        <v>0.9530974009</v>
      </c>
      <c r="DP48" s="146">
        <f t="shared" si="17"/>
        <v>0.9603651822</v>
      </c>
      <c r="DQ48" s="146">
        <f t="shared" si="17"/>
        <v>0.9577051073</v>
      </c>
      <c r="DR48" s="146">
        <f t="shared" si="17"/>
        <v>0.9548857075</v>
      </c>
      <c r="DS48" s="146">
        <f t="shared" si="17"/>
        <v>0.9496329776</v>
      </c>
      <c r="DT48" s="146">
        <f t="shared" si="17"/>
        <v>0.6863758913</v>
      </c>
      <c r="DU48" s="146">
        <f t="shared" si="17"/>
        <v>0.7961552632</v>
      </c>
      <c r="DV48" s="146">
        <f t="shared" si="17"/>
        <v>0.8222192019</v>
      </c>
      <c r="DW48" s="146">
        <f t="shared" si="17"/>
        <v>0.8484632449</v>
      </c>
      <c r="DX48" s="146">
        <f t="shared" si="17"/>
        <v>0.8084266447</v>
      </c>
      <c r="DY48" s="146">
        <f t="shared" si="17"/>
        <v>0.782474359</v>
      </c>
      <c r="DZ48" s="146">
        <f t="shared" si="17"/>
        <v>0.7850697518</v>
      </c>
      <c r="EA48" s="146">
        <f t="shared" si="17"/>
        <v>0.7973491413</v>
      </c>
      <c r="EB48" s="146">
        <f t="shared" si="17"/>
        <v>0.8108475843</v>
      </c>
      <c r="EC48" s="146">
        <f t="shared" si="17"/>
        <v>0.8130549571</v>
      </c>
      <c r="ED48" s="146">
        <f t="shared" si="17"/>
        <v>0.7778856334</v>
      </c>
      <c r="EE48" s="146">
        <f t="shared" si="17"/>
        <v>0.7984372973</v>
      </c>
      <c r="EF48" s="146">
        <f t="shared" si="17"/>
        <v>0.6654037868</v>
      </c>
      <c r="EG48" s="146">
        <f t="shared" si="17"/>
        <v>0.7108040203</v>
      </c>
      <c r="EH48" s="146">
        <f t="shared" si="17"/>
        <v>0.7083449544</v>
      </c>
      <c r="EI48" s="146">
        <f t="shared" si="17"/>
        <v>0.73489531</v>
      </c>
      <c r="EJ48" s="146">
        <f t="shared" si="17"/>
        <v>0.7409467539</v>
      </c>
      <c r="EK48" s="146">
        <f t="shared" si="17"/>
        <v>0.7552010803</v>
      </c>
      <c r="EL48" s="146">
        <f t="shared" si="17"/>
        <v>0.7541868491</v>
      </c>
      <c r="EM48" s="146">
        <f t="shared" si="17"/>
        <v>0.7588023039</v>
      </c>
      <c r="EN48" s="146">
        <f t="shared" si="17"/>
        <v>0.7640124345</v>
      </c>
      <c r="EO48" s="146">
        <f t="shared" si="17"/>
        <v>0.7475843931</v>
      </c>
      <c r="EP48" s="146">
        <f t="shared" si="17"/>
        <v>0.7300196663</v>
      </c>
      <c r="EQ48" s="146">
        <f t="shared" si="17"/>
        <v>0.7188920639</v>
      </c>
      <c r="ER48" s="146">
        <f t="shared" si="17"/>
        <v>0.4614931432</v>
      </c>
      <c r="ES48" s="146">
        <f t="shared" si="17"/>
        <v>0.558843552</v>
      </c>
      <c r="ET48" s="146">
        <f t="shared" si="17"/>
        <v>0.5672593237</v>
      </c>
      <c r="EU48" s="146">
        <f t="shared" si="17"/>
        <v>0.5887562319</v>
      </c>
      <c r="EV48" s="146">
        <f t="shared" si="17"/>
        <v>0.5979309531</v>
      </c>
      <c r="EW48" s="146">
        <f t="shared" si="17"/>
        <v>0.6084108095</v>
      </c>
      <c r="EX48" s="146">
        <f t="shared" si="17"/>
        <v>0.6168880845</v>
      </c>
      <c r="EY48" s="146">
        <f t="shared" si="17"/>
        <v>0.6330985904</v>
      </c>
      <c r="EZ48" s="146">
        <f t="shared" si="17"/>
        <v>0.6330380173</v>
      </c>
      <c r="FA48" s="146">
        <f t="shared" si="17"/>
        <v>0.6266423093</v>
      </c>
      <c r="FB48" s="146">
        <f t="shared" si="17"/>
        <v>0.6157636588</v>
      </c>
      <c r="FC48" s="146">
        <f t="shared" si="17"/>
        <v>0.6106259829</v>
      </c>
      <c r="FD48" s="146">
        <f t="shared" si="17"/>
        <v>0.440657784</v>
      </c>
      <c r="FE48" s="146">
        <f t="shared" si="17"/>
        <v>0.5129889462</v>
      </c>
      <c r="FF48" s="146">
        <f t="shared" si="17"/>
        <v>0.5042449275</v>
      </c>
      <c r="FG48" s="146">
        <f t="shared" si="17"/>
        <v>0.5198151719</v>
      </c>
      <c r="FH48" s="146">
        <f t="shared" si="17"/>
        <v>0.5397671486</v>
      </c>
      <c r="FI48" s="146">
        <f t="shared" si="17"/>
        <v>0.5439878196</v>
      </c>
      <c r="FJ48" s="146">
        <f t="shared" si="17"/>
        <v>0.5523508477</v>
      </c>
      <c r="FK48" s="146">
        <f t="shared" si="17"/>
        <v>0.5657160055</v>
      </c>
      <c r="FL48" s="146">
        <f t="shared" si="17"/>
        <v>0.5792055802</v>
      </c>
      <c r="FM48" s="146">
        <f t="shared" si="17"/>
        <v>0.5904260805</v>
      </c>
      <c r="FN48" s="146">
        <f t="shared" si="17"/>
        <v>0.5983011505</v>
      </c>
      <c r="FO48" s="146">
        <f t="shared" si="17"/>
        <v>0.6108905822</v>
      </c>
      <c r="FP48" s="146">
        <f t="shared" si="17"/>
        <v>0.5625871124</v>
      </c>
      <c r="FQ48" s="146">
        <f t="shared" si="17"/>
        <v>0.6242845733</v>
      </c>
      <c r="FR48" s="146">
        <f t="shared" si="17"/>
        <v>0.6339893389</v>
      </c>
      <c r="FS48" s="146">
        <f t="shared" si="17"/>
        <v>0.6398826834</v>
      </c>
      <c r="FT48" s="146">
        <f t="shared" si="17"/>
        <v>0.6221429403</v>
      </c>
      <c r="FU48" s="146">
        <f t="shared" si="17"/>
        <v>0.609853782</v>
      </c>
      <c r="FV48" s="146">
        <f t="shared" si="17"/>
        <v>0.6052338092</v>
      </c>
      <c r="FW48" s="146">
        <f t="shared" si="17"/>
        <v>0.6132531042</v>
      </c>
      <c r="FX48" s="146">
        <f t="shared" si="17"/>
        <v>0.6236427883</v>
      </c>
      <c r="FY48" s="146">
        <f t="shared" si="17"/>
        <v>0.6260585999</v>
      </c>
      <c r="FZ48" s="146">
        <f t="shared" si="17"/>
        <v>0.6281575757</v>
      </c>
      <c r="GA48" s="146">
        <f t="shared" si="17"/>
        <v>0.6362650632</v>
      </c>
      <c r="GB48" s="146">
        <f t="shared" si="17"/>
        <v>0.4857062672</v>
      </c>
      <c r="GC48" s="146">
        <f t="shared" si="17"/>
        <v>0.6056682121</v>
      </c>
      <c r="GD48" s="146">
        <f t="shared" si="17"/>
        <v>0.6024500373</v>
      </c>
      <c r="GE48" s="146">
        <f t="shared" si="17"/>
        <v>0.6282700224</v>
      </c>
      <c r="GF48" s="146">
        <f t="shared" si="17"/>
        <v>0.6198372479</v>
      </c>
      <c r="GG48" s="146">
        <f t="shared" si="17"/>
        <v>0.6180924242</v>
      </c>
      <c r="GH48" s="146">
        <f t="shared" si="17"/>
        <v>0.6208704187</v>
      </c>
      <c r="GI48" s="146">
        <f t="shared" si="17"/>
        <v>0.6198638686</v>
      </c>
      <c r="GJ48" s="146">
        <f t="shared" si="17"/>
        <v>0.6250842271</v>
      </c>
      <c r="GK48" s="146">
        <f t="shared" si="17"/>
        <v>0.6270110786</v>
      </c>
      <c r="GL48" s="146">
        <f t="shared" si="17"/>
        <v>0.6306654337</v>
      </c>
      <c r="GM48" s="146">
        <f t="shared" si="17"/>
        <v>0.6432107497</v>
      </c>
      <c r="GN48" s="146">
        <f t="shared" si="17"/>
        <v>0.56682777</v>
      </c>
      <c r="GO48" s="146">
        <f t="shared" si="17"/>
        <v>0.6759981577</v>
      </c>
      <c r="GP48" s="146">
        <f t="shared" si="17"/>
        <v>0.676151401</v>
      </c>
      <c r="GQ48" s="146">
        <f t="shared" si="17"/>
        <v>0.708286558</v>
      </c>
      <c r="GR48" s="146">
        <f t="shared" si="17"/>
        <v>0.7354678088</v>
      </c>
      <c r="GS48" s="146">
        <f t="shared" si="17"/>
        <v>0.7455742974</v>
      </c>
      <c r="GT48" s="146">
        <f t="shared" si="17"/>
        <v>0.6821018029</v>
      </c>
      <c r="GU48" s="146">
        <f t="shared" si="17"/>
        <v>0.6852525953</v>
      </c>
      <c r="GV48" s="146">
        <f t="shared" si="17"/>
        <v>0.6890922898</v>
      </c>
      <c r="GW48" s="146">
        <f t="shared" si="17"/>
        <v>0.6908636696</v>
      </c>
      <c r="GX48" s="146">
        <f t="shared" si="17"/>
        <v>0.691699336</v>
      </c>
      <c r="GY48" s="146">
        <f t="shared" si="17"/>
        <v>0.7110714228</v>
      </c>
      <c r="GZ48" s="146">
        <f t="shared" si="17"/>
        <v>0.679939276</v>
      </c>
      <c r="HA48" s="146">
        <f t="shared" si="17"/>
        <v>0.7792460038</v>
      </c>
      <c r="HB48" s="146">
        <f t="shared" si="17"/>
        <v>0.7750987801</v>
      </c>
      <c r="HC48" s="146">
        <f t="shared" si="17"/>
        <v>0.7906400554</v>
      </c>
      <c r="HD48" s="146">
        <f t="shared" si="17"/>
        <v>0.7991990021</v>
      </c>
      <c r="HE48" s="146">
        <f t="shared" si="17"/>
        <v>0.8082589023</v>
      </c>
      <c r="HF48" s="146">
        <f t="shared" si="17"/>
        <v>0.8039691949</v>
      </c>
      <c r="HG48" s="146">
        <f t="shared" si="17"/>
        <v>0.8053166803</v>
      </c>
      <c r="HH48" s="146">
        <f t="shared" si="17"/>
        <v>0.8072113455</v>
      </c>
      <c r="HI48" s="147">
        <f t="shared" si="17"/>
        <v>0.7960286228</v>
      </c>
      <c r="HJ48" s="147">
        <f t="shared" si="17"/>
        <v>0.7958278602</v>
      </c>
      <c r="HK48" s="147">
        <f t="shared" si="17"/>
        <v>0.8078124639</v>
      </c>
      <c r="HL48" s="147">
        <f t="shared" si="17"/>
        <v>0.6937419355</v>
      </c>
      <c r="HM48" s="147">
        <f t="shared" si="17"/>
        <v>0.8245866667</v>
      </c>
      <c r="HN48" s="147">
        <f t="shared" si="17"/>
        <v>0.8335956044</v>
      </c>
      <c r="HO48" s="147">
        <f t="shared" si="17"/>
        <v>0.8452264463</v>
      </c>
      <c r="HP48" s="147">
        <f t="shared" si="17"/>
        <v>0.8505526316</v>
      </c>
      <c r="HQ48" s="147">
        <f t="shared" si="17"/>
        <v>0.855578022</v>
      </c>
      <c r="HR48" s="147">
        <f t="shared" si="17"/>
        <v>0.856315493</v>
      </c>
      <c r="HS48" s="147">
        <f t="shared" si="17"/>
        <v>0.8581222951</v>
      </c>
      <c r="HT48" s="172"/>
    </row>
    <row r="49" ht="12.75" customHeight="1">
      <c r="A49" s="39">
        <f t="shared" si="3"/>
        <v>45</v>
      </c>
      <c r="B49" s="134" t="s">
        <v>267</v>
      </c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  <c r="BR49" s="119"/>
      <c r="BS49" s="119"/>
      <c r="BT49" s="119"/>
      <c r="BU49" s="119"/>
      <c r="BV49" s="119"/>
      <c r="BW49" s="119"/>
      <c r="BX49" s="119"/>
      <c r="BY49" s="119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19"/>
      <c r="CO49" s="119"/>
      <c r="CP49" s="119"/>
      <c r="CQ49" s="119"/>
      <c r="CR49" s="119"/>
      <c r="CS49" s="119"/>
      <c r="CT49" s="119"/>
      <c r="CU49" s="119"/>
      <c r="CV49" s="119"/>
      <c r="CW49" s="119"/>
      <c r="CX49" s="119"/>
      <c r="CY49" s="119"/>
      <c r="CZ49" s="119"/>
      <c r="DA49" s="119"/>
      <c r="DB49" s="119"/>
      <c r="DC49" s="119"/>
      <c r="DD49" s="119"/>
      <c r="DE49" s="119"/>
      <c r="DF49" s="119"/>
      <c r="DG49" s="119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  <c r="DT49" s="119"/>
      <c r="DU49" s="119"/>
      <c r="DV49" s="119"/>
      <c r="DW49" s="119"/>
      <c r="DX49" s="119"/>
      <c r="DY49" s="119"/>
      <c r="DZ49" s="119"/>
      <c r="EA49" s="119"/>
      <c r="EB49" s="119"/>
      <c r="EC49" s="119"/>
      <c r="ED49" s="119"/>
      <c r="EE49" s="119"/>
      <c r="EF49" s="119"/>
      <c r="EG49" s="119"/>
      <c r="EH49" s="119"/>
      <c r="EI49" s="119"/>
      <c r="EJ49" s="119"/>
      <c r="EK49" s="119"/>
      <c r="EL49" s="119"/>
      <c r="EM49" s="119"/>
      <c r="EN49" s="119"/>
      <c r="EO49" s="119"/>
      <c r="EP49" s="119"/>
      <c r="EQ49" s="119"/>
      <c r="ER49" s="119"/>
      <c r="ES49" s="119"/>
      <c r="ET49" s="119"/>
      <c r="EU49" s="119"/>
      <c r="EV49" s="119"/>
      <c r="EW49" s="119"/>
      <c r="EX49" s="119"/>
      <c r="EY49" s="119"/>
      <c r="EZ49" s="119"/>
      <c r="FA49" s="119"/>
      <c r="FB49" s="119"/>
      <c r="FC49" s="119"/>
      <c r="FD49" s="119"/>
      <c r="FE49" s="119"/>
      <c r="FF49" s="119"/>
      <c r="FG49" s="119"/>
      <c r="FH49" s="119"/>
      <c r="FI49" s="119"/>
      <c r="FJ49" s="119"/>
      <c r="FK49" s="119"/>
      <c r="FL49" s="119"/>
      <c r="FM49" s="119"/>
      <c r="FN49" s="119"/>
      <c r="FO49" s="119"/>
      <c r="FP49" s="119"/>
      <c r="FQ49" s="119"/>
      <c r="FR49" s="119"/>
      <c r="FS49" s="119"/>
      <c r="FT49" s="119"/>
      <c r="FU49" s="119"/>
      <c r="FV49" s="119"/>
      <c r="FW49" s="119"/>
      <c r="FX49" s="119"/>
      <c r="FY49" s="119"/>
      <c r="FZ49" s="119"/>
      <c r="GA49" s="119"/>
      <c r="GB49" s="119"/>
      <c r="GC49" s="119"/>
      <c r="GD49" s="119"/>
      <c r="GE49" s="119"/>
      <c r="GF49" s="119"/>
      <c r="GG49" s="119"/>
      <c r="GH49" s="119"/>
      <c r="GI49" s="119"/>
      <c r="GJ49" s="119"/>
      <c r="GK49" s="119"/>
      <c r="GL49" s="119"/>
      <c r="GM49" s="119"/>
      <c r="GN49" s="119"/>
      <c r="GO49" s="119"/>
      <c r="GP49" s="119"/>
      <c r="GQ49" s="119"/>
      <c r="GR49" s="119"/>
      <c r="GS49" s="119"/>
      <c r="GT49" s="119"/>
      <c r="GU49" s="119"/>
      <c r="GV49" s="119"/>
      <c r="GW49" s="119"/>
      <c r="GX49" s="119"/>
      <c r="GY49" s="119"/>
      <c r="GZ49" s="119"/>
      <c r="HA49" s="119"/>
      <c r="HB49" s="119"/>
      <c r="HC49" s="119"/>
      <c r="HD49" s="119"/>
      <c r="HE49" s="119"/>
      <c r="HF49" s="119"/>
      <c r="HG49" s="119"/>
      <c r="HH49" s="119"/>
      <c r="HI49" s="24"/>
      <c r="HJ49" s="24"/>
      <c r="HK49" s="24"/>
      <c r="HL49" s="150"/>
      <c r="HM49" s="150"/>
      <c r="HN49" s="150"/>
      <c r="HO49" s="150"/>
      <c r="HP49" s="150"/>
      <c r="HQ49" s="150"/>
      <c r="HR49" s="150"/>
      <c r="HS49" s="150"/>
      <c r="HT49" s="172"/>
    </row>
    <row r="50" ht="12.75" customHeight="1">
      <c r="A50" s="39">
        <f t="shared" si="3"/>
        <v>46</v>
      </c>
      <c r="B50" s="119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  <c r="EV50" s="156"/>
      <c r="EW50" s="156"/>
      <c r="EX50" s="156"/>
      <c r="EY50" s="156"/>
      <c r="EZ50" s="156"/>
      <c r="FA50" s="156"/>
      <c r="FB50" s="156"/>
      <c r="FC50" s="156"/>
      <c r="FD50" s="156"/>
      <c r="FE50" s="156"/>
      <c r="FF50" s="156"/>
      <c r="FG50" s="156"/>
      <c r="FH50" s="156"/>
      <c r="FI50" s="156"/>
      <c r="FJ50" s="156"/>
      <c r="FK50" s="156"/>
      <c r="FL50" s="156"/>
      <c r="FM50" s="156"/>
      <c r="FN50" s="156"/>
      <c r="FO50" s="156"/>
      <c r="FP50" s="156"/>
      <c r="FQ50" s="156"/>
      <c r="FR50" s="156"/>
      <c r="FS50" s="156"/>
      <c r="FT50" s="156"/>
      <c r="FU50" s="156"/>
      <c r="FV50" s="156"/>
      <c r="FW50" s="156"/>
      <c r="FX50" s="156"/>
      <c r="FY50" s="156"/>
      <c r="FZ50" s="156"/>
      <c r="GA50" s="156"/>
      <c r="GB50" s="156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72"/>
    </row>
    <row r="51" ht="13.5" customHeight="1">
      <c r="A51" s="39">
        <f t="shared" si="3"/>
        <v>47</v>
      </c>
      <c r="B51" s="104" t="s">
        <v>268</v>
      </c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6"/>
      <c r="HJ51" s="116"/>
      <c r="HK51" s="116"/>
      <c r="HL51" s="106"/>
      <c r="HM51" s="106"/>
      <c r="HN51" s="106"/>
      <c r="HO51" s="106"/>
      <c r="HP51" s="106"/>
      <c r="HQ51" s="106"/>
      <c r="HR51" s="106"/>
      <c r="HS51" s="106"/>
      <c r="HT51" s="172"/>
    </row>
    <row r="52" ht="13.5" customHeight="1">
      <c r="A52" s="39">
        <f t="shared" si="3"/>
        <v>48</v>
      </c>
      <c r="B52" s="80" t="s">
        <v>269</v>
      </c>
      <c r="C52" s="126"/>
      <c r="D52" s="126">
        <f>'Mês'!D52</f>
        <v>0</v>
      </c>
      <c r="E52" s="126">
        <f>SUM('Mês'!D52:E52)</f>
        <v>0</v>
      </c>
      <c r="F52" s="126">
        <f>SUM('Mês'!D52:F52)</f>
        <v>0</v>
      </c>
      <c r="G52" s="126">
        <f>SUM('Mês'!D52:G52)</f>
        <v>0</v>
      </c>
      <c r="H52" s="126">
        <f>SUM('Mês'!D52:H52)</f>
        <v>0</v>
      </c>
      <c r="I52" s="126">
        <f>SUM('Mês'!D52:I52)</f>
        <v>0</v>
      </c>
      <c r="J52" s="126">
        <f>SUM('Mês'!D52:J52)</f>
        <v>0</v>
      </c>
      <c r="K52" s="126">
        <f>SUM('Mês'!D52:K52)</f>
        <v>0</v>
      </c>
      <c r="L52" s="126">
        <f>SUM('Mês'!D52:L52)</f>
        <v>0</v>
      </c>
      <c r="M52" s="126">
        <f>SUM('Mês'!D52:M52)</f>
        <v>0</v>
      </c>
      <c r="N52" s="126">
        <f>SUM('Mês'!D52:N52)</f>
        <v>0</v>
      </c>
      <c r="O52" s="126">
        <f>SUM('Mês'!D52:O52)</f>
        <v>0</v>
      </c>
      <c r="P52" s="126">
        <f>'Mês'!P52</f>
        <v>0</v>
      </c>
      <c r="Q52" s="126">
        <f>SUM('Mês'!P52:Q52)</f>
        <v>0</v>
      </c>
      <c r="R52" s="126">
        <f>SUM('Mês'!P52:R52)</f>
        <v>1</v>
      </c>
      <c r="S52" s="126">
        <f>SUM('Mês'!P52:S52)</f>
        <v>1</v>
      </c>
      <c r="T52" s="126">
        <f>SUM('Mês'!P52:T52)</f>
        <v>1</v>
      </c>
      <c r="U52" s="126">
        <f>SUM('Mês'!P52:U52)</f>
        <v>1</v>
      </c>
      <c r="V52" s="126">
        <f>SUM('Mês'!P52:V52)</f>
        <v>1</v>
      </c>
      <c r="W52" s="126">
        <f>SUM('Mês'!P52:W52)</f>
        <v>1</v>
      </c>
      <c r="X52" s="126">
        <f>SUM('Mês'!P52:X52)</f>
        <v>1</v>
      </c>
      <c r="Y52" s="126">
        <f>SUM('Mês'!P52:Y52)</f>
        <v>1</v>
      </c>
      <c r="Z52" s="126">
        <f>SUM('Mês'!P52:Z52)</f>
        <v>1</v>
      </c>
      <c r="AA52" s="126">
        <f>SUM('Mês'!P52:AA52)</f>
        <v>1</v>
      </c>
      <c r="AB52" s="126">
        <f>SUM('Mês'!$AB52:AB52)</f>
        <v>0</v>
      </c>
      <c r="AC52" s="126">
        <f>SUM('Mês'!$AB52:AC52)</f>
        <v>0</v>
      </c>
      <c r="AD52" s="126">
        <f>SUM('Mês'!$AB52:AD52)</f>
        <v>0</v>
      </c>
      <c r="AE52" s="126">
        <f>SUM('Mês'!$AB52:AE52)</f>
        <v>1</v>
      </c>
      <c r="AF52" s="126">
        <f>SUM('Mês'!$AB52:AF52)</f>
        <v>1</v>
      </c>
      <c r="AG52" s="126">
        <f>SUM('Mês'!$AB52:AG52)</f>
        <v>1</v>
      </c>
      <c r="AH52" s="126">
        <f>SUM('Mês'!$AB52:AH52)</f>
        <v>1</v>
      </c>
      <c r="AI52" s="126">
        <f>SUM('Mês'!$AB52:AI52)</f>
        <v>2</v>
      </c>
      <c r="AJ52" s="126">
        <f>SUM('Mês'!$AB52:AJ52)</f>
        <v>2</v>
      </c>
      <c r="AK52" s="126">
        <f>SUM('Mês'!$AB52:AK52)</f>
        <v>2</v>
      </c>
      <c r="AL52" s="126">
        <f>SUM('Mês'!$AB52:AL52)</f>
        <v>2</v>
      </c>
      <c r="AM52" s="126">
        <f>SUM('Mês'!$AB52:AM52)</f>
        <v>2</v>
      </c>
      <c r="AN52" s="126">
        <f>SUM('Mês'!$AN52:AN52)</f>
        <v>0</v>
      </c>
      <c r="AO52" s="126">
        <f>SUM('Mês'!$AN52:AO52)</f>
        <v>0</v>
      </c>
      <c r="AP52" s="126">
        <f>SUM('Mês'!$AN52:AP52)</f>
        <v>1</v>
      </c>
      <c r="AQ52" s="126">
        <f>SUM('Mês'!$AN52:AQ52)</f>
        <v>1</v>
      </c>
      <c r="AR52" s="126">
        <f>SUM('Mês'!$AN52:AR52)</f>
        <v>1</v>
      </c>
      <c r="AS52" s="126">
        <f>SUM('Mês'!$AN52:AS52)</f>
        <v>1</v>
      </c>
      <c r="AT52" s="126">
        <f>SUM('Mês'!$AN52:AT52)</f>
        <v>2</v>
      </c>
      <c r="AU52" s="126">
        <f>SUM('Mês'!$AN52:AU52)</f>
        <v>2</v>
      </c>
      <c r="AV52" s="126">
        <f>SUM('Mês'!$AN52:AV52)</f>
        <v>2</v>
      </c>
      <c r="AW52" s="126">
        <f>SUM('Mês'!$AN52:AW52)</f>
        <v>2</v>
      </c>
      <c r="AX52" s="126">
        <f>SUM('Mês'!$AN52:AX52)</f>
        <v>2</v>
      </c>
      <c r="AY52" s="126">
        <f>SUM('Mês'!$AN52:AY52)</f>
        <v>2</v>
      </c>
      <c r="AZ52" s="126">
        <f>SUM('Mês'!$AZ52:AZ52)</f>
        <v>1</v>
      </c>
      <c r="BA52" s="126">
        <f>SUM('Mês'!$AZ52:BA52)</f>
        <v>1</v>
      </c>
      <c r="BB52" s="126">
        <f>SUM('Mês'!$AZ52:BB52)</f>
        <v>1</v>
      </c>
      <c r="BC52" s="126">
        <f>SUM('Mês'!$AZ52:BC52)</f>
        <v>1</v>
      </c>
      <c r="BD52" s="126">
        <f>SUM('Mês'!$AZ52:BD52)</f>
        <v>2</v>
      </c>
      <c r="BE52" s="126">
        <f>SUM('Mês'!$AZ52:BE52)</f>
        <v>2</v>
      </c>
      <c r="BF52" s="126">
        <f>SUM('Mês'!$AZ52:BF52)</f>
        <v>2</v>
      </c>
      <c r="BG52" s="126">
        <f>SUM('Mês'!$AZ52:BG52)</f>
        <v>2</v>
      </c>
      <c r="BH52" s="126">
        <f>SUM('Mês'!$AZ52:BH52)</f>
        <v>3</v>
      </c>
      <c r="BI52" s="126">
        <f>SUM('Mês'!$AZ52:BI52)</f>
        <v>3</v>
      </c>
      <c r="BJ52" s="126">
        <f>SUM('Mês'!$AZ52:BJ52)</f>
        <v>3</v>
      </c>
      <c r="BK52" s="126">
        <f>SUM('Mês'!$AZ52:BK52)</f>
        <v>3</v>
      </c>
      <c r="BL52" s="126">
        <f>SUM('Mês'!$BL52:BL52)</f>
        <v>0</v>
      </c>
      <c r="BM52" s="126">
        <f>SUM('Mês'!$BL52:BM52)</f>
        <v>0</v>
      </c>
      <c r="BN52" s="126">
        <f>SUM('Mês'!$BL52:BN52)</f>
        <v>1</v>
      </c>
      <c r="BO52" s="126">
        <f>SUM('Mês'!$BL52:BO52)</f>
        <v>1</v>
      </c>
      <c r="BP52" s="126">
        <f>SUM('Mês'!$BL52:BP52)</f>
        <v>1</v>
      </c>
      <c r="BQ52" s="126">
        <f>SUM('Mês'!$BL52:BQ52)</f>
        <v>1</v>
      </c>
      <c r="BR52" s="126">
        <f>SUM('Mês'!$BL52:BR52)</f>
        <v>2</v>
      </c>
      <c r="BS52" s="126">
        <f>SUM('Mês'!$BL52:BS52)</f>
        <v>2</v>
      </c>
      <c r="BT52" s="126">
        <f>SUM('Mês'!$BL52:BT52)</f>
        <v>2</v>
      </c>
      <c r="BU52" s="126">
        <f>SUM('Mês'!$BL52:BU52)</f>
        <v>2</v>
      </c>
      <c r="BV52" s="126">
        <f>SUM('Mês'!$BL52:BV52)</f>
        <v>2</v>
      </c>
      <c r="BW52" s="126">
        <f>SUM('Mês'!$BL52:BW52)</f>
        <v>2</v>
      </c>
      <c r="BX52" s="126">
        <f>SUM('Mês'!$BX52:BX52)</f>
        <v>0</v>
      </c>
      <c r="BY52" s="126">
        <f>SUM('Mês'!$BX52:BY52)</f>
        <v>1</v>
      </c>
      <c r="BZ52" s="126">
        <f>SUM('Mês'!$BX52:BZ52)</f>
        <v>1</v>
      </c>
      <c r="CA52" s="126">
        <f>SUM('Mês'!$BX52:CA52)</f>
        <v>1</v>
      </c>
      <c r="CB52" s="126">
        <f>SUM('Mês'!$BX52:CB52)</f>
        <v>1</v>
      </c>
      <c r="CC52" s="126">
        <f>SUM('Mês'!$BX52:CC52)</f>
        <v>1</v>
      </c>
      <c r="CD52" s="126">
        <f>SUM('Mês'!$BX52:CD52)</f>
        <v>1</v>
      </c>
      <c r="CE52" s="126">
        <f>SUM('Mês'!$BX52:CE52)</f>
        <v>2</v>
      </c>
      <c r="CF52" s="126">
        <f>SUM('Mês'!$BX52:CF52)</f>
        <v>2</v>
      </c>
      <c r="CG52" s="126">
        <f>SUM('Mês'!$BX52:CG52)</f>
        <v>2</v>
      </c>
      <c r="CH52" s="126">
        <f>SUM('Mês'!$BX52:CH52)</f>
        <v>2</v>
      </c>
      <c r="CI52" s="126">
        <f>SUM('Mês'!$BX52:CI52)</f>
        <v>2</v>
      </c>
      <c r="CJ52" s="126">
        <f>SUM('Mês'!$CJ52:CJ52)</f>
        <v>0</v>
      </c>
      <c r="CK52" s="126">
        <f>SUM('Mês'!$CJ52:CK52)</f>
        <v>0</v>
      </c>
      <c r="CL52" s="126">
        <f>SUM('Mês'!$CJ52:CL52)</f>
        <v>1</v>
      </c>
      <c r="CM52" s="126">
        <f>SUM('Mês'!$CJ52:CM52)</f>
        <v>1</v>
      </c>
      <c r="CN52" s="126">
        <f>SUM('Mês'!$CJ52:CN52)</f>
        <v>1</v>
      </c>
      <c r="CO52" s="126">
        <f>SUM('Mês'!$CJ52:CO52)</f>
        <v>1</v>
      </c>
      <c r="CP52" s="126">
        <f>SUM('Mês'!$CJ52:CP52)</f>
        <v>1</v>
      </c>
      <c r="CQ52" s="126">
        <f>SUM('Mês'!$CJ52:CQ52)</f>
        <v>1</v>
      </c>
      <c r="CR52" s="126">
        <f>SUM('Mês'!$CJ52:CR52)</f>
        <v>2</v>
      </c>
      <c r="CS52" s="126">
        <f>SUM('Mês'!$CJ52:CS52)</f>
        <v>2</v>
      </c>
      <c r="CT52" s="126">
        <f>SUM('Mês'!$CJ52:CT52)</f>
        <v>3</v>
      </c>
      <c r="CU52" s="126">
        <f>SUM('Mês'!$CJ52:CU52)</f>
        <v>3</v>
      </c>
      <c r="CV52" s="126">
        <f>SUM('Mês'!$CV52:CV52)</f>
        <v>0</v>
      </c>
      <c r="CW52" s="126">
        <f>SUM('Mês'!$CV52:CW52)</f>
        <v>0</v>
      </c>
      <c r="CX52" s="126">
        <f>SUM('Mês'!$CV52:CX52)</f>
        <v>1</v>
      </c>
      <c r="CY52" s="126">
        <f>SUM('Mês'!$CV52:CY52)</f>
        <v>1</v>
      </c>
      <c r="CZ52" s="126">
        <f>SUM('Mês'!$CV52:CZ52)</f>
        <v>1</v>
      </c>
      <c r="DA52" s="126">
        <f>SUM('Mês'!$CV52:DA52)</f>
        <v>1</v>
      </c>
      <c r="DB52" s="126">
        <f>SUM('Mês'!$CV52:DB52)</f>
        <v>1</v>
      </c>
      <c r="DC52" s="126">
        <f>SUM('Mês'!$CV52:DC52)</f>
        <v>1</v>
      </c>
      <c r="DD52" s="126">
        <f>SUM('Mês'!$CV52:DD52)</f>
        <v>1</v>
      </c>
      <c r="DE52" s="126">
        <f>SUM('Mês'!$CV52:DE52)</f>
        <v>1</v>
      </c>
      <c r="DF52" s="126">
        <f>SUM('Mês'!$CV52:DF52)</f>
        <v>1</v>
      </c>
      <c r="DG52" s="126">
        <f>SUM('Mês'!$CV52:DG52)</f>
        <v>1</v>
      </c>
      <c r="DH52" s="126">
        <f>SUM('Mês'!$DH52:DH52)</f>
        <v>0</v>
      </c>
      <c r="DI52" s="126">
        <f>SUM('Mês'!$DH52:DI52)</f>
        <v>0</v>
      </c>
      <c r="DJ52" s="126">
        <f>SUM('Mês'!$DH52:DJ52)</f>
        <v>0</v>
      </c>
      <c r="DK52" s="126">
        <f>SUM('Mês'!$DH52:DK52)</f>
        <v>0</v>
      </c>
      <c r="DL52" s="126">
        <f>SUM('Mês'!$DH52:DL52)</f>
        <v>0</v>
      </c>
      <c r="DM52" s="126">
        <f>SUM('Mês'!$DH52:DM52)</f>
        <v>0</v>
      </c>
      <c r="DN52" s="126">
        <f>SUM('Mês'!$DH52:DN52)</f>
        <v>0</v>
      </c>
      <c r="DO52" s="126">
        <f>SUM('Mês'!$DH52:DO52)</f>
        <v>0</v>
      </c>
      <c r="DP52" s="126">
        <f>SUM('Mês'!$DH52:DP52)</f>
        <v>0</v>
      </c>
      <c r="DQ52" s="126">
        <f>SUM('Mês'!$DH52:DQ52)</f>
        <v>0</v>
      </c>
      <c r="DR52" s="126">
        <f>SUM('Mês'!$DH52:DR52)</f>
        <v>1</v>
      </c>
      <c r="DS52" s="126">
        <f>SUM('Mês'!$DH52:DS52)</f>
        <v>2</v>
      </c>
      <c r="DT52" s="126">
        <f>SUM('Mês'!$DT52:DT52)</f>
        <v>0</v>
      </c>
      <c r="DU52" s="126">
        <f>SUM('Mês'!$DT52:DU52)</f>
        <v>0</v>
      </c>
      <c r="DV52" s="126">
        <f>SUM('Mês'!$DT52:DV52)</f>
        <v>0</v>
      </c>
      <c r="DW52" s="126">
        <f>SUM('Mês'!$DT52:DW52)</f>
        <v>1</v>
      </c>
      <c r="DX52" s="126">
        <f>SUM('Mês'!$DT52:DX52)</f>
        <v>1</v>
      </c>
      <c r="DY52" s="126">
        <f>SUM('Mês'!$DT52:DY52)</f>
        <v>2</v>
      </c>
      <c r="DZ52" s="126">
        <f>SUM('Mês'!$DT52:DZ52)</f>
        <v>2</v>
      </c>
      <c r="EA52" s="126">
        <f>SUM('Mês'!$DT52:EA52)</f>
        <v>2</v>
      </c>
      <c r="EB52" s="126">
        <f>SUM('Mês'!$DT52:EB52)</f>
        <v>2</v>
      </c>
      <c r="EC52" s="126">
        <f>SUM('Mês'!$DT52:EC52)</f>
        <v>3</v>
      </c>
      <c r="ED52" s="126">
        <f>SUM('Mês'!$DT52:ED52)</f>
        <v>3</v>
      </c>
      <c r="EE52" s="126">
        <f>SUM('Mês'!$DT52:EE52)</f>
        <v>3</v>
      </c>
      <c r="EF52" s="126">
        <f>SUM('Mês'!$EF52:EF52)</f>
        <v>0</v>
      </c>
      <c r="EG52" s="126">
        <f>SUM('Mês'!$EF52:EG52)</f>
        <v>0</v>
      </c>
      <c r="EH52" s="126">
        <f>SUM('Mês'!$EF52:EH52)</f>
        <v>0</v>
      </c>
      <c r="EI52" s="126">
        <f>SUM('Mês'!$EF52:EI52)</f>
        <v>0</v>
      </c>
      <c r="EJ52" s="126">
        <f>SUM('Mês'!$EF52:EJ52)</f>
        <v>0</v>
      </c>
      <c r="EK52" s="126">
        <f>SUM('Mês'!$EF52:EK52)</f>
        <v>0</v>
      </c>
      <c r="EL52" s="126">
        <f>SUM('Mês'!$EF52:EL52)</f>
        <v>0</v>
      </c>
      <c r="EM52" s="126">
        <f>SUM('Mês'!$EF52:EM52)</f>
        <v>0</v>
      </c>
      <c r="EN52" s="126">
        <f>SUM('Mês'!$EF52:EN52)</f>
        <v>0</v>
      </c>
      <c r="EO52" s="126">
        <f>SUM('Mês'!$EF52:EO52)</f>
        <v>0</v>
      </c>
      <c r="EP52" s="126">
        <f>SUM('Mês'!$EF52:EP52)</f>
        <v>0</v>
      </c>
      <c r="EQ52" s="126">
        <f>SUM('Mês'!$EF52:EQ52)</f>
        <v>0</v>
      </c>
      <c r="ER52" s="126">
        <f>SUM('Mês'!$EQ52:ER52)</f>
        <v>0</v>
      </c>
      <c r="ES52" s="126">
        <f>SUM('Mês'!$EQ52:ES52)</f>
        <v>0</v>
      </c>
      <c r="ET52" s="126">
        <f>SUM('Mês'!$EQ52:ET52)</f>
        <v>0</v>
      </c>
      <c r="EU52" s="126">
        <f>SUM('Mês'!$EQ52:EU52)</f>
        <v>0</v>
      </c>
      <c r="EV52" s="126">
        <f>SUM('Mês'!$EQ52:EV52)</f>
        <v>0</v>
      </c>
      <c r="EW52" s="126">
        <f>SUM('Mês'!$EQ52:EW52)</f>
        <v>0</v>
      </c>
      <c r="EX52" s="126">
        <f>SUM('Mês'!$EQ52:EX52)</f>
        <v>0</v>
      </c>
      <c r="EY52" s="126">
        <f>SUM('Mês'!$EQ52:EY52)</f>
        <v>0</v>
      </c>
      <c r="EZ52" s="126">
        <f>SUM('Mês'!$EQ52:EZ52)</f>
        <v>0</v>
      </c>
      <c r="FA52" s="126">
        <f>SUM('Mês'!$EQ52:FA52)</f>
        <v>0</v>
      </c>
      <c r="FB52" s="126">
        <f>SUM('Mês'!$EQ52:FB52)</f>
        <v>0</v>
      </c>
      <c r="FC52" s="126">
        <f>SUM('Mês'!$EQ52:FC52)</f>
        <v>0</v>
      </c>
      <c r="FD52" s="126">
        <f>SUM('Mês'!$FD52:FD52)</f>
        <v>0</v>
      </c>
      <c r="FE52" s="126">
        <f>SUM('Mês'!$FD52:FE52)</f>
        <v>0</v>
      </c>
      <c r="FF52" s="126">
        <f>SUM('Mês'!$FD52:FF52)</f>
        <v>0</v>
      </c>
      <c r="FG52" s="126">
        <f>SUM('Mês'!$FD52:FG52)</f>
        <v>0</v>
      </c>
      <c r="FH52" s="126">
        <f>SUM('Mês'!$FD52:FH52)</f>
        <v>0</v>
      </c>
      <c r="FI52" s="126">
        <f>SUM('Mês'!$FD52:FI52)</f>
        <v>0</v>
      </c>
      <c r="FJ52" s="126">
        <f>SUM('Mês'!$FD52:FJ52)</f>
        <v>0</v>
      </c>
      <c r="FK52" s="126">
        <f>SUM('Mês'!$FD52:FK52)</f>
        <v>0</v>
      </c>
      <c r="FL52" s="126">
        <f>SUM('Mês'!$FD52:FL52)</f>
        <v>0</v>
      </c>
      <c r="FM52" s="126">
        <f>SUM('Mês'!$FD52:FM52)</f>
        <v>0</v>
      </c>
      <c r="FN52" s="126">
        <f>SUM('Mês'!$FD52:FN52)</f>
        <v>0</v>
      </c>
      <c r="FO52" s="126">
        <f>SUM('Mês'!$FD52:FO52)</f>
        <v>0</v>
      </c>
      <c r="FP52" s="126">
        <f>SUM('Mês'!$FP52:FP52)</f>
        <v>0</v>
      </c>
      <c r="FQ52" s="126">
        <f>SUM('Mês'!$FP52:FQ52)</f>
        <v>0</v>
      </c>
      <c r="FR52" s="126">
        <f>SUM('Mês'!$FP52:FR52)</f>
        <v>0</v>
      </c>
      <c r="FS52" s="126">
        <f>SUM('Mês'!$FP52:FS52)</f>
        <v>0</v>
      </c>
      <c r="FT52" s="126">
        <f>SUM('Mês'!$FP52:FT52)</f>
        <v>0</v>
      </c>
      <c r="FU52" s="126">
        <f>SUM('Mês'!$FP52:FU52)</f>
        <v>0</v>
      </c>
      <c r="FV52" s="126">
        <f>SUM('Mês'!$FP52:FV52)</f>
        <v>0</v>
      </c>
      <c r="FW52" s="126">
        <f>SUM('Mês'!$FP52:FW52)</f>
        <v>0</v>
      </c>
      <c r="FX52" s="126">
        <f>SUM('Mês'!$FP52:FX52)</f>
        <v>0</v>
      </c>
      <c r="FY52" s="126">
        <f>SUM('Mês'!$FP52:FY52)</f>
        <v>0</v>
      </c>
      <c r="FZ52" s="126">
        <f>SUM('Mês'!$FP52:FZ52)</f>
        <v>0</v>
      </c>
      <c r="GA52" s="126">
        <f>SUM('Mês'!$FP52:GA52)</f>
        <v>0</v>
      </c>
      <c r="GB52" s="126">
        <f>SUM('Mês'!$FP52:GB52)</f>
        <v>0</v>
      </c>
      <c r="GC52" s="126">
        <f>SUM('Mês'!$FP52:GC52)</f>
        <v>0</v>
      </c>
      <c r="GD52" s="126">
        <f>SUM('Mês'!$FP52:GD52)</f>
        <v>0</v>
      </c>
      <c r="GE52" s="126">
        <f>SUM('Mês'!$FP52:GE52)</f>
        <v>0</v>
      </c>
      <c r="GF52" s="126">
        <f>SUM('Mês'!$FP52:GF52)</f>
        <v>0</v>
      </c>
      <c r="GG52" s="126">
        <f>SUM('Mês'!$FP52:GG52)</f>
        <v>0</v>
      </c>
      <c r="GH52" s="126">
        <f>SUM('Mês'!$FP52:GH52)</f>
        <v>0</v>
      </c>
      <c r="GI52" s="126">
        <f>SUM('Mês'!$FP52:GI52)</f>
        <v>0</v>
      </c>
      <c r="GJ52" s="126">
        <f>SUM('Mês'!$FP52:GJ52)</f>
        <v>0</v>
      </c>
      <c r="GK52" s="126">
        <f>SUM('Mês'!$FP52:GK52)</f>
        <v>0</v>
      </c>
      <c r="GL52" s="126">
        <f>SUM('Mês'!$FP52:GL52)</f>
        <v>0</v>
      </c>
      <c r="GM52" s="126">
        <f>SUM('Mês'!$FP52:GM52)</f>
        <v>0</v>
      </c>
      <c r="GN52" s="126">
        <f>SUM('Mês'!$FP52:GN52)</f>
        <v>0</v>
      </c>
      <c r="GO52" s="126">
        <f>SUM('Mês'!$FP52:GO52)</f>
        <v>0</v>
      </c>
      <c r="GP52" s="126">
        <f>SUM('Mês'!$FP52:GP52)</f>
        <v>0</v>
      </c>
      <c r="GQ52" s="126">
        <f>SUM('Mês'!$FP52:GQ52)</f>
        <v>0</v>
      </c>
      <c r="GR52" s="126">
        <f>SUM('Mês'!$GN52:$GR52)</f>
        <v>0</v>
      </c>
      <c r="GS52" s="126">
        <f>SUM('Mês'!$GN52:$GS52)</f>
        <v>0</v>
      </c>
      <c r="GT52" s="126">
        <f>SUM('Mês'!$GN52:$GT52)</f>
        <v>0</v>
      </c>
      <c r="GU52" s="126">
        <f>SUM('Mês'!$GN52:GU52)</f>
        <v>0</v>
      </c>
      <c r="GV52" s="126">
        <f>SUM('Mês'!$GN52:GV52)</f>
        <v>0</v>
      </c>
      <c r="GW52" s="126">
        <f>SUM('Mês'!$GN52:GW52)</f>
        <v>0</v>
      </c>
      <c r="GX52" s="126">
        <f>SUM('Mês'!$GN52:GX52)</f>
        <v>0</v>
      </c>
      <c r="GY52" s="126">
        <f>SUM('Mês'!$GN52:GY52)</f>
        <v>0</v>
      </c>
      <c r="GZ52" s="126">
        <f>SUM('Mês'!$GZ52:GZ52)</f>
        <v>0</v>
      </c>
      <c r="HA52" s="126">
        <f>SUM('Mês'!$GZ52:HA52)</f>
        <v>0</v>
      </c>
      <c r="HB52" s="126">
        <f>SUM('Mês'!$GZ52:HB52)</f>
        <v>0</v>
      </c>
      <c r="HC52" s="126">
        <f>SUM('Mês'!$GZ52:HC52)</f>
        <v>0</v>
      </c>
      <c r="HD52" s="126">
        <f>SUM('Mês'!$GZ52:HD52)</f>
        <v>0</v>
      </c>
      <c r="HE52" s="126">
        <f>SUM('Mês'!$GZ52:HE52)</f>
        <v>0</v>
      </c>
      <c r="HF52" s="126">
        <f>SUM('Mês'!$GZ52:HF52)</f>
        <v>0</v>
      </c>
      <c r="HG52" s="126">
        <f>SUM('Mês'!$GZ52:HG52)</f>
        <v>0</v>
      </c>
      <c r="HH52" s="126">
        <f>SUM('Mês'!$GZ52:HH52)</f>
        <v>0</v>
      </c>
      <c r="HI52" s="128">
        <f>SUM('Mês'!$GZ52:HI52)</f>
        <v>0</v>
      </c>
      <c r="HJ52" s="128">
        <f>SUM('Mês'!$GZ52:HJ52)</f>
        <v>0</v>
      </c>
      <c r="HK52" s="128">
        <f>SUM('Mês'!$GZ52:HK52)</f>
        <v>0</v>
      </c>
      <c r="HL52" s="130">
        <f>SUM('Mês'!$GZ52:HL52)</f>
        <v>0</v>
      </c>
      <c r="HM52" s="130">
        <f>SUM('Mês'!$GZ52:HM52)</f>
        <v>0</v>
      </c>
      <c r="HN52" s="130">
        <f>SUM('Mês'!$GZ52:HN52)</f>
        <v>0</v>
      </c>
      <c r="HO52" s="130">
        <f>SUM('Mês'!$GZ52:HO52)</f>
        <v>0</v>
      </c>
      <c r="HP52" s="130">
        <f>SUM('Mês'!$GZ52:HP52)</f>
        <v>0</v>
      </c>
      <c r="HQ52" s="130">
        <f>SUM('Mês'!$GZ52:HQ52)</f>
        <v>0</v>
      </c>
      <c r="HR52" s="130">
        <f>SUM('Mês'!$GZ52:HR52)</f>
        <v>0</v>
      </c>
      <c r="HS52" s="130">
        <f>SUM('Mês'!$GZ52:HS52)</f>
        <v>0</v>
      </c>
      <c r="HT52" s="172"/>
    </row>
    <row r="53" ht="12.75" customHeight="1">
      <c r="A53" s="39">
        <f t="shared" si="3"/>
        <v>49</v>
      </c>
      <c r="B53" s="132" t="s">
        <v>270</v>
      </c>
      <c r="C53" s="152"/>
      <c r="D53" s="152">
        <f>'Mês'!D53</f>
        <v>0</v>
      </c>
      <c r="E53" s="152">
        <f>SUM('Mês'!D53:E53)</f>
        <v>0</v>
      </c>
      <c r="F53" s="152">
        <f>SUM('Mês'!D53:F53)</f>
        <v>1</v>
      </c>
      <c r="G53" s="152">
        <f>SUM('Mês'!D53:G53)</f>
        <v>2</v>
      </c>
      <c r="H53" s="152">
        <f>SUM('Mês'!D53:H53)</f>
        <v>2</v>
      </c>
      <c r="I53" s="152">
        <f>SUM('Mês'!D53:I53)</f>
        <v>2</v>
      </c>
      <c r="J53" s="152">
        <f>SUM('Mês'!D53:J53)</f>
        <v>2</v>
      </c>
      <c r="K53" s="152">
        <f>SUM('Mês'!D53:K53)</f>
        <v>2</v>
      </c>
      <c r="L53" s="152">
        <f>SUM('Mês'!D53:L53)</f>
        <v>2</v>
      </c>
      <c r="M53" s="152">
        <f>SUM('Mês'!D53:M53)</f>
        <v>2</v>
      </c>
      <c r="N53" s="152">
        <f>SUM('Mês'!D53:N53)</f>
        <v>2</v>
      </c>
      <c r="O53" s="152">
        <f>SUM('Mês'!D53:O53)</f>
        <v>2</v>
      </c>
      <c r="P53" s="152">
        <f>'Mês'!P53</f>
        <v>0</v>
      </c>
      <c r="Q53" s="152">
        <f>SUM('Mês'!P53:Q53)</f>
        <v>0</v>
      </c>
      <c r="R53" s="152">
        <f>SUM('Mês'!P53:R53)</f>
        <v>0</v>
      </c>
      <c r="S53" s="152">
        <f>SUM('Mês'!P53:S53)</f>
        <v>0</v>
      </c>
      <c r="T53" s="152">
        <f>SUM('Mês'!P53:T53)</f>
        <v>0</v>
      </c>
      <c r="U53" s="152">
        <f>SUM('Mês'!P53:U53)</f>
        <v>0</v>
      </c>
      <c r="V53" s="152">
        <f>SUM('Mês'!P53:V53)</f>
        <v>0</v>
      </c>
      <c r="W53" s="152">
        <f>SUM('Mês'!P53:W53)</f>
        <v>1</v>
      </c>
      <c r="X53" s="152">
        <f>SUM('Mês'!P53:X53)</f>
        <v>1</v>
      </c>
      <c r="Y53" s="152">
        <f>SUM('Mês'!P53:Y53)</f>
        <v>2</v>
      </c>
      <c r="Z53" s="152">
        <f>SUM('Mês'!P53:Z53)</f>
        <v>2</v>
      </c>
      <c r="AA53" s="152">
        <f>SUM('Mês'!P53:AA53)</f>
        <v>2</v>
      </c>
      <c r="AB53" s="152">
        <f>SUM('Mês'!$AB53:AB53)</f>
        <v>0</v>
      </c>
      <c r="AC53" s="152">
        <f>SUM('Mês'!$AB53:AC53)</f>
        <v>0</v>
      </c>
      <c r="AD53" s="152">
        <f>SUM('Mês'!$AB53:AD53)</f>
        <v>0</v>
      </c>
      <c r="AE53" s="152">
        <f>SUM('Mês'!$AB53:AE53)</f>
        <v>0</v>
      </c>
      <c r="AF53" s="152">
        <f>SUM('Mês'!$AB53:AF53)</f>
        <v>1</v>
      </c>
      <c r="AG53" s="152">
        <f>SUM('Mês'!$AB53:AG53)</f>
        <v>1</v>
      </c>
      <c r="AH53" s="152">
        <f>SUM('Mês'!$AB53:AH53)</f>
        <v>1</v>
      </c>
      <c r="AI53" s="152">
        <f>SUM('Mês'!$AB53:AI53)</f>
        <v>1</v>
      </c>
      <c r="AJ53" s="152">
        <f>SUM('Mês'!$AB53:AJ53)</f>
        <v>1</v>
      </c>
      <c r="AK53" s="152">
        <f>SUM('Mês'!$AB53:AK53)</f>
        <v>1</v>
      </c>
      <c r="AL53" s="152">
        <f>SUM('Mês'!$AB53:AL53)</f>
        <v>1</v>
      </c>
      <c r="AM53" s="152">
        <f>SUM('Mês'!$AB53:AM53)</f>
        <v>2</v>
      </c>
      <c r="AN53" s="152">
        <f>SUM('Mês'!$AN53:AN53)</f>
        <v>0</v>
      </c>
      <c r="AO53" s="152">
        <f>SUM('Mês'!$AN53:AO53)</f>
        <v>0</v>
      </c>
      <c r="AP53" s="152">
        <f>SUM('Mês'!$AN53:AP53)</f>
        <v>1</v>
      </c>
      <c r="AQ53" s="152">
        <f>SUM('Mês'!$AN53:AQ53)</f>
        <v>1</v>
      </c>
      <c r="AR53" s="152">
        <f>SUM('Mês'!$AN53:AR53)</f>
        <v>1</v>
      </c>
      <c r="AS53" s="152">
        <f>SUM('Mês'!$AN53:AS53)</f>
        <v>3</v>
      </c>
      <c r="AT53" s="152">
        <f>SUM('Mês'!$AN53:AT53)</f>
        <v>3</v>
      </c>
      <c r="AU53" s="152">
        <f>SUM('Mês'!$AN53:AU53)</f>
        <v>3</v>
      </c>
      <c r="AV53" s="152">
        <f>SUM('Mês'!$AN53:AV53)</f>
        <v>3</v>
      </c>
      <c r="AW53" s="152">
        <f>SUM('Mês'!$AN53:AW53)</f>
        <v>4</v>
      </c>
      <c r="AX53" s="152">
        <f>SUM('Mês'!$AN53:AX53)</f>
        <v>5</v>
      </c>
      <c r="AY53" s="152">
        <f>SUM('Mês'!$AN53:AY53)</f>
        <v>7</v>
      </c>
      <c r="AZ53" s="152">
        <f>SUM('Mês'!$AZ53:AZ53)</f>
        <v>0</v>
      </c>
      <c r="BA53" s="152">
        <f>SUM('Mês'!$AZ53:BA53)</f>
        <v>0</v>
      </c>
      <c r="BB53" s="152">
        <f>SUM('Mês'!$AZ53:BB53)</f>
        <v>0</v>
      </c>
      <c r="BC53" s="152">
        <f>SUM('Mês'!$AZ53:BC53)</f>
        <v>1</v>
      </c>
      <c r="BD53" s="152">
        <f>SUM('Mês'!$AZ53:BD53)</f>
        <v>1</v>
      </c>
      <c r="BE53" s="152">
        <f>SUM('Mês'!$AZ53:BE53)</f>
        <v>1</v>
      </c>
      <c r="BF53" s="152">
        <f>SUM('Mês'!$AZ53:BF53)</f>
        <v>2</v>
      </c>
      <c r="BG53" s="152">
        <f>SUM('Mês'!$AZ53:BG53)</f>
        <v>2</v>
      </c>
      <c r="BH53" s="152">
        <f>SUM('Mês'!$AZ53:BH53)</f>
        <v>2</v>
      </c>
      <c r="BI53" s="152">
        <f>SUM('Mês'!$AZ53:BI53)</f>
        <v>3</v>
      </c>
      <c r="BJ53" s="152">
        <f>SUM('Mês'!$AZ53:BJ53)</f>
        <v>4</v>
      </c>
      <c r="BK53" s="152">
        <f>SUM('Mês'!$AZ53:BK53)</f>
        <v>5</v>
      </c>
      <c r="BL53" s="152">
        <f>SUM('Mês'!$BL53:BL53)</f>
        <v>0</v>
      </c>
      <c r="BM53" s="152">
        <f>SUM('Mês'!$BL53:BM53)</f>
        <v>0</v>
      </c>
      <c r="BN53" s="152">
        <f>SUM('Mês'!$BL53:BN53)</f>
        <v>0</v>
      </c>
      <c r="BO53" s="152">
        <f>SUM('Mês'!$BL53:BO53)</f>
        <v>0</v>
      </c>
      <c r="BP53" s="152">
        <f>SUM('Mês'!$BL53:BP53)</f>
        <v>1</v>
      </c>
      <c r="BQ53" s="152">
        <f>SUM('Mês'!$BL53:BQ53)</f>
        <v>1</v>
      </c>
      <c r="BR53" s="152">
        <f>SUM('Mês'!$BL53:BR53)</f>
        <v>2</v>
      </c>
      <c r="BS53" s="152">
        <f>SUM('Mês'!$BL53:BS53)</f>
        <v>2</v>
      </c>
      <c r="BT53" s="152">
        <f>SUM('Mês'!$BL53:BT53)</f>
        <v>3</v>
      </c>
      <c r="BU53" s="152">
        <f>SUM('Mês'!$BL53:BU53)</f>
        <v>3</v>
      </c>
      <c r="BV53" s="152">
        <f>SUM('Mês'!$BL53:BV53)</f>
        <v>3</v>
      </c>
      <c r="BW53" s="152">
        <f>SUM('Mês'!$BL53:BW53)</f>
        <v>4</v>
      </c>
      <c r="BX53" s="152">
        <f>SUM('Mês'!$BX53:BX53)</f>
        <v>0</v>
      </c>
      <c r="BY53" s="152">
        <f>SUM('Mês'!$BX53:BY53)</f>
        <v>0</v>
      </c>
      <c r="BZ53" s="152">
        <f>SUM('Mês'!$BX53:BZ53)</f>
        <v>0</v>
      </c>
      <c r="CA53" s="152">
        <f>SUM('Mês'!$BX53:CA53)</f>
        <v>0</v>
      </c>
      <c r="CB53" s="152">
        <f>SUM('Mês'!$BX53:CB53)</f>
        <v>1</v>
      </c>
      <c r="CC53" s="152">
        <f>SUM('Mês'!$BX53:CC53)</f>
        <v>1</v>
      </c>
      <c r="CD53" s="152">
        <f>SUM('Mês'!$BX53:CD53)</f>
        <v>1</v>
      </c>
      <c r="CE53" s="152">
        <f>SUM('Mês'!$BX53:CE53)</f>
        <v>1</v>
      </c>
      <c r="CF53" s="152">
        <f>SUM('Mês'!$BX53:CF53)</f>
        <v>1</v>
      </c>
      <c r="CG53" s="152">
        <f>SUM('Mês'!$BX53:CG53)</f>
        <v>1</v>
      </c>
      <c r="CH53" s="152">
        <f>SUM('Mês'!$BX53:CH53)</f>
        <v>2</v>
      </c>
      <c r="CI53" s="152">
        <f>SUM('Mês'!$BX53:CI53)</f>
        <v>2</v>
      </c>
      <c r="CJ53" s="152">
        <f>SUM('Mês'!$CJ53:CJ53)</f>
        <v>0</v>
      </c>
      <c r="CK53" s="152">
        <f>SUM('Mês'!$CJ53:CK53)</f>
        <v>0</v>
      </c>
      <c r="CL53" s="152">
        <f>SUM('Mês'!$CJ53:CL53)</f>
        <v>0</v>
      </c>
      <c r="CM53" s="152">
        <f>SUM('Mês'!$CJ53:CM53)</f>
        <v>1</v>
      </c>
      <c r="CN53" s="152">
        <f>SUM('Mês'!$CJ53:CN53)</f>
        <v>1</v>
      </c>
      <c r="CO53" s="152">
        <f>SUM('Mês'!$CJ53:CO53)</f>
        <v>1</v>
      </c>
      <c r="CP53" s="152">
        <f>SUM('Mês'!$CJ53:CP53)</f>
        <v>1</v>
      </c>
      <c r="CQ53" s="152">
        <f>SUM('Mês'!$CJ53:CQ53)</f>
        <v>1</v>
      </c>
      <c r="CR53" s="152">
        <f>SUM('Mês'!$CJ53:CR53)</f>
        <v>1</v>
      </c>
      <c r="CS53" s="152">
        <f>SUM('Mês'!$CJ53:CS53)</f>
        <v>1</v>
      </c>
      <c r="CT53" s="152">
        <f>SUM('Mês'!$CJ53:CT53)</f>
        <v>1</v>
      </c>
      <c r="CU53" s="152">
        <f>SUM('Mês'!$CJ53:CU53)</f>
        <v>1</v>
      </c>
      <c r="CV53" s="152">
        <f>SUM('Mês'!$CV53:CV53)</f>
        <v>0</v>
      </c>
      <c r="CW53" s="152">
        <f>SUM('Mês'!$CV53:CW53)</f>
        <v>1</v>
      </c>
      <c r="CX53" s="152">
        <f>SUM('Mês'!$CV53:CX53)</f>
        <v>1</v>
      </c>
      <c r="CY53" s="152">
        <f>SUM('Mês'!$CV53:CY53)</f>
        <v>1</v>
      </c>
      <c r="CZ53" s="152">
        <f>SUM('Mês'!$CV53:CZ53)</f>
        <v>1</v>
      </c>
      <c r="DA53" s="152">
        <f>SUM('Mês'!$CV53:DA53)</f>
        <v>2</v>
      </c>
      <c r="DB53" s="152">
        <f>SUM('Mês'!$CV53:DB53)</f>
        <v>3</v>
      </c>
      <c r="DC53" s="152">
        <f>SUM('Mês'!$CV53:DC53)</f>
        <v>4</v>
      </c>
      <c r="DD53" s="152">
        <f>SUM('Mês'!$CV53:DD53)</f>
        <v>4</v>
      </c>
      <c r="DE53" s="152">
        <f>SUM('Mês'!$CV53:DE53)</f>
        <v>5</v>
      </c>
      <c r="DF53" s="152">
        <f>SUM('Mês'!$CV53:DF53)</f>
        <v>5</v>
      </c>
      <c r="DG53" s="152">
        <f>SUM('Mês'!$CV53:DG53)</f>
        <v>5</v>
      </c>
      <c r="DH53" s="152">
        <f>SUM('Mês'!$DH53:DH53)</f>
        <v>0</v>
      </c>
      <c r="DI53" s="152">
        <f>SUM('Mês'!$DH53:DI53)</f>
        <v>0</v>
      </c>
      <c r="DJ53" s="152">
        <f>SUM('Mês'!$DH53:DJ53)</f>
        <v>0</v>
      </c>
      <c r="DK53" s="152">
        <f>SUM('Mês'!$DH53:DK53)</f>
        <v>0</v>
      </c>
      <c r="DL53" s="152">
        <f>SUM('Mês'!$DH53:DL53)</f>
        <v>0</v>
      </c>
      <c r="DM53" s="152">
        <f>SUM('Mês'!$DH53:DM53)</f>
        <v>0</v>
      </c>
      <c r="DN53" s="152">
        <f>SUM('Mês'!$DH53:DN53)</f>
        <v>0</v>
      </c>
      <c r="DO53" s="152">
        <f>SUM('Mês'!$DH53:DO53)</f>
        <v>0</v>
      </c>
      <c r="DP53" s="152">
        <f>SUM('Mês'!$DH53:DP53)</f>
        <v>0</v>
      </c>
      <c r="DQ53" s="152">
        <f>SUM('Mês'!$DH53:DQ53)</f>
        <v>0</v>
      </c>
      <c r="DR53" s="152">
        <f>SUM('Mês'!$DH53:DR53)</f>
        <v>1</v>
      </c>
      <c r="DS53" s="152">
        <f>SUM('Mês'!$DH53:DS53)</f>
        <v>1</v>
      </c>
      <c r="DT53" s="152">
        <f>SUM('Mês'!$DT53:DT53)</f>
        <v>1</v>
      </c>
      <c r="DU53" s="152">
        <f>SUM('Mês'!$DT53:DU53)</f>
        <v>1</v>
      </c>
      <c r="DV53" s="152">
        <f>SUM('Mês'!$DT53:DV53)</f>
        <v>1</v>
      </c>
      <c r="DW53" s="152">
        <f>SUM('Mês'!$DT53:DW53)</f>
        <v>1</v>
      </c>
      <c r="DX53" s="152">
        <f>SUM('Mês'!$DT53:DX53)</f>
        <v>3</v>
      </c>
      <c r="DY53" s="152">
        <f>SUM('Mês'!$DT53:DY53)</f>
        <v>3</v>
      </c>
      <c r="DZ53" s="152">
        <f>SUM('Mês'!$DT53:DZ53)</f>
        <v>3</v>
      </c>
      <c r="EA53" s="152">
        <f>SUM('Mês'!$DT53:EA53)</f>
        <v>4</v>
      </c>
      <c r="EB53" s="152">
        <f>SUM('Mês'!$DT53:EB53)</f>
        <v>4</v>
      </c>
      <c r="EC53" s="152">
        <f>SUM('Mês'!$DT53:EC53)</f>
        <v>4</v>
      </c>
      <c r="ED53" s="152">
        <f>SUM('Mês'!$DT53:ED53)</f>
        <v>5</v>
      </c>
      <c r="EE53" s="152">
        <f>SUM('Mês'!$DT53:EE53)</f>
        <v>6</v>
      </c>
      <c r="EF53" s="152">
        <f>SUM('Mês'!$EF53:EF53)</f>
        <v>0</v>
      </c>
      <c r="EG53" s="152">
        <f>SUM('Mês'!$EF53:EG53)</f>
        <v>0</v>
      </c>
      <c r="EH53" s="152">
        <f>SUM('Mês'!$EF53:EH53)</f>
        <v>0</v>
      </c>
      <c r="EI53" s="152">
        <f>SUM('Mês'!$EF53:EI53)</f>
        <v>0</v>
      </c>
      <c r="EJ53" s="152">
        <f>SUM('Mês'!$EF53:EJ53)</f>
        <v>0</v>
      </c>
      <c r="EK53" s="152">
        <f>SUM('Mês'!$EF53:EK53)</f>
        <v>0</v>
      </c>
      <c r="EL53" s="152">
        <f>SUM('Mês'!$EF53:EL53)</f>
        <v>1</v>
      </c>
      <c r="EM53" s="152">
        <f>SUM('Mês'!$EF53:EM53)</f>
        <v>1</v>
      </c>
      <c r="EN53" s="152">
        <f>SUM('Mês'!$EF53:EN53)</f>
        <v>1</v>
      </c>
      <c r="EO53" s="152">
        <f>SUM('Mês'!$EF53:EO53)</f>
        <v>2</v>
      </c>
      <c r="EP53" s="152">
        <f>SUM('Mês'!$EF53:EP53)</f>
        <v>2</v>
      </c>
      <c r="EQ53" s="152">
        <f>SUM('Mês'!$EF53:EQ53)</f>
        <v>2</v>
      </c>
      <c r="ER53" s="152">
        <f>SUM('Mês'!$EQ53:ER53)</f>
        <v>0</v>
      </c>
      <c r="ES53" s="152">
        <f>SUM('Mês'!$EQ53:ES53)</f>
        <v>0</v>
      </c>
      <c r="ET53" s="152">
        <f>SUM('Mês'!$EQ53:ET53)</f>
        <v>0</v>
      </c>
      <c r="EU53" s="152">
        <f>SUM('Mês'!$EQ53:EU53)</f>
        <v>0</v>
      </c>
      <c r="EV53" s="152">
        <f>SUM('Mês'!$EQ53:EV53)</f>
        <v>0</v>
      </c>
      <c r="EW53" s="152">
        <f>SUM('Mês'!$EQ53:EW53)</f>
        <v>0</v>
      </c>
      <c r="EX53" s="152">
        <f>SUM('Mês'!$EQ53:EX53)</f>
        <v>1</v>
      </c>
      <c r="EY53" s="152">
        <f>SUM('Mês'!$EQ53:EY53)</f>
        <v>1</v>
      </c>
      <c r="EZ53" s="152">
        <f>SUM('Mês'!$EQ53:EZ53)</f>
        <v>1</v>
      </c>
      <c r="FA53" s="152">
        <f>SUM('Mês'!$EQ53:FA53)</f>
        <v>1</v>
      </c>
      <c r="FB53" s="152">
        <f>SUM('Mês'!$EQ53:FB53)</f>
        <v>2</v>
      </c>
      <c r="FC53" s="152">
        <f>SUM('Mês'!$EQ53:FC53)</f>
        <v>3</v>
      </c>
      <c r="FD53" s="152">
        <f>SUM('Mês'!$FD53:FD53)</f>
        <v>0</v>
      </c>
      <c r="FE53" s="152">
        <f>SUM('Mês'!$FD53:FE53)</f>
        <v>0</v>
      </c>
      <c r="FF53" s="152">
        <f>SUM('Mês'!$FD53:FF53)</f>
        <v>0</v>
      </c>
      <c r="FG53" s="152">
        <f>SUM('Mês'!$FD53:FG53)</f>
        <v>0</v>
      </c>
      <c r="FH53" s="152">
        <f>SUM('Mês'!$FD53:FH53)</f>
        <v>0</v>
      </c>
      <c r="FI53" s="152">
        <f>SUM('Mês'!$FD53:FI53)</f>
        <v>1</v>
      </c>
      <c r="FJ53" s="152">
        <f>SUM('Mês'!$FD53:FJ53)</f>
        <v>1</v>
      </c>
      <c r="FK53" s="152">
        <f>SUM('Mês'!$FD53:FK53)</f>
        <v>1</v>
      </c>
      <c r="FL53" s="152">
        <f>SUM('Mês'!$FD53:FL53)</f>
        <v>1</v>
      </c>
      <c r="FM53" s="152">
        <f>SUM('Mês'!$FD53:FM53)</f>
        <v>1</v>
      </c>
      <c r="FN53" s="152">
        <f>SUM('Mês'!$FD53:FN53)</f>
        <v>1</v>
      </c>
      <c r="FO53" s="152">
        <f>SUM('Mês'!$FD53:FO53)</f>
        <v>1</v>
      </c>
      <c r="FP53" s="152">
        <f>SUM('Mês'!$FP53:FP53)</f>
        <v>0</v>
      </c>
      <c r="FQ53" s="152">
        <f>SUM('Mês'!$FP53:FQ53)</f>
        <v>0</v>
      </c>
      <c r="FR53" s="152">
        <f>SUM('Mês'!$FP53:FR53)</f>
        <v>0</v>
      </c>
      <c r="FS53" s="152">
        <f>SUM('Mês'!$FP53:FS53)</f>
        <v>0</v>
      </c>
      <c r="FT53" s="152">
        <f>SUM('Mês'!$FP53:FT53)</f>
        <v>0</v>
      </c>
      <c r="FU53" s="152">
        <f>SUM('Mês'!$FP53:FU53)</f>
        <v>0</v>
      </c>
      <c r="FV53" s="152">
        <f>SUM('Mês'!$FP53:FV53)</f>
        <v>0</v>
      </c>
      <c r="FW53" s="152">
        <f>SUM('Mês'!$FP53:FW53)</f>
        <v>0</v>
      </c>
      <c r="FX53" s="152">
        <f>SUM('Mês'!$FP53:FX53)</f>
        <v>0</v>
      </c>
      <c r="FY53" s="152">
        <f>SUM('Mês'!$FP53:FY53)</f>
        <v>0</v>
      </c>
      <c r="FZ53" s="152">
        <f>SUM('Mês'!$FP53:FZ53)</f>
        <v>0</v>
      </c>
      <c r="GA53" s="152">
        <f>SUM('Mês'!$FP53:GA53)</f>
        <v>0</v>
      </c>
      <c r="GB53" s="152">
        <f>SUM('Mês'!$FP53:GB53)</f>
        <v>0</v>
      </c>
      <c r="GC53" s="152">
        <f>SUM('Mês'!$FP53:GC53)</f>
        <v>0</v>
      </c>
      <c r="GD53" s="152">
        <f>SUM('Mês'!$FP53:GD53)</f>
        <v>0</v>
      </c>
      <c r="GE53" s="152">
        <f>SUM('Mês'!$FP53:GE53)</f>
        <v>0</v>
      </c>
      <c r="GF53" s="152">
        <f>SUM('Mês'!$FP53:GF53)</f>
        <v>0</v>
      </c>
      <c r="GG53" s="152">
        <f>SUM('Mês'!$FP53:GG53)</f>
        <v>0</v>
      </c>
      <c r="GH53" s="152">
        <f>SUM('Mês'!$FP53:GH53)</f>
        <v>0</v>
      </c>
      <c r="GI53" s="152">
        <f>SUM('Mês'!$FP53:GI53)</f>
        <v>0</v>
      </c>
      <c r="GJ53" s="152">
        <f>SUM('Mês'!$FP53:GJ53)</f>
        <v>0</v>
      </c>
      <c r="GK53" s="152">
        <f>SUM('Mês'!$FP53:GK53)</f>
        <v>0</v>
      </c>
      <c r="GL53" s="152">
        <f>SUM('Mês'!$FP53:GL53)</f>
        <v>0</v>
      </c>
      <c r="GM53" s="152">
        <f>SUM('Mês'!$FP53:GM53)</f>
        <v>0</v>
      </c>
      <c r="GN53" s="152">
        <f>SUM('Mês'!$FP53:GN53)</f>
        <v>0</v>
      </c>
      <c r="GO53" s="152">
        <f>SUM('Mês'!$FP53:GO53)</f>
        <v>0</v>
      </c>
      <c r="GP53" s="152">
        <f>SUM('Mês'!$FP53:GP53)</f>
        <v>0</v>
      </c>
      <c r="GQ53" s="152">
        <f>SUM('Mês'!$FP53:GQ53)</f>
        <v>0</v>
      </c>
      <c r="GR53" s="152">
        <f>SUM('Mês'!$GN53:$GR53)</f>
        <v>0</v>
      </c>
      <c r="GS53" s="152">
        <f>SUM('Mês'!$GN53:$GS53)</f>
        <v>0</v>
      </c>
      <c r="GT53" s="152">
        <f>SUM('Mês'!$GN53:$GT53)</f>
        <v>0</v>
      </c>
      <c r="GU53" s="152">
        <f>SUM('Mês'!$GN53:GU53)</f>
        <v>0</v>
      </c>
      <c r="GV53" s="152">
        <f>SUM('Mês'!$GN53:GV53)</f>
        <v>0</v>
      </c>
      <c r="GW53" s="152">
        <f>SUM('Mês'!$GN53:GW53)</f>
        <v>0</v>
      </c>
      <c r="GX53" s="152">
        <f>SUM('Mês'!$GN53:GX53)</f>
        <v>0</v>
      </c>
      <c r="GY53" s="152">
        <f>SUM('Mês'!$GN53:GY53)</f>
        <v>0</v>
      </c>
      <c r="GZ53" s="152">
        <f>SUM('Mês'!$GZ53:GZ53)</f>
        <v>0</v>
      </c>
      <c r="HA53" s="152">
        <f>SUM('Mês'!$GZ53:HA53)</f>
        <v>0</v>
      </c>
      <c r="HB53" s="152">
        <f>SUM('Mês'!$GZ53:HB53)</f>
        <v>0</v>
      </c>
      <c r="HC53" s="152">
        <f>SUM('Mês'!$GZ53:HC53)</f>
        <v>0</v>
      </c>
      <c r="HD53" s="152">
        <f>SUM('Mês'!$GZ53:HD53)</f>
        <v>0</v>
      </c>
      <c r="HE53" s="152">
        <f>SUM('Mês'!$GZ53:HE53)</f>
        <v>0</v>
      </c>
      <c r="HF53" s="152">
        <f>SUM('Mês'!$GZ53:HF53)</f>
        <v>0</v>
      </c>
      <c r="HG53" s="152">
        <f>SUM('Mês'!$GZ53:HG53)</f>
        <v>0</v>
      </c>
      <c r="HH53" s="152">
        <f>SUM('Mês'!$GZ53:HH53)</f>
        <v>0</v>
      </c>
      <c r="HI53" s="154">
        <f>SUM('Mês'!$GZ53:HI53)</f>
        <v>0</v>
      </c>
      <c r="HJ53" s="154">
        <f>SUM('Mês'!$GZ53:HJ53)</f>
        <v>0</v>
      </c>
      <c r="HK53" s="154">
        <f>SUM('Mês'!$GZ53:HK53)</f>
        <v>0</v>
      </c>
      <c r="HL53" s="182">
        <f>SUM('Mês'!$GZ53:HL53)</f>
        <v>0</v>
      </c>
      <c r="HM53" s="182">
        <f>SUM('Mês'!$GZ53:HM53)</f>
        <v>0</v>
      </c>
      <c r="HN53" s="182">
        <f>SUM('Mês'!$GZ53:HN53)</f>
        <v>0</v>
      </c>
      <c r="HO53" s="182">
        <f>SUM('Mês'!$GZ53:HO53)</f>
        <v>0</v>
      </c>
      <c r="HP53" s="182">
        <f>SUM('Mês'!$GZ53:HP53)</f>
        <v>0</v>
      </c>
      <c r="HQ53" s="182">
        <f>SUM('Mês'!$GZ53:HQ53)</f>
        <v>0</v>
      </c>
      <c r="HR53" s="182">
        <f>SUM('Mês'!$GZ53:HR53)</f>
        <v>0</v>
      </c>
      <c r="HS53" s="182">
        <f>SUM('Mês'!$GZ53:HS53)</f>
        <v>0</v>
      </c>
      <c r="HT53" s="172"/>
    </row>
    <row r="54" ht="15.75" customHeight="1">
      <c r="A54" s="39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4"/>
      <c r="HJ54" s="184"/>
      <c r="HK54" s="184"/>
      <c r="HL54" s="184"/>
      <c r="HM54" s="184"/>
      <c r="HN54" s="170"/>
      <c r="HO54" s="170"/>
      <c r="HP54" s="170"/>
      <c r="HQ54" s="170"/>
      <c r="HR54" s="170"/>
      <c r="HS54" s="170"/>
      <c r="HT54" s="172"/>
    </row>
    <row r="55" ht="15.75" customHeight="1">
      <c r="A55" s="39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  <c r="EV55" s="157"/>
      <c r="EW55" s="157"/>
      <c r="EX55" s="157"/>
      <c r="EY55" s="157"/>
      <c r="EZ55" s="157"/>
      <c r="FA55" s="157"/>
      <c r="FB55" s="157"/>
      <c r="FC55" s="157"/>
      <c r="FD55" s="157"/>
      <c r="FE55" s="157"/>
      <c r="FF55" s="157"/>
      <c r="FG55" s="157"/>
      <c r="FH55" s="157"/>
      <c r="FI55" s="157"/>
      <c r="FJ55" s="157"/>
      <c r="FK55" s="157"/>
      <c r="FL55" s="157"/>
      <c r="FM55" s="157"/>
      <c r="FN55" s="157"/>
      <c r="FO55" s="157"/>
      <c r="FP55" s="157"/>
      <c r="FQ55" s="157"/>
      <c r="FR55" s="157"/>
      <c r="FS55" s="157"/>
      <c r="FT55" s="157"/>
      <c r="FU55" s="157"/>
      <c r="FV55" s="157"/>
      <c r="FW55" s="157"/>
      <c r="FX55" s="157"/>
      <c r="FY55" s="157"/>
      <c r="FZ55" s="157"/>
      <c r="GA55" s="157"/>
      <c r="GB55" s="157"/>
      <c r="GC55" s="157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4"/>
      <c r="HJ55" s="184"/>
      <c r="HK55" s="184"/>
      <c r="HL55" s="184"/>
      <c r="HM55" s="184"/>
      <c r="HN55" s="170"/>
      <c r="HO55" s="170"/>
      <c r="HP55" s="170"/>
      <c r="HQ55" s="170"/>
      <c r="HR55" s="170"/>
      <c r="HS55" s="170"/>
      <c r="HT55" s="172"/>
    </row>
    <row r="56" ht="15.75" customHeight="1">
      <c r="A56" s="39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4"/>
      <c r="HJ56" s="184"/>
      <c r="HK56" s="184"/>
      <c r="HL56" s="184"/>
      <c r="HM56" s="184"/>
      <c r="HN56" s="170"/>
      <c r="HO56" s="170"/>
      <c r="HP56" s="170"/>
      <c r="HQ56" s="170"/>
      <c r="HR56" s="170"/>
      <c r="HS56" s="170"/>
      <c r="HT56" s="172"/>
    </row>
    <row r="57" ht="15.75" customHeight="1">
      <c r="A57" s="39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4"/>
      <c r="HJ57" s="184"/>
      <c r="HK57" s="184"/>
      <c r="HL57" s="184"/>
      <c r="HM57" s="184"/>
      <c r="HN57" s="170"/>
      <c r="HO57" s="170"/>
      <c r="HP57" s="170"/>
      <c r="HQ57" s="170"/>
      <c r="HR57" s="170"/>
      <c r="HS57" s="170"/>
      <c r="HT57" s="172"/>
    </row>
    <row r="58" ht="15.75" customHeight="1">
      <c r="A58" s="39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4"/>
      <c r="HJ58" s="184"/>
      <c r="HK58" s="184"/>
      <c r="HL58" s="184"/>
      <c r="HM58" s="184"/>
      <c r="HN58" s="170"/>
      <c r="HO58" s="170"/>
      <c r="HP58" s="170"/>
      <c r="HQ58" s="170"/>
      <c r="HR58" s="170"/>
      <c r="HS58" s="170"/>
      <c r="HT58" s="172"/>
    </row>
    <row r="59" ht="15.75" customHeight="1">
      <c r="A59" s="39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4"/>
      <c r="HJ59" s="184"/>
      <c r="HK59" s="184"/>
      <c r="HL59" s="184"/>
      <c r="HM59" s="184"/>
      <c r="HN59" s="170"/>
      <c r="HO59" s="170"/>
      <c r="HP59" s="170"/>
      <c r="HQ59" s="170"/>
      <c r="HR59" s="170"/>
      <c r="HS59" s="170"/>
      <c r="HT59" s="172"/>
    </row>
    <row r="60" ht="15.75" customHeight="1">
      <c r="A60" s="39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4"/>
      <c r="HJ60" s="184"/>
      <c r="HK60" s="184"/>
      <c r="HL60" s="184"/>
      <c r="HM60" s="184"/>
      <c r="HN60" s="170"/>
      <c r="HO60" s="170"/>
      <c r="HP60" s="170"/>
      <c r="HQ60" s="170"/>
      <c r="HR60" s="170"/>
      <c r="HS60" s="170"/>
      <c r="HT60" s="172"/>
    </row>
    <row r="61" ht="15.75" customHeight="1">
      <c r="A61" s="39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  <c r="EV61" s="157"/>
      <c r="EW61" s="157"/>
      <c r="EX61" s="157"/>
      <c r="EY61" s="157"/>
      <c r="EZ61" s="157"/>
      <c r="FA61" s="157"/>
      <c r="FB61" s="157"/>
      <c r="FC61" s="157"/>
      <c r="FD61" s="157"/>
      <c r="FE61" s="157"/>
      <c r="FF61" s="157"/>
      <c r="FG61" s="157"/>
      <c r="FH61" s="157"/>
      <c r="FI61" s="157"/>
      <c r="FJ61" s="157"/>
      <c r="FK61" s="157"/>
      <c r="FL61" s="157"/>
      <c r="FM61" s="157"/>
      <c r="FN61" s="157"/>
      <c r="FO61" s="157"/>
      <c r="FP61" s="157"/>
      <c r="FQ61" s="157"/>
      <c r="FR61" s="157"/>
      <c r="FS61" s="157"/>
      <c r="FT61" s="157"/>
      <c r="FU61" s="157"/>
      <c r="FV61" s="157"/>
      <c r="FW61" s="157"/>
      <c r="FX61" s="157"/>
      <c r="FY61" s="157"/>
      <c r="FZ61" s="157"/>
      <c r="GA61" s="157"/>
      <c r="GB61" s="157"/>
      <c r="GC61" s="157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4"/>
      <c r="HJ61" s="184"/>
      <c r="HK61" s="184"/>
      <c r="HL61" s="184"/>
      <c r="HM61" s="184"/>
      <c r="HN61" s="170"/>
      <c r="HO61" s="170"/>
      <c r="HP61" s="170"/>
      <c r="HQ61" s="170"/>
      <c r="HR61" s="170"/>
      <c r="HS61" s="170"/>
      <c r="HT61" s="172"/>
    </row>
    <row r="62" ht="15.75" customHeight="1">
      <c r="A62" s="39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4"/>
      <c r="HJ62" s="184"/>
      <c r="HK62" s="184"/>
      <c r="HL62" s="184"/>
      <c r="HM62" s="184"/>
      <c r="HN62" s="170"/>
      <c r="HO62" s="170"/>
      <c r="HP62" s="170"/>
      <c r="HQ62" s="170"/>
      <c r="HR62" s="170"/>
      <c r="HS62" s="170"/>
      <c r="HT62" s="172"/>
    </row>
    <row r="63" ht="15.75" customHeight="1">
      <c r="A63" s="39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4"/>
      <c r="HJ63" s="184"/>
      <c r="HK63" s="184"/>
      <c r="HL63" s="184"/>
      <c r="HM63" s="184"/>
      <c r="HN63" s="170"/>
      <c r="HO63" s="170"/>
      <c r="HP63" s="170"/>
      <c r="HQ63" s="170"/>
      <c r="HR63" s="170"/>
      <c r="HS63" s="170"/>
      <c r="HT63" s="172"/>
    </row>
    <row r="64" ht="15.75" customHeight="1">
      <c r="A64" s="39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  <c r="EQ64" s="157"/>
      <c r="ER64" s="157"/>
      <c r="ES64" s="157"/>
      <c r="ET64" s="157"/>
      <c r="EU64" s="157"/>
      <c r="EV64" s="157"/>
      <c r="EW64" s="157"/>
      <c r="EX64" s="157"/>
      <c r="EY64" s="157"/>
      <c r="EZ64" s="157"/>
      <c r="FA64" s="157"/>
      <c r="FB64" s="157"/>
      <c r="FC64" s="157"/>
      <c r="FD64" s="157"/>
      <c r="FE64" s="157"/>
      <c r="FF64" s="157"/>
      <c r="FG64" s="157"/>
      <c r="FH64" s="157"/>
      <c r="FI64" s="157"/>
      <c r="FJ64" s="157"/>
      <c r="FK64" s="157"/>
      <c r="FL64" s="157"/>
      <c r="FM64" s="157"/>
      <c r="FN64" s="157"/>
      <c r="FO64" s="157"/>
      <c r="FP64" s="157"/>
      <c r="FQ64" s="157"/>
      <c r="FR64" s="157"/>
      <c r="FS64" s="157"/>
      <c r="FT64" s="157"/>
      <c r="FU64" s="157"/>
      <c r="FV64" s="157"/>
      <c r="FW64" s="157"/>
      <c r="FX64" s="157"/>
      <c r="FY64" s="157"/>
      <c r="FZ64" s="157"/>
      <c r="GA64" s="157"/>
      <c r="GB64" s="157"/>
      <c r="GC64" s="157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4"/>
      <c r="HJ64" s="184"/>
      <c r="HK64" s="184"/>
      <c r="HL64" s="184"/>
      <c r="HM64" s="184"/>
      <c r="HN64" s="170"/>
      <c r="HO64" s="170"/>
      <c r="HP64" s="170"/>
      <c r="HQ64" s="170"/>
      <c r="HR64" s="170"/>
      <c r="HS64" s="170"/>
      <c r="HT64" s="172"/>
    </row>
    <row r="65" ht="15.75" customHeight="1">
      <c r="A65" s="39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  <c r="EQ65" s="157"/>
      <c r="ER65" s="157"/>
      <c r="ES65" s="157"/>
      <c r="ET65" s="157"/>
      <c r="EU65" s="157"/>
      <c r="EV65" s="157"/>
      <c r="EW65" s="157"/>
      <c r="EX65" s="157"/>
      <c r="EY65" s="157"/>
      <c r="EZ65" s="157"/>
      <c r="FA65" s="157"/>
      <c r="FB65" s="157"/>
      <c r="FC65" s="157"/>
      <c r="FD65" s="157"/>
      <c r="FE65" s="157"/>
      <c r="FF65" s="157"/>
      <c r="FG65" s="157"/>
      <c r="FH65" s="157"/>
      <c r="FI65" s="157"/>
      <c r="FJ65" s="157"/>
      <c r="FK65" s="157"/>
      <c r="FL65" s="157"/>
      <c r="FM65" s="157"/>
      <c r="FN65" s="157"/>
      <c r="FO65" s="157"/>
      <c r="FP65" s="157"/>
      <c r="FQ65" s="157"/>
      <c r="FR65" s="157"/>
      <c r="FS65" s="157"/>
      <c r="FT65" s="157"/>
      <c r="FU65" s="157"/>
      <c r="FV65" s="157"/>
      <c r="FW65" s="157"/>
      <c r="FX65" s="157"/>
      <c r="FY65" s="157"/>
      <c r="FZ65" s="157"/>
      <c r="GA65" s="157"/>
      <c r="GB65" s="157"/>
      <c r="GC65" s="157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4"/>
      <c r="HJ65" s="184"/>
      <c r="HK65" s="184"/>
      <c r="HL65" s="184"/>
      <c r="HM65" s="184"/>
      <c r="HN65" s="170"/>
      <c r="HO65" s="170"/>
      <c r="HP65" s="170"/>
      <c r="HQ65" s="170"/>
      <c r="HR65" s="170"/>
      <c r="HS65" s="170"/>
      <c r="HT65" s="172"/>
    </row>
    <row r="66" ht="15.75" customHeight="1">
      <c r="A66" s="39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  <c r="EQ66" s="157"/>
      <c r="ER66" s="157"/>
      <c r="ES66" s="157"/>
      <c r="ET66" s="157"/>
      <c r="EU66" s="157"/>
      <c r="EV66" s="157"/>
      <c r="EW66" s="157"/>
      <c r="EX66" s="157"/>
      <c r="EY66" s="157"/>
      <c r="EZ66" s="157"/>
      <c r="FA66" s="157"/>
      <c r="FB66" s="157"/>
      <c r="FC66" s="157"/>
      <c r="FD66" s="157"/>
      <c r="FE66" s="157"/>
      <c r="FF66" s="157"/>
      <c r="FG66" s="157"/>
      <c r="FH66" s="157"/>
      <c r="FI66" s="157"/>
      <c r="FJ66" s="157"/>
      <c r="FK66" s="157"/>
      <c r="FL66" s="157"/>
      <c r="FM66" s="157"/>
      <c r="FN66" s="157"/>
      <c r="FO66" s="157"/>
      <c r="FP66" s="157"/>
      <c r="FQ66" s="157"/>
      <c r="FR66" s="157"/>
      <c r="FS66" s="157"/>
      <c r="FT66" s="157"/>
      <c r="FU66" s="157"/>
      <c r="FV66" s="157"/>
      <c r="FW66" s="157"/>
      <c r="FX66" s="157"/>
      <c r="FY66" s="157"/>
      <c r="FZ66" s="157"/>
      <c r="GA66" s="157"/>
      <c r="GB66" s="157"/>
      <c r="GC66" s="157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4"/>
      <c r="HJ66" s="184"/>
      <c r="HK66" s="184"/>
      <c r="HL66" s="184"/>
      <c r="HM66" s="184"/>
      <c r="HN66" s="170"/>
      <c r="HO66" s="170"/>
      <c r="HP66" s="170"/>
      <c r="HQ66" s="170"/>
      <c r="HR66" s="170"/>
      <c r="HS66" s="170"/>
      <c r="HT66" s="172"/>
    </row>
    <row r="67" ht="15.75" customHeight="1">
      <c r="A67" s="39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  <c r="FY67" s="157"/>
      <c r="FZ67" s="157"/>
      <c r="GA67" s="157"/>
      <c r="GB67" s="157"/>
      <c r="GC67" s="157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4"/>
      <c r="HJ67" s="184"/>
      <c r="HK67" s="184"/>
      <c r="HL67" s="184"/>
      <c r="HM67" s="184"/>
      <c r="HN67" s="170"/>
      <c r="HO67" s="170"/>
      <c r="HP67" s="170"/>
      <c r="HQ67" s="170"/>
      <c r="HR67" s="170"/>
      <c r="HS67" s="170"/>
      <c r="HT67" s="172"/>
    </row>
    <row r="68" ht="15.75" customHeight="1">
      <c r="A68" s="39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  <c r="EV68" s="157"/>
      <c r="EW68" s="157"/>
      <c r="EX68" s="157"/>
      <c r="EY68" s="157"/>
      <c r="EZ68" s="157"/>
      <c r="FA68" s="157"/>
      <c r="FB68" s="157"/>
      <c r="FC68" s="157"/>
      <c r="FD68" s="157"/>
      <c r="FE68" s="157"/>
      <c r="FF68" s="157"/>
      <c r="FG68" s="157"/>
      <c r="FH68" s="157"/>
      <c r="FI68" s="157"/>
      <c r="FJ68" s="157"/>
      <c r="FK68" s="157"/>
      <c r="FL68" s="157"/>
      <c r="FM68" s="157"/>
      <c r="FN68" s="157"/>
      <c r="FO68" s="157"/>
      <c r="FP68" s="157"/>
      <c r="FQ68" s="157"/>
      <c r="FR68" s="157"/>
      <c r="FS68" s="157"/>
      <c r="FT68" s="157"/>
      <c r="FU68" s="157"/>
      <c r="FV68" s="157"/>
      <c r="FW68" s="157"/>
      <c r="FX68" s="157"/>
      <c r="FY68" s="157"/>
      <c r="FZ68" s="157"/>
      <c r="GA68" s="157"/>
      <c r="GB68" s="157"/>
      <c r="GC68" s="157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4"/>
      <c r="HJ68" s="184"/>
      <c r="HK68" s="184"/>
      <c r="HL68" s="184"/>
      <c r="HM68" s="184"/>
      <c r="HN68" s="170"/>
      <c r="HO68" s="170"/>
      <c r="HP68" s="170"/>
      <c r="HQ68" s="170"/>
      <c r="HR68" s="170"/>
      <c r="HS68" s="170"/>
      <c r="HT68" s="172"/>
    </row>
    <row r="69" ht="15.75" customHeight="1">
      <c r="A69" s="39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  <c r="EQ69" s="157"/>
      <c r="ER69" s="157"/>
      <c r="ES69" s="157"/>
      <c r="ET69" s="157"/>
      <c r="EU69" s="157"/>
      <c r="EV69" s="157"/>
      <c r="EW69" s="157"/>
      <c r="EX69" s="157"/>
      <c r="EY69" s="157"/>
      <c r="EZ69" s="157"/>
      <c r="FA69" s="157"/>
      <c r="FB69" s="157"/>
      <c r="FC69" s="157"/>
      <c r="FD69" s="157"/>
      <c r="FE69" s="157"/>
      <c r="FF69" s="157"/>
      <c r="FG69" s="157"/>
      <c r="FH69" s="157"/>
      <c r="FI69" s="157"/>
      <c r="FJ69" s="157"/>
      <c r="FK69" s="157"/>
      <c r="FL69" s="157"/>
      <c r="FM69" s="157"/>
      <c r="FN69" s="157"/>
      <c r="FO69" s="157"/>
      <c r="FP69" s="157"/>
      <c r="FQ69" s="157"/>
      <c r="FR69" s="157"/>
      <c r="FS69" s="157"/>
      <c r="FT69" s="157"/>
      <c r="FU69" s="157"/>
      <c r="FV69" s="157"/>
      <c r="FW69" s="157"/>
      <c r="FX69" s="157"/>
      <c r="FY69" s="157"/>
      <c r="FZ69" s="157"/>
      <c r="GA69" s="157"/>
      <c r="GB69" s="157"/>
      <c r="GC69" s="157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4"/>
      <c r="HJ69" s="184"/>
      <c r="HK69" s="184"/>
      <c r="HL69" s="184"/>
      <c r="HM69" s="184"/>
      <c r="HN69" s="170"/>
      <c r="HO69" s="170"/>
      <c r="HP69" s="170"/>
      <c r="HQ69" s="170"/>
      <c r="HR69" s="170"/>
      <c r="HS69" s="170"/>
      <c r="HT69" s="172"/>
    </row>
    <row r="70" ht="15.75" customHeight="1">
      <c r="A70" s="39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  <c r="EV70" s="157"/>
      <c r="EW70" s="157"/>
      <c r="EX70" s="157"/>
      <c r="EY70" s="157"/>
      <c r="EZ70" s="157"/>
      <c r="FA70" s="157"/>
      <c r="FB70" s="157"/>
      <c r="FC70" s="157"/>
      <c r="FD70" s="157"/>
      <c r="FE70" s="157"/>
      <c r="FF70" s="157"/>
      <c r="FG70" s="157"/>
      <c r="FH70" s="157"/>
      <c r="FI70" s="157"/>
      <c r="FJ70" s="157"/>
      <c r="FK70" s="157"/>
      <c r="FL70" s="157"/>
      <c r="FM70" s="157"/>
      <c r="FN70" s="157"/>
      <c r="FO70" s="157"/>
      <c r="FP70" s="157"/>
      <c r="FQ70" s="157"/>
      <c r="FR70" s="157"/>
      <c r="FS70" s="157"/>
      <c r="FT70" s="157"/>
      <c r="FU70" s="157"/>
      <c r="FV70" s="157"/>
      <c r="FW70" s="157"/>
      <c r="FX70" s="157"/>
      <c r="FY70" s="157"/>
      <c r="FZ70" s="157"/>
      <c r="GA70" s="157"/>
      <c r="GB70" s="157"/>
      <c r="GC70" s="157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4"/>
      <c r="HJ70" s="184"/>
      <c r="HK70" s="184"/>
      <c r="HL70" s="184"/>
      <c r="HM70" s="184"/>
      <c r="HN70" s="170"/>
      <c r="HO70" s="170"/>
      <c r="HP70" s="170"/>
      <c r="HQ70" s="170"/>
      <c r="HR70" s="170"/>
      <c r="HS70" s="170"/>
      <c r="HT70" s="172"/>
    </row>
    <row r="71" ht="15.75" customHeight="1">
      <c r="A71" s="39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  <c r="EQ71" s="157"/>
      <c r="ER71" s="157"/>
      <c r="ES71" s="157"/>
      <c r="ET71" s="157"/>
      <c r="EU71" s="157"/>
      <c r="EV71" s="157"/>
      <c r="EW71" s="157"/>
      <c r="EX71" s="157"/>
      <c r="EY71" s="157"/>
      <c r="EZ71" s="157"/>
      <c r="FA71" s="157"/>
      <c r="FB71" s="157"/>
      <c r="FC71" s="157"/>
      <c r="FD71" s="157"/>
      <c r="FE71" s="157"/>
      <c r="FF71" s="157"/>
      <c r="FG71" s="157"/>
      <c r="FH71" s="157"/>
      <c r="FI71" s="157"/>
      <c r="FJ71" s="157"/>
      <c r="FK71" s="157"/>
      <c r="FL71" s="157"/>
      <c r="FM71" s="157"/>
      <c r="FN71" s="157"/>
      <c r="FO71" s="157"/>
      <c r="FP71" s="157"/>
      <c r="FQ71" s="157"/>
      <c r="FR71" s="157"/>
      <c r="FS71" s="157"/>
      <c r="FT71" s="157"/>
      <c r="FU71" s="157"/>
      <c r="FV71" s="157"/>
      <c r="FW71" s="157"/>
      <c r="FX71" s="157"/>
      <c r="FY71" s="157"/>
      <c r="FZ71" s="157"/>
      <c r="GA71" s="157"/>
      <c r="GB71" s="157"/>
      <c r="GC71" s="157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4"/>
      <c r="HJ71" s="184"/>
      <c r="HK71" s="184"/>
      <c r="HL71" s="184"/>
      <c r="HM71" s="184"/>
      <c r="HN71" s="170"/>
      <c r="HO71" s="170"/>
      <c r="HP71" s="170"/>
      <c r="HQ71" s="170"/>
      <c r="HR71" s="170"/>
      <c r="HS71" s="170"/>
      <c r="HT71" s="172"/>
    </row>
    <row r="72" ht="15.75" customHeight="1">
      <c r="A72" s="39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  <c r="EQ72" s="157"/>
      <c r="ER72" s="157"/>
      <c r="ES72" s="157"/>
      <c r="ET72" s="157"/>
      <c r="EU72" s="157"/>
      <c r="EV72" s="157"/>
      <c r="EW72" s="157"/>
      <c r="EX72" s="157"/>
      <c r="EY72" s="157"/>
      <c r="EZ72" s="157"/>
      <c r="FA72" s="157"/>
      <c r="FB72" s="157"/>
      <c r="FC72" s="157"/>
      <c r="FD72" s="157"/>
      <c r="FE72" s="157"/>
      <c r="FF72" s="157"/>
      <c r="FG72" s="157"/>
      <c r="FH72" s="157"/>
      <c r="FI72" s="157"/>
      <c r="FJ72" s="157"/>
      <c r="FK72" s="157"/>
      <c r="FL72" s="157"/>
      <c r="FM72" s="157"/>
      <c r="FN72" s="157"/>
      <c r="FO72" s="157"/>
      <c r="FP72" s="157"/>
      <c r="FQ72" s="157"/>
      <c r="FR72" s="157"/>
      <c r="FS72" s="157"/>
      <c r="FT72" s="157"/>
      <c r="FU72" s="157"/>
      <c r="FV72" s="157"/>
      <c r="FW72" s="157"/>
      <c r="FX72" s="157"/>
      <c r="FY72" s="157"/>
      <c r="FZ72" s="157"/>
      <c r="GA72" s="157"/>
      <c r="GB72" s="157"/>
      <c r="GC72" s="157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4"/>
      <c r="HJ72" s="184"/>
      <c r="HK72" s="184"/>
      <c r="HL72" s="184"/>
      <c r="HM72" s="184"/>
      <c r="HN72" s="170"/>
      <c r="HO72" s="170"/>
      <c r="HP72" s="170"/>
      <c r="HQ72" s="170"/>
      <c r="HR72" s="170"/>
      <c r="HS72" s="170"/>
      <c r="HT72" s="172"/>
    </row>
    <row r="73" ht="15.75" customHeight="1">
      <c r="A73" s="39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  <c r="EV73" s="157"/>
      <c r="EW73" s="157"/>
      <c r="EX73" s="157"/>
      <c r="EY73" s="157"/>
      <c r="EZ73" s="157"/>
      <c r="FA73" s="157"/>
      <c r="FB73" s="157"/>
      <c r="FC73" s="157"/>
      <c r="FD73" s="157"/>
      <c r="FE73" s="157"/>
      <c r="FF73" s="157"/>
      <c r="FG73" s="157"/>
      <c r="FH73" s="157"/>
      <c r="FI73" s="157"/>
      <c r="FJ73" s="157"/>
      <c r="FK73" s="157"/>
      <c r="FL73" s="157"/>
      <c r="FM73" s="157"/>
      <c r="FN73" s="157"/>
      <c r="FO73" s="157"/>
      <c r="FP73" s="157"/>
      <c r="FQ73" s="157"/>
      <c r="FR73" s="157"/>
      <c r="FS73" s="157"/>
      <c r="FT73" s="157"/>
      <c r="FU73" s="157"/>
      <c r="FV73" s="157"/>
      <c r="FW73" s="157"/>
      <c r="FX73" s="157"/>
      <c r="FY73" s="157"/>
      <c r="FZ73" s="157"/>
      <c r="GA73" s="157"/>
      <c r="GB73" s="157"/>
      <c r="GC73" s="157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4"/>
      <c r="HJ73" s="184"/>
      <c r="HK73" s="184"/>
      <c r="HL73" s="184"/>
      <c r="HM73" s="184"/>
      <c r="HN73" s="170"/>
      <c r="HO73" s="170"/>
      <c r="HP73" s="170"/>
      <c r="HQ73" s="170"/>
      <c r="HR73" s="170"/>
      <c r="HS73" s="170"/>
      <c r="HT73" s="172"/>
    </row>
    <row r="74" ht="15.75" customHeight="1">
      <c r="A74" s="39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  <c r="EQ74" s="157"/>
      <c r="ER74" s="157"/>
      <c r="ES74" s="157"/>
      <c r="ET74" s="157"/>
      <c r="EU74" s="157"/>
      <c r="EV74" s="157"/>
      <c r="EW74" s="157"/>
      <c r="EX74" s="157"/>
      <c r="EY74" s="157"/>
      <c r="EZ74" s="157"/>
      <c r="FA74" s="157"/>
      <c r="FB74" s="157"/>
      <c r="FC74" s="157"/>
      <c r="FD74" s="157"/>
      <c r="FE74" s="157"/>
      <c r="FF74" s="157"/>
      <c r="FG74" s="157"/>
      <c r="FH74" s="157"/>
      <c r="FI74" s="157"/>
      <c r="FJ74" s="157"/>
      <c r="FK74" s="157"/>
      <c r="FL74" s="157"/>
      <c r="FM74" s="157"/>
      <c r="FN74" s="157"/>
      <c r="FO74" s="157"/>
      <c r="FP74" s="157"/>
      <c r="FQ74" s="157"/>
      <c r="FR74" s="157"/>
      <c r="FS74" s="157"/>
      <c r="FT74" s="157"/>
      <c r="FU74" s="157"/>
      <c r="FV74" s="157"/>
      <c r="FW74" s="157"/>
      <c r="FX74" s="157"/>
      <c r="FY74" s="157"/>
      <c r="FZ74" s="157"/>
      <c r="GA74" s="157"/>
      <c r="GB74" s="157"/>
      <c r="GC74" s="157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4"/>
      <c r="HJ74" s="184"/>
      <c r="HK74" s="184"/>
      <c r="HL74" s="184"/>
      <c r="HM74" s="184"/>
      <c r="HN74" s="170"/>
      <c r="HO74" s="170"/>
      <c r="HP74" s="170"/>
      <c r="HQ74" s="170"/>
      <c r="HR74" s="170"/>
      <c r="HS74" s="170"/>
      <c r="HT74" s="172"/>
    </row>
    <row r="75" ht="15.75" customHeight="1">
      <c r="A75" s="39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7"/>
      <c r="FG75" s="157"/>
      <c r="FH75" s="157"/>
      <c r="FI75" s="157"/>
      <c r="FJ75" s="157"/>
      <c r="FK75" s="157"/>
      <c r="FL75" s="157"/>
      <c r="FM75" s="157"/>
      <c r="FN75" s="157"/>
      <c r="FO75" s="157"/>
      <c r="FP75" s="157"/>
      <c r="FQ75" s="157"/>
      <c r="FR75" s="157"/>
      <c r="FS75" s="157"/>
      <c r="FT75" s="157"/>
      <c r="FU75" s="157"/>
      <c r="FV75" s="157"/>
      <c r="FW75" s="157"/>
      <c r="FX75" s="157"/>
      <c r="FY75" s="157"/>
      <c r="FZ75" s="157"/>
      <c r="GA75" s="157"/>
      <c r="GB75" s="157"/>
      <c r="GC75" s="157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4"/>
      <c r="HJ75" s="184"/>
      <c r="HK75" s="184"/>
      <c r="HL75" s="184"/>
      <c r="HM75" s="184"/>
      <c r="HN75" s="170"/>
      <c r="HO75" s="170"/>
      <c r="HP75" s="170"/>
      <c r="HQ75" s="170"/>
      <c r="HR75" s="170"/>
      <c r="HS75" s="170"/>
      <c r="HT75" s="172"/>
    </row>
    <row r="76" ht="15.75" customHeight="1">
      <c r="A76" s="39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  <c r="EQ76" s="157"/>
      <c r="ER76" s="157"/>
      <c r="ES76" s="157"/>
      <c r="ET76" s="157"/>
      <c r="EU76" s="157"/>
      <c r="EV76" s="157"/>
      <c r="EW76" s="157"/>
      <c r="EX76" s="157"/>
      <c r="EY76" s="157"/>
      <c r="EZ76" s="157"/>
      <c r="FA76" s="157"/>
      <c r="FB76" s="157"/>
      <c r="FC76" s="157"/>
      <c r="FD76" s="157"/>
      <c r="FE76" s="157"/>
      <c r="FF76" s="157"/>
      <c r="FG76" s="157"/>
      <c r="FH76" s="157"/>
      <c r="FI76" s="157"/>
      <c r="FJ76" s="157"/>
      <c r="FK76" s="157"/>
      <c r="FL76" s="157"/>
      <c r="FM76" s="157"/>
      <c r="FN76" s="157"/>
      <c r="FO76" s="157"/>
      <c r="FP76" s="157"/>
      <c r="FQ76" s="157"/>
      <c r="FR76" s="157"/>
      <c r="FS76" s="157"/>
      <c r="FT76" s="157"/>
      <c r="FU76" s="157"/>
      <c r="FV76" s="157"/>
      <c r="FW76" s="157"/>
      <c r="FX76" s="157"/>
      <c r="FY76" s="157"/>
      <c r="FZ76" s="157"/>
      <c r="GA76" s="157"/>
      <c r="GB76" s="157"/>
      <c r="GC76" s="157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4"/>
      <c r="HJ76" s="184"/>
      <c r="HK76" s="184"/>
      <c r="HL76" s="184"/>
      <c r="HM76" s="184"/>
      <c r="HN76" s="170"/>
      <c r="HO76" s="170"/>
      <c r="HP76" s="170"/>
      <c r="HQ76" s="170"/>
      <c r="HR76" s="170"/>
      <c r="HS76" s="170"/>
      <c r="HT76" s="172"/>
    </row>
    <row r="77" ht="15.75" customHeight="1">
      <c r="A77" s="39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  <c r="EQ77" s="157"/>
      <c r="ER77" s="157"/>
      <c r="ES77" s="157"/>
      <c r="ET77" s="157"/>
      <c r="EU77" s="157"/>
      <c r="EV77" s="157"/>
      <c r="EW77" s="157"/>
      <c r="EX77" s="157"/>
      <c r="EY77" s="157"/>
      <c r="EZ77" s="157"/>
      <c r="FA77" s="157"/>
      <c r="FB77" s="157"/>
      <c r="FC77" s="157"/>
      <c r="FD77" s="157"/>
      <c r="FE77" s="157"/>
      <c r="FF77" s="157"/>
      <c r="FG77" s="157"/>
      <c r="FH77" s="157"/>
      <c r="FI77" s="157"/>
      <c r="FJ77" s="157"/>
      <c r="FK77" s="157"/>
      <c r="FL77" s="157"/>
      <c r="FM77" s="157"/>
      <c r="FN77" s="157"/>
      <c r="FO77" s="157"/>
      <c r="FP77" s="157"/>
      <c r="FQ77" s="157"/>
      <c r="FR77" s="157"/>
      <c r="FS77" s="157"/>
      <c r="FT77" s="157"/>
      <c r="FU77" s="157"/>
      <c r="FV77" s="157"/>
      <c r="FW77" s="157"/>
      <c r="FX77" s="157"/>
      <c r="FY77" s="157"/>
      <c r="FZ77" s="157"/>
      <c r="GA77" s="157"/>
      <c r="GB77" s="157"/>
      <c r="GC77" s="157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4"/>
      <c r="HJ77" s="184"/>
      <c r="HK77" s="184"/>
      <c r="HL77" s="184"/>
      <c r="HM77" s="184"/>
      <c r="HN77" s="170"/>
      <c r="HO77" s="170"/>
      <c r="HP77" s="170"/>
      <c r="HQ77" s="170"/>
      <c r="HR77" s="170"/>
      <c r="HS77" s="170"/>
      <c r="HT77" s="172"/>
    </row>
    <row r="78" ht="15.75" customHeight="1">
      <c r="A78" s="39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7"/>
      <c r="FF78" s="157"/>
      <c r="FG78" s="157"/>
      <c r="FH78" s="157"/>
      <c r="FI78" s="157"/>
      <c r="FJ78" s="157"/>
      <c r="FK78" s="157"/>
      <c r="FL78" s="157"/>
      <c r="FM78" s="157"/>
      <c r="FN78" s="157"/>
      <c r="FO78" s="157"/>
      <c r="FP78" s="157"/>
      <c r="FQ78" s="157"/>
      <c r="FR78" s="157"/>
      <c r="FS78" s="157"/>
      <c r="FT78" s="157"/>
      <c r="FU78" s="157"/>
      <c r="FV78" s="157"/>
      <c r="FW78" s="157"/>
      <c r="FX78" s="157"/>
      <c r="FY78" s="157"/>
      <c r="FZ78" s="157"/>
      <c r="GA78" s="157"/>
      <c r="GB78" s="157"/>
      <c r="GC78" s="157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4"/>
      <c r="HJ78" s="184"/>
      <c r="HK78" s="184"/>
      <c r="HL78" s="184"/>
      <c r="HM78" s="184"/>
      <c r="HN78" s="170"/>
      <c r="HO78" s="170"/>
      <c r="HP78" s="170"/>
      <c r="HQ78" s="170"/>
      <c r="HR78" s="170"/>
      <c r="HS78" s="170"/>
      <c r="HT78" s="172"/>
    </row>
    <row r="79" ht="15.75" customHeight="1">
      <c r="A79" s="39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  <c r="EV79" s="157"/>
      <c r="EW79" s="157"/>
      <c r="EX79" s="157"/>
      <c r="EY79" s="157"/>
      <c r="EZ79" s="157"/>
      <c r="FA79" s="157"/>
      <c r="FB79" s="157"/>
      <c r="FC79" s="157"/>
      <c r="FD79" s="157"/>
      <c r="FE79" s="157"/>
      <c r="FF79" s="157"/>
      <c r="FG79" s="157"/>
      <c r="FH79" s="157"/>
      <c r="FI79" s="157"/>
      <c r="FJ79" s="157"/>
      <c r="FK79" s="157"/>
      <c r="FL79" s="157"/>
      <c r="FM79" s="157"/>
      <c r="FN79" s="157"/>
      <c r="FO79" s="157"/>
      <c r="FP79" s="157"/>
      <c r="FQ79" s="157"/>
      <c r="FR79" s="157"/>
      <c r="FS79" s="157"/>
      <c r="FT79" s="157"/>
      <c r="FU79" s="157"/>
      <c r="FV79" s="157"/>
      <c r="FW79" s="157"/>
      <c r="FX79" s="157"/>
      <c r="FY79" s="157"/>
      <c r="FZ79" s="157"/>
      <c r="GA79" s="157"/>
      <c r="GB79" s="157"/>
      <c r="GC79" s="157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4"/>
      <c r="HJ79" s="184"/>
      <c r="HK79" s="184"/>
      <c r="HL79" s="184"/>
      <c r="HM79" s="184"/>
      <c r="HN79" s="170"/>
      <c r="HO79" s="170"/>
      <c r="HP79" s="170"/>
      <c r="HQ79" s="170"/>
      <c r="HR79" s="170"/>
      <c r="HS79" s="170"/>
      <c r="HT79" s="172"/>
    </row>
    <row r="80" ht="15.75" customHeight="1">
      <c r="A80" s="39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  <c r="EQ80" s="157"/>
      <c r="ER80" s="157"/>
      <c r="ES80" s="157"/>
      <c r="ET80" s="157"/>
      <c r="EU80" s="157"/>
      <c r="EV80" s="157"/>
      <c r="EW80" s="157"/>
      <c r="EX80" s="157"/>
      <c r="EY80" s="157"/>
      <c r="EZ80" s="157"/>
      <c r="FA80" s="157"/>
      <c r="FB80" s="157"/>
      <c r="FC80" s="157"/>
      <c r="FD80" s="157"/>
      <c r="FE80" s="157"/>
      <c r="FF80" s="157"/>
      <c r="FG80" s="157"/>
      <c r="FH80" s="157"/>
      <c r="FI80" s="157"/>
      <c r="FJ80" s="157"/>
      <c r="FK80" s="157"/>
      <c r="FL80" s="157"/>
      <c r="FM80" s="157"/>
      <c r="FN80" s="157"/>
      <c r="FO80" s="157"/>
      <c r="FP80" s="157"/>
      <c r="FQ80" s="157"/>
      <c r="FR80" s="157"/>
      <c r="FS80" s="157"/>
      <c r="FT80" s="157"/>
      <c r="FU80" s="157"/>
      <c r="FV80" s="157"/>
      <c r="FW80" s="157"/>
      <c r="FX80" s="157"/>
      <c r="FY80" s="157"/>
      <c r="FZ80" s="157"/>
      <c r="GA80" s="157"/>
      <c r="GB80" s="157"/>
      <c r="GC80" s="157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4"/>
      <c r="HJ80" s="184"/>
      <c r="HK80" s="184"/>
      <c r="HL80" s="184"/>
      <c r="HM80" s="184"/>
      <c r="HN80" s="170"/>
      <c r="HO80" s="170"/>
      <c r="HP80" s="170"/>
      <c r="HQ80" s="170"/>
      <c r="HR80" s="170"/>
      <c r="HS80" s="170"/>
      <c r="HT80" s="172"/>
    </row>
    <row r="81" ht="15.75" customHeight="1">
      <c r="A81" s="39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  <c r="EQ81" s="157"/>
      <c r="ER81" s="157"/>
      <c r="ES81" s="157"/>
      <c r="ET81" s="157"/>
      <c r="EU81" s="157"/>
      <c r="EV81" s="157"/>
      <c r="EW81" s="157"/>
      <c r="EX81" s="157"/>
      <c r="EY81" s="157"/>
      <c r="EZ81" s="157"/>
      <c r="FA81" s="157"/>
      <c r="FB81" s="157"/>
      <c r="FC81" s="157"/>
      <c r="FD81" s="157"/>
      <c r="FE81" s="157"/>
      <c r="FF81" s="157"/>
      <c r="FG81" s="157"/>
      <c r="FH81" s="157"/>
      <c r="FI81" s="157"/>
      <c r="FJ81" s="157"/>
      <c r="FK81" s="157"/>
      <c r="FL81" s="157"/>
      <c r="FM81" s="157"/>
      <c r="FN81" s="157"/>
      <c r="FO81" s="157"/>
      <c r="FP81" s="157"/>
      <c r="FQ81" s="157"/>
      <c r="FR81" s="157"/>
      <c r="FS81" s="157"/>
      <c r="FT81" s="157"/>
      <c r="FU81" s="157"/>
      <c r="FV81" s="157"/>
      <c r="FW81" s="157"/>
      <c r="FX81" s="157"/>
      <c r="FY81" s="157"/>
      <c r="FZ81" s="157"/>
      <c r="GA81" s="157"/>
      <c r="GB81" s="157"/>
      <c r="GC81" s="157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4"/>
      <c r="HJ81" s="184"/>
      <c r="HK81" s="184"/>
      <c r="HL81" s="184"/>
      <c r="HM81" s="184"/>
      <c r="HN81" s="170"/>
      <c r="HO81" s="170"/>
      <c r="HP81" s="170"/>
      <c r="HQ81" s="170"/>
      <c r="HR81" s="170"/>
      <c r="HS81" s="170"/>
      <c r="HT81" s="172"/>
    </row>
    <row r="82" ht="15.75" customHeight="1">
      <c r="A82" s="39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  <c r="EV82" s="157"/>
      <c r="EW82" s="157"/>
      <c r="EX82" s="157"/>
      <c r="EY82" s="157"/>
      <c r="EZ82" s="157"/>
      <c r="FA82" s="157"/>
      <c r="FB82" s="157"/>
      <c r="FC82" s="157"/>
      <c r="FD82" s="157"/>
      <c r="FE82" s="157"/>
      <c r="FF82" s="157"/>
      <c r="FG82" s="157"/>
      <c r="FH82" s="157"/>
      <c r="FI82" s="157"/>
      <c r="FJ82" s="157"/>
      <c r="FK82" s="157"/>
      <c r="FL82" s="157"/>
      <c r="FM82" s="157"/>
      <c r="FN82" s="157"/>
      <c r="FO82" s="157"/>
      <c r="FP82" s="157"/>
      <c r="FQ82" s="157"/>
      <c r="FR82" s="157"/>
      <c r="FS82" s="157"/>
      <c r="FT82" s="157"/>
      <c r="FU82" s="157"/>
      <c r="FV82" s="157"/>
      <c r="FW82" s="157"/>
      <c r="FX82" s="157"/>
      <c r="FY82" s="157"/>
      <c r="FZ82" s="157"/>
      <c r="GA82" s="157"/>
      <c r="GB82" s="157"/>
      <c r="GC82" s="157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4"/>
      <c r="HJ82" s="184"/>
      <c r="HK82" s="184"/>
      <c r="HL82" s="184"/>
      <c r="HM82" s="184"/>
      <c r="HN82" s="170"/>
      <c r="HO82" s="170"/>
      <c r="HP82" s="170"/>
      <c r="HQ82" s="170"/>
      <c r="HR82" s="170"/>
      <c r="HS82" s="170"/>
      <c r="HT82" s="172"/>
    </row>
    <row r="83" ht="15.75" customHeight="1">
      <c r="A83" s="39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  <c r="EQ83" s="157"/>
      <c r="ER83" s="157"/>
      <c r="ES83" s="157"/>
      <c r="ET83" s="157"/>
      <c r="EU83" s="157"/>
      <c r="EV83" s="157"/>
      <c r="EW83" s="157"/>
      <c r="EX83" s="157"/>
      <c r="EY83" s="157"/>
      <c r="EZ83" s="157"/>
      <c r="FA83" s="157"/>
      <c r="FB83" s="157"/>
      <c r="FC83" s="157"/>
      <c r="FD83" s="157"/>
      <c r="FE83" s="157"/>
      <c r="FF83" s="157"/>
      <c r="FG83" s="157"/>
      <c r="FH83" s="157"/>
      <c r="FI83" s="157"/>
      <c r="FJ83" s="157"/>
      <c r="FK83" s="157"/>
      <c r="FL83" s="157"/>
      <c r="FM83" s="157"/>
      <c r="FN83" s="157"/>
      <c r="FO83" s="157"/>
      <c r="FP83" s="157"/>
      <c r="FQ83" s="157"/>
      <c r="FR83" s="157"/>
      <c r="FS83" s="157"/>
      <c r="FT83" s="157"/>
      <c r="FU83" s="157"/>
      <c r="FV83" s="157"/>
      <c r="FW83" s="157"/>
      <c r="FX83" s="157"/>
      <c r="FY83" s="157"/>
      <c r="FZ83" s="157"/>
      <c r="GA83" s="157"/>
      <c r="GB83" s="157"/>
      <c r="GC83" s="157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4"/>
      <c r="HJ83" s="184"/>
      <c r="HK83" s="184"/>
      <c r="HL83" s="184"/>
      <c r="HM83" s="184"/>
      <c r="HN83" s="170"/>
      <c r="HO83" s="170"/>
      <c r="HP83" s="170"/>
      <c r="HQ83" s="170"/>
      <c r="HR83" s="170"/>
      <c r="HS83" s="170"/>
      <c r="HT83" s="172"/>
    </row>
    <row r="84" ht="15.75" customHeight="1">
      <c r="A84" s="39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  <c r="EV84" s="157"/>
      <c r="EW84" s="157"/>
      <c r="EX84" s="157"/>
      <c r="EY84" s="157"/>
      <c r="EZ84" s="157"/>
      <c r="FA84" s="157"/>
      <c r="FB84" s="157"/>
      <c r="FC84" s="157"/>
      <c r="FD84" s="157"/>
      <c r="FE84" s="157"/>
      <c r="FF84" s="157"/>
      <c r="FG84" s="157"/>
      <c r="FH84" s="157"/>
      <c r="FI84" s="157"/>
      <c r="FJ84" s="157"/>
      <c r="FK84" s="157"/>
      <c r="FL84" s="157"/>
      <c r="FM84" s="157"/>
      <c r="FN84" s="157"/>
      <c r="FO84" s="157"/>
      <c r="FP84" s="157"/>
      <c r="FQ84" s="157"/>
      <c r="FR84" s="157"/>
      <c r="FS84" s="157"/>
      <c r="FT84" s="157"/>
      <c r="FU84" s="157"/>
      <c r="FV84" s="157"/>
      <c r="FW84" s="157"/>
      <c r="FX84" s="157"/>
      <c r="FY84" s="157"/>
      <c r="FZ84" s="157"/>
      <c r="GA84" s="157"/>
      <c r="GB84" s="157"/>
      <c r="GC84" s="157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4"/>
      <c r="HJ84" s="184"/>
      <c r="HK84" s="184"/>
      <c r="HL84" s="184"/>
      <c r="HM84" s="184"/>
      <c r="HN84" s="170"/>
      <c r="HO84" s="170"/>
      <c r="HP84" s="170"/>
      <c r="HQ84" s="170"/>
      <c r="HR84" s="170"/>
      <c r="HS84" s="170"/>
      <c r="HT84" s="172"/>
    </row>
    <row r="85" ht="15.75" customHeight="1">
      <c r="A85" s="39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4"/>
      <c r="HJ85" s="184"/>
      <c r="HK85" s="184"/>
      <c r="HL85" s="184"/>
      <c r="HM85" s="184"/>
      <c r="HN85" s="170"/>
      <c r="HO85" s="170"/>
      <c r="HP85" s="170"/>
      <c r="HQ85" s="170"/>
      <c r="HR85" s="170"/>
      <c r="HS85" s="170"/>
      <c r="HT85" s="172"/>
    </row>
    <row r="86" ht="15.75" customHeight="1">
      <c r="A86" s="39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  <c r="EQ86" s="157"/>
      <c r="ER86" s="157"/>
      <c r="ES86" s="157"/>
      <c r="ET86" s="157"/>
      <c r="EU86" s="157"/>
      <c r="EV86" s="157"/>
      <c r="EW86" s="157"/>
      <c r="EX86" s="157"/>
      <c r="EY86" s="157"/>
      <c r="EZ86" s="157"/>
      <c r="FA86" s="157"/>
      <c r="FB86" s="157"/>
      <c r="FC86" s="157"/>
      <c r="FD86" s="157"/>
      <c r="FE86" s="157"/>
      <c r="FF86" s="157"/>
      <c r="FG86" s="157"/>
      <c r="FH86" s="157"/>
      <c r="FI86" s="157"/>
      <c r="FJ86" s="157"/>
      <c r="FK86" s="157"/>
      <c r="FL86" s="157"/>
      <c r="FM86" s="157"/>
      <c r="FN86" s="157"/>
      <c r="FO86" s="157"/>
      <c r="FP86" s="157"/>
      <c r="FQ86" s="157"/>
      <c r="FR86" s="157"/>
      <c r="FS86" s="157"/>
      <c r="FT86" s="157"/>
      <c r="FU86" s="157"/>
      <c r="FV86" s="157"/>
      <c r="FW86" s="157"/>
      <c r="FX86" s="157"/>
      <c r="FY86" s="157"/>
      <c r="FZ86" s="157"/>
      <c r="GA86" s="157"/>
      <c r="GB86" s="157"/>
      <c r="GC86" s="157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4"/>
      <c r="HJ86" s="184"/>
      <c r="HK86" s="184"/>
      <c r="HL86" s="184"/>
      <c r="HM86" s="184"/>
      <c r="HN86" s="170"/>
      <c r="HO86" s="170"/>
      <c r="HP86" s="170"/>
      <c r="HQ86" s="170"/>
      <c r="HR86" s="170"/>
      <c r="HS86" s="170"/>
      <c r="HT86" s="172"/>
    </row>
    <row r="87" ht="15.75" customHeight="1">
      <c r="A87" s="39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  <c r="EV87" s="157"/>
      <c r="EW87" s="157"/>
      <c r="EX87" s="157"/>
      <c r="EY87" s="157"/>
      <c r="EZ87" s="157"/>
      <c r="FA87" s="157"/>
      <c r="FB87" s="157"/>
      <c r="FC87" s="157"/>
      <c r="FD87" s="157"/>
      <c r="FE87" s="157"/>
      <c r="FF87" s="157"/>
      <c r="FG87" s="157"/>
      <c r="FH87" s="157"/>
      <c r="FI87" s="157"/>
      <c r="FJ87" s="157"/>
      <c r="FK87" s="157"/>
      <c r="FL87" s="157"/>
      <c r="FM87" s="157"/>
      <c r="FN87" s="157"/>
      <c r="FO87" s="157"/>
      <c r="FP87" s="157"/>
      <c r="FQ87" s="157"/>
      <c r="FR87" s="157"/>
      <c r="FS87" s="157"/>
      <c r="FT87" s="157"/>
      <c r="FU87" s="157"/>
      <c r="FV87" s="157"/>
      <c r="FW87" s="157"/>
      <c r="FX87" s="157"/>
      <c r="FY87" s="157"/>
      <c r="FZ87" s="157"/>
      <c r="GA87" s="157"/>
      <c r="GB87" s="157"/>
      <c r="GC87" s="157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4"/>
      <c r="HJ87" s="184"/>
      <c r="HK87" s="184"/>
      <c r="HL87" s="184"/>
      <c r="HM87" s="184"/>
      <c r="HN87" s="170"/>
      <c r="HO87" s="170"/>
      <c r="HP87" s="170"/>
      <c r="HQ87" s="170"/>
      <c r="HR87" s="170"/>
      <c r="HS87" s="170"/>
      <c r="HT87" s="172"/>
    </row>
    <row r="88" ht="15.75" customHeight="1">
      <c r="A88" s="39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  <c r="EQ88" s="157"/>
      <c r="ER88" s="157"/>
      <c r="ES88" s="157"/>
      <c r="ET88" s="157"/>
      <c r="EU88" s="157"/>
      <c r="EV88" s="157"/>
      <c r="EW88" s="157"/>
      <c r="EX88" s="157"/>
      <c r="EY88" s="157"/>
      <c r="EZ88" s="157"/>
      <c r="FA88" s="157"/>
      <c r="FB88" s="157"/>
      <c r="FC88" s="157"/>
      <c r="FD88" s="157"/>
      <c r="FE88" s="157"/>
      <c r="FF88" s="157"/>
      <c r="FG88" s="157"/>
      <c r="FH88" s="157"/>
      <c r="FI88" s="157"/>
      <c r="FJ88" s="157"/>
      <c r="FK88" s="157"/>
      <c r="FL88" s="157"/>
      <c r="FM88" s="157"/>
      <c r="FN88" s="157"/>
      <c r="FO88" s="157"/>
      <c r="FP88" s="157"/>
      <c r="FQ88" s="157"/>
      <c r="FR88" s="157"/>
      <c r="FS88" s="157"/>
      <c r="FT88" s="157"/>
      <c r="FU88" s="157"/>
      <c r="FV88" s="157"/>
      <c r="FW88" s="157"/>
      <c r="FX88" s="157"/>
      <c r="FY88" s="157"/>
      <c r="FZ88" s="157"/>
      <c r="GA88" s="157"/>
      <c r="GB88" s="157"/>
      <c r="GC88" s="157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4"/>
      <c r="HJ88" s="184"/>
      <c r="HK88" s="184"/>
      <c r="HL88" s="184"/>
      <c r="HM88" s="184"/>
      <c r="HN88" s="170"/>
      <c r="HO88" s="170"/>
      <c r="HP88" s="170"/>
      <c r="HQ88" s="170"/>
      <c r="HR88" s="170"/>
      <c r="HS88" s="170"/>
      <c r="HT88" s="172"/>
    </row>
    <row r="89" ht="15.75" customHeight="1">
      <c r="A89" s="39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  <c r="EQ89" s="157"/>
      <c r="ER89" s="157"/>
      <c r="ES89" s="157"/>
      <c r="ET89" s="157"/>
      <c r="EU89" s="157"/>
      <c r="EV89" s="157"/>
      <c r="EW89" s="157"/>
      <c r="EX89" s="157"/>
      <c r="EY89" s="157"/>
      <c r="EZ89" s="157"/>
      <c r="FA89" s="157"/>
      <c r="FB89" s="157"/>
      <c r="FC89" s="157"/>
      <c r="FD89" s="157"/>
      <c r="FE89" s="157"/>
      <c r="FF89" s="157"/>
      <c r="FG89" s="157"/>
      <c r="FH89" s="157"/>
      <c r="FI89" s="157"/>
      <c r="FJ89" s="157"/>
      <c r="FK89" s="157"/>
      <c r="FL89" s="157"/>
      <c r="FM89" s="157"/>
      <c r="FN89" s="157"/>
      <c r="FO89" s="157"/>
      <c r="FP89" s="157"/>
      <c r="FQ89" s="157"/>
      <c r="FR89" s="157"/>
      <c r="FS89" s="157"/>
      <c r="FT89" s="157"/>
      <c r="FU89" s="157"/>
      <c r="FV89" s="157"/>
      <c r="FW89" s="157"/>
      <c r="FX89" s="157"/>
      <c r="FY89" s="157"/>
      <c r="FZ89" s="157"/>
      <c r="GA89" s="157"/>
      <c r="GB89" s="157"/>
      <c r="GC89" s="157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4"/>
      <c r="HJ89" s="184"/>
      <c r="HK89" s="184"/>
      <c r="HL89" s="184"/>
      <c r="HM89" s="184"/>
      <c r="HN89" s="170"/>
      <c r="HO89" s="170"/>
      <c r="HP89" s="170"/>
      <c r="HQ89" s="170"/>
      <c r="HR89" s="170"/>
      <c r="HS89" s="170"/>
      <c r="HT89" s="172"/>
    </row>
    <row r="90" ht="15.75" customHeight="1">
      <c r="A90" s="39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57"/>
      <c r="FO90" s="157"/>
      <c r="FP90" s="157"/>
      <c r="FQ90" s="157"/>
      <c r="FR90" s="157"/>
      <c r="FS90" s="157"/>
      <c r="FT90" s="157"/>
      <c r="FU90" s="157"/>
      <c r="FV90" s="157"/>
      <c r="FW90" s="157"/>
      <c r="FX90" s="157"/>
      <c r="FY90" s="157"/>
      <c r="FZ90" s="157"/>
      <c r="GA90" s="157"/>
      <c r="GB90" s="157"/>
      <c r="GC90" s="157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4"/>
      <c r="HJ90" s="184"/>
      <c r="HK90" s="184"/>
      <c r="HL90" s="184"/>
      <c r="HM90" s="184"/>
      <c r="HN90" s="170"/>
      <c r="HO90" s="170"/>
      <c r="HP90" s="170"/>
      <c r="HQ90" s="170"/>
      <c r="HR90" s="170"/>
      <c r="HS90" s="170"/>
      <c r="HT90" s="172"/>
    </row>
    <row r="91" ht="15.75" customHeight="1">
      <c r="A91" s="39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  <c r="DG91" s="157"/>
      <c r="DH91" s="157"/>
      <c r="DI91" s="157"/>
      <c r="DJ91" s="157"/>
      <c r="DK91" s="157"/>
      <c r="DL91" s="157"/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  <c r="EV91" s="157"/>
      <c r="EW91" s="157"/>
      <c r="EX91" s="157"/>
      <c r="EY91" s="157"/>
      <c r="EZ91" s="157"/>
      <c r="FA91" s="157"/>
      <c r="FB91" s="157"/>
      <c r="FC91" s="157"/>
      <c r="FD91" s="157"/>
      <c r="FE91" s="157"/>
      <c r="FF91" s="157"/>
      <c r="FG91" s="157"/>
      <c r="FH91" s="157"/>
      <c r="FI91" s="157"/>
      <c r="FJ91" s="157"/>
      <c r="FK91" s="157"/>
      <c r="FL91" s="157"/>
      <c r="FM91" s="157"/>
      <c r="FN91" s="157"/>
      <c r="FO91" s="157"/>
      <c r="FP91" s="157"/>
      <c r="FQ91" s="157"/>
      <c r="FR91" s="157"/>
      <c r="FS91" s="157"/>
      <c r="FT91" s="157"/>
      <c r="FU91" s="157"/>
      <c r="FV91" s="157"/>
      <c r="FW91" s="157"/>
      <c r="FX91" s="157"/>
      <c r="FY91" s="157"/>
      <c r="FZ91" s="157"/>
      <c r="GA91" s="157"/>
      <c r="GB91" s="157"/>
      <c r="GC91" s="157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4"/>
      <c r="HJ91" s="184"/>
      <c r="HK91" s="184"/>
      <c r="HL91" s="184"/>
      <c r="HM91" s="184"/>
      <c r="HN91" s="170"/>
      <c r="HO91" s="170"/>
      <c r="HP91" s="170"/>
      <c r="HQ91" s="170"/>
      <c r="HR91" s="170"/>
      <c r="HS91" s="170"/>
      <c r="HT91" s="172"/>
    </row>
    <row r="92" ht="15.75" customHeight="1">
      <c r="A92" s="39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57"/>
      <c r="FP92" s="157"/>
      <c r="FQ92" s="157"/>
      <c r="FR92" s="157"/>
      <c r="FS92" s="157"/>
      <c r="FT92" s="157"/>
      <c r="FU92" s="157"/>
      <c r="FV92" s="157"/>
      <c r="FW92" s="157"/>
      <c r="FX92" s="157"/>
      <c r="FY92" s="157"/>
      <c r="FZ92" s="157"/>
      <c r="GA92" s="157"/>
      <c r="GB92" s="157"/>
      <c r="GC92" s="157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4"/>
      <c r="HJ92" s="184"/>
      <c r="HK92" s="184"/>
      <c r="HL92" s="184"/>
      <c r="HM92" s="184"/>
      <c r="HN92" s="170"/>
      <c r="HO92" s="170"/>
      <c r="HP92" s="170"/>
      <c r="HQ92" s="170"/>
      <c r="HR92" s="170"/>
      <c r="HS92" s="170"/>
      <c r="HT92" s="172"/>
    </row>
    <row r="93" ht="15.75" customHeight="1">
      <c r="A93" s="39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4"/>
      <c r="HJ93" s="184"/>
      <c r="HK93" s="184"/>
      <c r="HL93" s="184"/>
      <c r="HM93" s="184"/>
      <c r="HN93" s="170"/>
      <c r="HO93" s="170"/>
      <c r="HP93" s="170"/>
      <c r="HQ93" s="170"/>
      <c r="HR93" s="170"/>
      <c r="HS93" s="170"/>
      <c r="HT93" s="172"/>
    </row>
    <row r="94" ht="15.75" customHeight="1">
      <c r="A94" s="39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57"/>
      <c r="FP94" s="157"/>
      <c r="FQ94" s="157"/>
      <c r="FR94" s="157"/>
      <c r="FS94" s="157"/>
      <c r="FT94" s="157"/>
      <c r="FU94" s="157"/>
      <c r="FV94" s="157"/>
      <c r="FW94" s="157"/>
      <c r="FX94" s="157"/>
      <c r="FY94" s="157"/>
      <c r="FZ94" s="157"/>
      <c r="GA94" s="157"/>
      <c r="GB94" s="157"/>
      <c r="GC94" s="157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4"/>
      <c r="HJ94" s="184"/>
      <c r="HK94" s="184"/>
      <c r="HL94" s="184"/>
      <c r="HM94" s="184"/>
      <c r="HN94" s="170"/>
      <c r="HO94" s="170"/>
      <c r="HP94" s="170"/>
      <c r="HQ94" s="170"/>
      <c r="HR94" s="170"/>
      <c r="HS94" s="170"/>
      <c r="HT94" s="172"/>
    </row>
    <row r="95" ht="15.75" customHeight="1">
      <c r="A95" s="39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4"/>
      <c r="HJ95" s="184"/>
      <c r="HK95" s="184"/>
      <c r="HL95" s="184"/>
      <c r="HM95" s="184"/>
      <c r="HN95" s="170"/>
      <c r="HO95" s="170"/>
      <c r="HP95" s="170"/>
      <c r="HQ95" s="170"/>
      <c r="HR95" s="170"/>
      <c r="HS95" s="170"/>
      <c r="HT95" s="172"/>
    </row>
    <row r="96" ht="15.75" customHeight="1">
      <c r="A96" s="39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  <c r="DM96" s="157"/>
      <c r="DN96" s="157"/>
      <c r="DO96" s="157"/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57"/>
      <c r="FO96" s="157"/>
      <c r="FP96" s="157"/>
      <c r="FQ96" s="157"/>
      <c r="FR96" s="157"/>
      <c r="FS96" s="157"/>
      <c r="FT96" s="157"/>
      <c r="FU96" s="157"/>
      <c r="FV96" s="157"/>
      <c r="FW96" s="157"/>
      <c r="FX96" s="157"/>
      <c r="FY96" s="157"/>
      <c r="FZ96" s="157"/>
      <c r="GA96" s="157"/>
      <c r="GB96" s="157"/>
      <c r="GC96" s="157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4"/>
      <c r="HJ96" s="184"/>
      <c r="HK96" s="184"/>
      <c r="HL96" s="184"/>
      <c r="HM96" s="184"/>
      <c r="HN96" s="170"/>
      <c r="HO96" s="170"/>
      <c r="HP96" s="170"/>
      <c r="HQ96" s="170"/>
      <c r="HR96" s="170"/>
      <c r="HS96" s="170"/>
      <c r="HT96" s="172"/>
    </row>
    <row r="97" ht="15.75" customHeight="1">
      <c r="A97" s="39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4"/>
      <c r="HJ97" s="184"/>
      <c r="HK97" s="184"/>
      <c r="HL97" s="184"/>
      <c r="HM97" s="184"/>
      <c r="HN97" s="170"/>
      <c r="HO97" s="170"/>
      <c r="HP97" s="170"/>
      <c r="HQ97" s="170"/>
      <c r="HR97" s="170"/>
      <c r="HS97" s="170"/>
      <c r="HT97" s="172"/>
    </row>
    <row r="98" ht="15.75" customHeight="1">
      <c r="A98" s="39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4"/>
      <c r="HJ98" s="184"/>
      <c r="HK98" s="184"/>
      <c r="HL98" s="184"/>
      <c r="HM98" s="184"/>
      <c r="HN98" s="170"/>
      <c r="HO98" s="170"/>
      <c r="HP98" s="170"/>
      <c r="HQ98" s="170"/>
      <c r="HR98" s="170"/>
      <c r="HS98" s="170"/>
      <c r="HT98" s="172"/>
    </row>
    <row r="99" ht="15.75" customHeight="1">
      <c r="A99" s="39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57"/>
      <c r="FP99" s="157"/>
      <c r="FQ99" s="157"/>
      <c r="FR99" s="157"/>
      <c r="FS99" s="157"/>
      <c r="FT99" s="157"/>
      <c r="FU99" s="157"/>
      <c r="FV99" s="157"/>
      <c r="FW99" s="157"/>
      <c r="FX99" s="157"/>
      <c r="FY99" s="157"/>
      <c r="FZ99" s="157"/>
      <c r="GA99" s="157"/>
      <c r="GB99" s="157"/>
      <c r="GC99" s="157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4"/>
      <c r="HJ99" s="184"/>
      <c r="HK99" s="184"/>
      <c r="HL99" s="184"/>
      <c r="HM99" s="184"/>
      <c r="HN99" s="170"/>
      <c r="HO99" s="170"/>
      <c r="HP99" s="170"/>
      <c r="HQ99" s="170"/>
      <c r="HR99" s="170"/>
      <c r="HS99" s="170"/>
      <c r="HT99" s="172"/>
    </row>
    <row r="100" ht="15.75" customHeight="1">
      <c r="A100" s="39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57"/>
      <c r="FP100" s="157"/>
      <c r="FQ100" s="157"/>
      <c r="FR100" s="157"/>
      <c r="FS100" s="157"/>
      <c r="FT100" s="157"/>
      <c r="FU100" s="157"/>
      <c r="FV100" s="157"/>
      <c r="FW100" s="157"/>
      <c r="FX100" s="157"/>
      <c r="FY100" s="157"/>
      <c r="FZ100" s="157"/>
      <c r="GA100" s="157"/>
      <c r="GB100" s="157"/>
      <c r="GC100" s="157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4"/>
      <c r="HJ100" s="184"/>
      <c r="HK100" s="184"/>
      <c r="HL100" s="184"/>
      <c r="HM100" s="184"/>
      <c r="HN100" s="170"/>
      <c r="HO100" s="170"/>
      <c r="HP100" s="170"/>
      <c r="HQ100" s="170"/>
      <c r="HR100" s="170"/>
      <c r="HS100" s="170"/>
      <c r="HT100" s="172"/>
    </row>
    <row r="101" ht="15.75" customHeight="1">
      <c r="A101" s="39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57"/>
      <c r="FP101" s="157"/>
      <c r="FQ101" s="157"/>
      <c r="FR101" s="157"/>
      <c r="FS101" s="157"/>
      <c r="FT101" s="157"/>
      <c r="FU101" s="157"/>
      <c r="FV101" s="157"/>
      <c r="FW101" s="157"/>
      <c r="FX101" s="157"/>
      <c r="FY101" s="157"/>
      <c r="FZ101" s="157"/>
      <c r="GA101" s="157"/>
      <c r="GB101" s="157"/>
      <c r="GC101" s="157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4"/>
      <c r="HJ101" s="184"/>
      <c r="HK101" s="184"/>
      <c r="HL101" s="184"/>
      <c r="HM101" s="184"/>
      <c r="HN101" s="170"/>
      <c r="HO101" s="170"/>
      <c r="HP101" s="170"/>
      <c r="HQ101" s="170"/>
      <c r="HR101" s="170"/>
      <c r="HS101" s="170"/>
      <c r="HT101" s="172"/>
    </row>
    <row r="102" ht="15.75" customHeight="1">
      <c r="A102" s="39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4"/>
      <c r="HJ102" s="184"/>
      <c r="HK102" s="184"/>
      <c r="HL102" s="184"/>
      <c r="HM102" s="184"/>
      <c r="HN102" s="170"/>
      <c r="HO102" s="170"/>
      <c r="HP102" s="170"/>
      <c r="HQ102" s="170"/>
      <c r="HR102" s="170"/>
      <c r="HS102" s="170"/>
      <c r="HT102" s="172"/>
    </row>
    <row r="103" ht="15.75" customHeight="1">
      <c r="A103" s="39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4"/>
      <c r="HJ103" s="184"/>
      <c r="HK103" s="184"/>
      <c r="HL103" s="184"/>
      <c r="HM103" s="184"/>
      <c r="HN103" s="170"/>
      <c r="HO103" s="170"/>
      <c r="HP103" s="170"/>
      <c r="HQ103" s="170"/>
      <c r="HR103" s="170"/>
      <c r="HS103" s="170"/>
      <c r="HT103" s="172"/>
    </row>
    <row r="104" ht="15.75" customHeight="1">
      <c r="A104" s="39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4"/>
      <c r="HJ104" s="184"/>
      <c r="HK104" s="184"/>
      <c r="HL104" s="184"/>
      <c r="HM104" s="184"/>
      <c r="HN104" s="170"/>
      <c r="HO104" s="170"/>
      <c r="HP104" s="170"/>
      <c r="HQ104" s="170"/>
      <c r="HR104" s="170"/>
      <c r="HS104" s="170"/>
      <c r="HT104" s="172"/>
    </row>
    <row r="105" ht="15.75" customHeight="1">
      <c r="A105" s="39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4"/>
      <c r="HJ105" s="184"/>
      <c r="HK105" s="184"/>
      <c r="HL105" s="184"/>
      <c r="HM105" s="184"/>
      <c r="HN105" s="170"/>
      <c r="HO105" s="170"/>
      <c r="HP105" s="170"/>
      <c r="HQ105" s="170"/>
      <c r="HR105" s="170"/>
      <c r="HS105" s="170"/>
      <c r="HT105" s="172"/>
    </row>
    <row r="106" ht="15.75" customHeight="1">
      <c r="A106" s="39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4"/>
      <c r="HJ106" s="184"/>
      <c r="HK106" s="184"/>
      <c r="HL106" s="184"/>
      <c r="HM106" s="184"/>
      <c r="HN106" s="170"/>
      <c r="HO106" s="170"/>
      <c r="HP106" s="170"/>
      <c r="HQ106" s="170"/>
      <c r="HR106" s="170"/>
      <c r="HS106" s="170"/>
      <c r="HT106" s="172"/>
    </row>
    <row r="107" ht="15.75" customHeight="1">
      <c r="A107" s="39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4"/>
      <c r="HJ107" s="184"/>
      <c r="HK107" s="184"/>
      <c r="HL107" s="184"/>
      <c r="HM107" s="184"/>
      <c r="HN107" s="170"/>
      <c r="HO107" s="170"/>
      <c r="HP107" s="170"/>
      <c r="HQ107" s="170"/>
      <c r="HR107" s="170"/>
      <c r="HS107" s="170"/>
      <c r="HT107" s="172"/>
    </row>
    <row r="108" ht="15.75" customHeight="1">
      <c r="A108" s="39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  <c r="DG108" s="157"/>
      <c r="DH108" s="157"/>
      <c r="DI108" s="157"/>
      <c r="DJ108" s="157"/>
      <c r="DK108" s="157"/>
      <c r="DL108" s="157"/>
      <c r="DM108" s="157"/>
      <c r="DN108" s="157"/>
      <c r="DO108" s="157"/>
      <c r="DP108" s="157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  <c r="EV108" s="157"/>
      <c r="EW108" s="157"/>
      <c r="EX108" s="157"/>
      <c r="EY108" s="157"/>
      <c r="EZ108" s="157"/>
      <c r="FA108" s="157"/>
      <c r="FB108" s="157"/>
      <c r="FC108" s="157"/>
      <c r="FD108" s="157"/>
      <c r="FE108" s="157"/>
      <c r="FF108" s="157"/>
      <c r="FG108" s="157"/>
      <c r="FH108" s="157"/>
      <c r="FI108" s="157"/>
      <c r="FJ108" s="157"/>
      <c r="FK108" s="157"/>
      <c r="FL108" s="157"/>
      <c r="FM108" s="157"/>
      <c r="FN108" s="157"/>
      <c r="FO108" s="157"/>
      <c r="FP108" s="157"/>
      <c r="FQ108" s="157"/>
      <c r="FR108" s="157"/>
      <c r="FS108" s="157"/>
      <c r="FT108" s="157"/>
      <c r="FU108" s="157"/>
      <c r="FV108" s="157"/>
      <c r="FW108" s="157"/>
      <c r="FX108" s="157"/>
      <c r="FY108" s="157"/>
      <c r="FZ108" s="157"/>
      <c r="GA108" s="157"/>
      <c r="GB108" s="157"/>
      <c r="GC108" s="157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4"/>
      <c r="HJ108" s="184"/>
      <c r="HK108" s="184"/>
      <c r="HL108" s="184"/>
      <c r="HM108" s="184"/>
      <c r="HN108" s="170"/>
      <c r="HO108" s="170"/>
      <c r="HP108" s="170"/>
      <c r="HQ108" s="170"/>
      <c r="HR108" s="170"/>
      <c r="HS108" s="170"/>
      <c r="HT108" s="172"/>
    </row>
    <row r="109" ht="15.75" customHeight="1">
      <c r="A109" s="39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4"/>
      <c r="HJ109" s="184"/>
      <c r="HK109" s="184"/>
      <c r="HL109" s="184"/>
      <c r="HM109" s="184"/>
      <c r="HN109" s="170"/>
      <c r="HO109" s="170"/>
      <c r="HP109" s="170"/>
      <c r="HQ109" s="170"/>
      <c r="HR109" s="170"/>
      <c r="HS109" s="170"/>
      <c r="HT109" s="172"/>
    </row>
    <row r="110" ht="15.75" customHeight="1">
      <c r="A110" s="39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  <c r="DM110" s="157"/>
      <c r="DN110" s="157"/>
      <c r="DO110" s="157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57"/>
      <c r="FO110" s="157"/>
      <c r="FP110" s="157"/>
      <c r="FQ110" s="157"/>
      <c r="FR110" s="157"/>
      <c r="FS110" s="157"/>
      <c r="FT110" s="157"/>
      <c r="FU110" s="157"/>
      <c r="FV110" s="157"/>
      <c r="FW110" s="157"/>
      <c r="FX110" s="157"/>
      <c r="FY110" s="157"/>
      <c r="FZ110" s="157"/>
      <c r="GA110" s="157"/>
      <c r="GB110" s="157"/>
      <c r="GC110" s="157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4"/>
      <c r="HJ110" s="184"/>
      <c r="HK110" s="184"/>
      <c r="HL110" s="184"/>
      <c r="HM110" s="184"/>
      <c r="HN110" s="170"/>
      <c r="HO110" s="170"/>
      <c r="HP110" s="170"/>
      <c r="HQ110" s="170"/>
      <c r="HR110" s="170"/>
      <c r="HS110" s="170"/>
      <c r="HT110" s="172"/>
    </row>
    <row r="111" ht="15.75" customHeight="1">
      <c r="A111" s="39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4"/>
      <c r="HJ111" s="184"/>
      <c r="HK111" s="184"/>
      <c r="HL111" s="184"/>
      <c r="HM111" s="184"/>
      <c r="HN111" s="170"/>
      <c r="HO111" s="170"/>
      <c r="HP111" s="170"/>
      <c r="HQ111" s="170"/>
      <c r="HR111" s="170"/>
      <c r="HS111" s="170"/>
      <c r="HT111" s="172"/>
    </row>
    <row r="112" ht="15.75" customHeight="1">
      <c r="A112" s="39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57"/>
      <c r="FO112" s="157"/>
      <c r="FP112" s="157"/>
      <c r="FQ112" s="157"/>
      <c r="FR112" s="157"/>
      <c r="FS112" s="157"/>
      <c r="FT112" s="157"/>
      <c r="FU112" s="157"/>
      <c r="FV112" s="157"/>
      <c r="FW112" s="157"/>
      <c r="FX112" s="157"/>
      <c r="FY112" s="157"/>
      <c r="FZ112" s="157"/>
      <c r="GA112" s="157"/>
      <c r="GB112" s="157"/>
      <c r="GC112" s="157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4"/>
      <c r="HJ112" s="184"/>
      <c r="HK112" s="184"/>
      <c r="HL112" s="184"/>
      <c r="HM112" s="184"/>
      <c r="HN112" s="170"/>
      <c r="HO112" s="170"/>
      <c r="HP112" s="170"/>
      <c r="HQ112" s="170"/>
      <c r="HR112" s="170"/>
      <c r="HS112" s="170"/>
      <c r="HT112" s="172"/>
    </row>
    <row r="113" ht="15.75" customHeight="1">
      <c r="A113" s="39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4"/>
      <c r="HJ113" s="184"/>
      <c r="HK113" s="184"/>
      <c r="HL113" s="184"/>
      <c r="HM113" s="184"/>
      <c r="HN113" s="170"/>
      <c r="HO113" s="170"/>
      <c r="HP113" s="170"/>
      <c r="HQ113" s="170"/>
      <c r="HR113" s="170"/>
      <c r="HS113" s="170"/>
      <c r="HT113" s="172"/>
    </row>
    <row r="114" ht="15.75" customHeight="1">
      <c r="A114" s="39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4"/>
      <c r="HJ114" s="184"/>
      <c r="HK114" s="184"/>
      <c r="HL114" s="184"/>
      <c r="HM114" s="184"/>
      <c r="HN114" s="170"/>
      <c r="HO114" s="170"/>
      <c r="HP114" s="170"/>
      <c r="HQ114" s="170"/>
      <c r="HR114" s="170"/>
      <c r="HS114" s="170"/>
      <c r="HT114" s="172"/>
    </row>
    <row r="115" ht="15.75" customHeight="1">
      <c r="A115" s="39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  <c r="DT115" s="157"/>
      <c r="DU115" s="157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  <c r="EQ115" s="157"/>
      <c r="ER115" s="157"/>
      <c r="ES115" s="157"/>
      <c r="ET115" s="157"/>
      <c r="EU115" s="157"/>
      <c r="EV115" s="157"/>
      <c r="EW115" s="157"/>
      <c r="EX115" s="157"/>
      <c r="EY115" s="157"/>
      <c r="EZ115" s="157"/>
      <c r="FA115" s="157"/>
      <c r="FB115" s="157"/>
      <c r="FC115" s="157"/>
      <c r="FD115" s="157"/>
      <c r="FE115" s="157"/>
      <c r="FF115" s="157"/>
      <c r="FG115" s="157"/>
      <c r="FH115" s="157"/>
      <c r="FI115" s="157"/>
      <c r="FJ115" s="157"/>
      <c r="FK115" s="157"/>
      <c r="FL115" s="157"/>
      <c r="FM115" s="157"/>
      <c r="FN115" s="157"/>
      <c r="FO115" s="157"/>
      <c r="FP115" s="157"/>
      <c r="FQ115" s="157"/>
      <c r="FR115" s="157"/>
      <c r="FS115" s="157"/>
      <c r="FT115" s="157"/>
      <c r="FU115" s="157"/>
      <c r="FV115" s="157"/>
      <c r="FW115" s="157"/>
      <c r="FX115" s="157"/>
      <c r="FY115" s="157"/>
      <c r="FZ115" s="157"/>
      <c r="GA115" s="157"/>
      <c r="GB115" s="157"/>
      <c r="GC115" s="157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4"/>
      <c r="HJ115" s="184"/>
      <c r="HK115" s="184"/>
      <c r="HL115" s="184"/>
      <c r="HM115" s="184"/>
      <c r="HN115" s="170"/>
      <c r="HO115" s="170"/>
      <c r="HP115" s="170"/>
      <c r="HQ115" s="170"/>
      <c r="HR115" s="170"/>
      <c r="HS115" s="170"/>
      <c r="HT115" s="172"/>
    </row>
    <row r="116" ht="15.75" customHeight="1">
      <c r="A116" s="39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83"/>
      <c r="GE116" s="183"/>
      <c r="GF116" s="183"/>
      <c r="GG116" s="183"/>
      <c r="GH116" s="183"/>
      <c r="GI116" s="183"/>
      <c r="GJ116" s="183"/>
      <c r="GK116" s="183"/>
      <c r="GL116" s="183"/>
      <c r="GM116" s="183"/>
      <c r="GN116" s="183"/>
      <c r="GO116" s="183"/>
      <c r="GP116" s="183"/>
      <c r="GQ116" s="183"/>
      <c r="GR116" s="183"/>
      <c r="GS116" s="183"/>
      <c r="GT116" s="183"/>
      <c r="GU116" s="183"/>
      <c r="GV116" s="183"/>
      <c r="GW116" s="183"/>
      <c r="GX116" s="183"/>
      <c r="GY116" s="183"/>
      <c r="GZ116" s="183"/>
      <c r="HA116" s="183"/>
      <c r="HB116" s="183"/>
      <c r="HC116" s="183"/>
      <c r="HD116" s="183"/>
      <c r="HE116" s="183"/>
      <c r="HF116" s="183"/>
      <c r="HG116" s="183"/>
      <c r="HH116" s="183"/>
      <c r="HI116" s="184"/>
      <c r="HJ116" s="184"/>
      <c r="HK116" s="184"/>
      <c r="HL116" s="184"/>
      <c r="HM116" s="184"/>
      <c r="HN116" s="170"/>
      <c r="HO116" s="170"/>
      <c r="HP116" s="170"/>
      <c r="HQ116" s="170"/>
      <c r="HR116" s="170"/>
      <c r="HS116" s="170"/>
      <c r="HT116" s="172"/>
    </row>
    <row r="117" ht="15.75" customHeight="1">
      <c r="A117" s="39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4"/>
      <c r="HJ117" s="184"/>
      <c r="HK117" s="184"/>
      <c r="HL117" s="184"/>
      <c r="HM117" s="184"/>
      <c r="HN117" s="170"/>
      <c r="HO117" s="170"/>
      <c r="HP117" s="170"/>
      <c r="HQ117" s="170"/>
      <c r="HR117" s="170"/>
      <c r="HS117" s="170"/>
      <c r="HT117" s="172"/>
    </row>
    <row r="118" ht="15.75" customHeight="1">
      <c r="A118" s="39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  <c r="DM118" s="157"/>
      <c r="DN118" s="157"/>
      <c r="DO118" s="157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4"/>
      <c r="HJ118" s="184"/>
      <c r="HK118" s="184"/>
      <c r="HL118" s="184"/>
      <c r="HM118" s="184"/>
      <c r="HN118" s="170"/>
      <c r="HO118" s="170"/>
      <c r="HP118" s="170"/>
      <c r="HQ118" s="170"/>
      <c r="HR118" s="170"/>
      <c r="HS118" s="170"/>
      <c r="HT118" s="172"/>
    </row>
    <row r="119" ht="15.75" customHeight="1">
      <c r="A119" s="39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  <c r="DM119" s="157"/>
      <c r="DN119" s="157"/>
      <c r="DO119" s="157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4"/>
      <c r="HJ119" s="184"/>
      <c r="HK119" s="184"/>
      <c r="HL119" s="184"/>
      <c r="HM119" s="184"/>
      <c r="HN119" s="170"/>
      <c r="HO119" s="170"/>
      <c r="HP119" s="170"/>
      <c r="HQ119" s="170"/>
      <c r="HR119" s="170"/>
      <c r="HS119" s="170"/>
      <c r="HT119" s="172"/>
    </row>
    <row r="120" ht="15.75" customHeight="1">
      <c r="A120" s="39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  <c r="DG120" s="157"/>
      <c r="DH120" s="157"/>
      <c r="DI120" s="157"/>
      <c r="DJ120" s="157"/>
      <c r="DK120" s="157"/>
      <c r="DL120" s="157"/>
      <c r="DM120" s="157"/>
      <c r="DN120" s="157"/>
      <c r="DO120" s="157"/>
      <c r="DP120" s="157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  <c r="FF120" s="157"/>
      <c r="FG120" s="157"/>
      <c r="FH120" s="157"/>
      <c r="FI120" s="157"/>
      <c r="FJ120" s="157"/>
      <c r="FK120" s="157"/>
      <c r="FL120" s="157"/>
      <c r="FM120" s="157"/>
      <c r="FN120" s="157"/>
      <c r="FO120" s="157"/>
      <c r="FP120" s="157"/>
      <c r="FQ120" s="157"/>
      <c r="FR120" s="157"/>
      <c r="FS120" s="157"/>
      <c r="FT120" s="157"/>
      <c r="FU120" s="157"/>
      <c r="FV120" s="157"/>
      <c r="FW120" s="157"/>
      <c r="FX120" s="157"/>
      <c r="FY120" s="157"/>
      <c r="FZ120" s="157"/>
      <c r="GA120" s="157"/>
      <c r="GB120" s="157"/>
      <c r="GC120" s="157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4"/>
      <c r="HJ120" s="184"/>
      <c r="HK120" s="184"/>
      <c r="HL120" s="184"/>
      <c r="HM120" s="184"/>
      <c r="HN120" s="170"/>
      <c r="HO120" s="170"/>
      <c r="HP120" s="170"/>
      <c r="HQ120" s="170"/>
      <c r="HR120" s="170"/>
      <c r="HS120" s="170"/>
      <c r="HT120" s="172"/>
    </row>
    <row r="121" ht="15.75" customHeight="1">
      <c r="A121" s="39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  <c r="DG121" s="157"/>
      <c r="DH121" s="157"/>
      <c r="DI121" s="157"/>
      <c r="DJ121" s="157"/>
      <c r="DK121" s="157"/>
      <c r="DL121" s="157"/>
      <c r="DM121" s="157"/>
      <c r="DN121" s="157"/>
      <c r="DO121" s="157"/>
      <c r="DP121" s="157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  <c r="EV121" s="157"/>
      <c r="EW121" s="157"/>
      <c r="EX121" s="157"/>
      <c r="EY121" s="157"/>
      <c r="EZ121" s="157"/>
      <c r="FA121" s="157"/>
      <c r="FB121" s="157"/>
      <c r="FC121" s="157"/>
      <c r="FD121" s="157"/>
      <c r="FE121" s="157"/>
      <c r="FF121" s="157"/>
      <c r="FG121" s="157"/>
      <c r="FH121" s="157"/>
      <c r="FI121" s="157"/>
      <c r="FJ121" s="157"/>
      <c r="FK121" s="157"/>
      <c r="FL121" s="157"/>
      <c r="FM121" s="157"/>
      <c r="FN121" s="157"/>
      <c r="FO121" s="157"/>
      <c r="FP121" s="157"/>
      <c r="FQ121" s="157"/>
      <c r="FR121" s="157"/>
      <c r="FS121" s="157"/>
      <c r="FT121" s="157"/>
      <c r="FU121" s="157"/>
      <c r="FV121" s="157"/>
      <c r="FW121" s="157"/>
      <c r="FX121" s="157"/>
      <c r="FY121" s="157"/>
      <c r="FZ121" s="157"/>
      <c r="GA121" s="157"/>
      <c r="GB121" s="157"/>
      <c r="GC121" s="157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4"/>
      <c r="HJ121" s="184"/>
      <c r="HK121" s="184"/>
      <c r="HL121" s="184"/>
      <c r="HM121" s="184"/>
      <c r="HN121" s="170"/>
      <c r="HO121" s="170"/>
      <c r="HP121" s="170"/>
      <c r="HQ121" s="170"/>
      <c r="HR121" s="170"/>
      <c r="HS121" s="170"/>
      <c r="HT121" s="172"/>
    </row>
    <row r="122" ht="15.75" customHeight="1">
      <c r="A122" s="39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4"/>
      <c r="HJ122" s="184"/>
      <c r="HK122" s="184"/>
      <c r="HL122" s="184"/>
      <c r="HM122" s="184"/>
      <c r="HN122" s="170"/>
      <c r="HO122" s="170"/>
      <c r="HP122" s="170"/>
      <c r="HQ122" s="170"/>
      <c r="HR122" s="170"/>
      <c r="HS122" s="170"/>
      <c r="HT122" s="172"/>
    </row>
    <row r="123" ht="15.75" customHeight="1">
      <c r="A123" s="39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  <c r="DT123" s="157"/>
      <c r="DU123" s="157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  <c r="EQ123" s="157"/>
      <c r="ER123" s="157"/>
      <c r="ES123" s="157"/>
      <c r="ET123" s="157"/>
      <c r="EU123" s="157"/>
      <c r="EV123" s="157"/>
      <c r="EW123" s="157"/>
      <c r="EX123" s="157"/>
      <c r="EY123" s="157"/>
      <c r="EZ123" s="157"/>
      <c r="FA123" s="157"/>
      <c r="FB123" s="157"/>
      <c r="FC123" s="157"/>
      <c r="FD123" s="157"/>
      <c r="FE123" s="157"/>
      <c r="FF123" s="157"/>
      <c r="FG123" s="157"/>
      <c r="FH123" s="157"/>
      <c r="FI123" s="157"/>
      <c r="FJ123" s="157"/>
      <c r="FK123" s="157"/>
      <c r="FL123" s="157"/>
      <c r="FM123" s="157"/>
      <c r="FN123" s="157"/>
      <c r="FO123" s="157"/>
      <c r="FP123" s="157"/>
      <c r="FQ123" s="157"/>
      <c r="FR123" s="157"/>
      <c r="FS123" s="157"/>
      <c r="FT123" s="157"/>
      <c r="FU123" s="157"/>
      <c r="FV123" s="157"/>
      <c r="FW123" s="157"/>
      <c r="FX123" s="157"/>
      <c r="FY123" s="157"/>
      <c r="FZ123" s="157"/>
      <c r="GA123" s="157"/>
      <c r="GB123" s="157"/>
      <c r="GC123" s="157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4"/>
      <c r="HJ123" s="184"/>
      <c r="HK123" s="184"/>
      <c r="HL123" s="184"/>
      <c r="HM123" s="184"/>
      <c r="HN123" s="170"/>
      <c r="HO123" s="170"/>
      <c r="HP123" s="170"/>
      <c r="HQ123" s="170"/>
      <c r="HR123" s="170"/>
      <c r="HS123" s="170"/>
      <c r="HT123" s="172"/>
    </row>
    <row r="124" ht="15.75" customHeight="1">
      <c r="A124" s="39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7"/>
      <c r="FS124" s="157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7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4"/>
      <c r="HJ124" s="184"/>
      <c r="HK124" s="184"/>
      <c r="HL124" s="184"/>
      <c r="HM124" s="184"/>
      <c r="HN124" s="170"/>
      <c r="HO124" s="170"/>
      <c r="HP124" s="170"/>
      <c r="HQ124" s="170"/>
      <c r="HR124" s="170"/>
      <c r="HS124" s="170"/>
      <c r="HT124" s="172"/>
    </row>
    <row r="125" ht="15.75" customHeight="1">
      <c r="A125" s="39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7"/>
      <c r="DJ125" s="157"/>
      <c r="DK125" s="157"/>
      <c r="DL125" s="157"/>
      <c r="DM125" s="157"/>
      <c r="DN125" s="157"/>
      <c r="DO125" s="157"/>
      <c r="DP125" s="157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  <c r="EV125" s="157"/>
      <c r="EW125" s="157"/>
      <c r="EX125" s="157"/>
      <c r="EY125" s="157"/>
      <c r="EZ125" s="157"/>
      <c r="FA125" s="157"/>
      <c r="FB125" s="157"/>
      <c r="FC125" s="157"/>
      <c r="FD125" s="157"/>
      <c r="FE125" s="157"/>
      <c r="FF125" s="157"/>
      <c r="FG125" s="157"/>
      <c r="FH125" s="157"/>
      <c r="FI125" s="157"/>
      <c r="FJ125" s="157"/>
      <c r="FK125" s="157"/>
      <c r="FL125" s="157"/>
      <c r="FM125" s="157"/>
      <c r="FN125" s="157"/>
      <c r="FO125" s="157"/>
      <c r="FP125" s="157"/>
      <c r="FQ125" s="157"/>
      <c r="FR125" s="157"/>
      <c r="FS125" s="157"/>
      <c r="FT125" s="157"/>
      <c r="FU125" s="157"/>
      <c r="FV125" s="157"/>
      <c r="FW125" s="157"/>
      <c r="FX125" s="157"/>
      <c r="FY125" s="157"/>
      <c r="FZ125" s="157"/>
      <c r="GA125" s="157"/>
      <c r="GB125" s="157"/>
      <c r="GC125" s="157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4"/>
      <c r="HJ125" s="184"/>
      <c r="HK125" s="184"/>
      <c r="HL125" s="184"/>
      <c r="HM125" s="184"/>
      <c r="HN125" s="170"/>
      <c r="HO125" s="170"/>
      <c r="HP125" s="170"/>
      <c r="HQ125" s="170"/>
      <c r="HR125" s="170"/>
      <c r="HS125" s="170"/>
      <c r="HT125" s="172"/>
    </row>
    <row r="126" ht="15.75" customHeight="1">
      <c r="A126" s="39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57"/>
      <c r="FP126" s="157"/>
      <c r="FQ126" s="157"/>
      <c r="FR126" s="157"/>
      <c r="FS126" s="157"/>
      <c r="FT126" s="157"/>
      <c r="FU126" s="157"/>
      <c r="FV126" s="157"/>
      <c r="FW126" s="157"/>
      <c r="FX126" s="157"/>
      <c r="FY126" s="157"/>
      <c r="FZ126" s="157"/>
      <c r="GA126" s="157"/>
      <c r="GB126" s="157"/>
      <c r="GC126" s="157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4"/>
      <c r="HJ126" s="184"/>
      <c r="HK126" s="184"/>
      <c r="HL126" s="184"/>
      <c r="HM126" s="184"/>
      <c r="HN126" s="170"/>
      <c r="HO126" s="170"/>
      <c r="HP126" s="170"/>
      <c r="HQ126" s="170"/>
      <c r="HR126" s="170"/>
      <c r="HS126" s="170"/>
      <c r="HT126" s="172"/>
    </row>
    <row r="127" ht="15.75" customHeight="1">
      <c r="A127" s="39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  <c r="DG127" s="157"/>
      <c r="DH127" s="157"/>
      <c r="DI127" s="157"/>
      <c r="DJ127" s="157"/>
      <c r="DK127" s="157"/>
      <c r="DL127" s="157"/>
      <c r="DM127" s="157"/>
      <c r="DN127" s="157"/>
      <c r="DO127" s="157"/>
      <c r="DP127" s="157"/>
      <c r="DQ127" s="157"/>
      <c r="DR127" s="157"/>
      <c r="DS127" s="157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  <c r="EQ127" s="157"/>
      <c r="ER127" s="157"/>
      <c r="ES127" s="157"/>
      <c r="ET127" s="157"/>
      <c r="EU127" s="157"/>
      <c r="EV127" s="157"/>
      <c r="EW127" s="157"/>
      <c r="EX127" s="157"/>
      <c r="EY127" s="157"/>
      <c r="EZ127" s="157"/>
      <c r="FA127" s="157"/>
      <c r="FB127" s="157"/>
      <c r="FC127" s="157"/>
      <c r="FD127" s="157"/>
      <c r="FE127" s="157"/>
      <c r="FF127" s="157"/>
      <c r="FG127" s="157"/>
      <c r="FH127" s="157"/>
      <c r="FI127" s="157"/>
      <c r="FJ127" s="157"/>
      <c r="FK127" s="157"/>
      <c r="FL127" s="157"/>
      <c r="FM127" s="157"/>
      <c r="FN127" s="157"/>
      <c r="FO127" s="157"/>
      <c r="FP127" s="157"/>
      <c r="FQ127" s="157"/>
      <c r="FR127" s="157"/>
      <c r="FS127" s="157"/>
      <c r="FT127" s="157"/>
      <c r="FU127" s="157"/>
      <c r="FV127" s="157"/>
      <c r="FW127" s="157"/>
      <c r="FX127" s="157"/>
      <c r="FY127" s="157"/>
      <c r="FZ127" s="157"/>
      <c r="GA127" s="157"/>
      <c r="GB127" s="157"/>
      <c r="GC127" s="157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4"/>
      <c r="HJ127" s="184"/>
      <c r="HK127" s="184"/>
      <c r="HL127" s="184"/>
      <c r="HM127" s="184"/>
      <c r="HN127" s="170"/>
      <c r="HO127" s="170"/>
      <c r="HP127" s="170"/>
      <c r="HQ127" s="170"/>
      <c r="HR127" s="170"/>
      <c r="HS127" s="170"/>
      <c r="HT127" s="172"/>
    </row>
    <row r="128" ht="15.75" customHeight="1">
      <c r="A128" s="39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  <c r="DG128" s="157"/>
      <c r="DH128" s="157"/>
      <c r="DI128" s="157"/>
      <c r="DJ128" s="157"/>
      <c r="DK128" s="157"/>
      <c r="DL128" s="157"/>
      <c r="DM128" s="157"/>
      <c r="DN128" s="157"/>
      <c r="DO128" s="157"/>
      <c r="DP128" s="157"/>
      <c r="DQ128" s="157"/>
      <c r="DR128" s="157"/>
      <c r="DS128" s="157"/>
      <c r="DT128" s="157"/>
      <c r="DU128" s="157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  <c r="EQ128" s="157"/>
      <c r="ER128" s="157"/>
      <c r="ES128" s="157"/>
      <c r="ET128" s="157"/>
      <c r="EU128" s="157"/>
      <c r="EV128" s="157"/>
      <c r="EW128" s="157"/>
      <c r="EX128" s="157"/>
      <c r="EY128" s="157"/>
      <c r="EZ128" s="157"/>
      <c r="FA128" s="157"/>
      <c r="FB128" s="157"/>
      <c r="FC128" s="157"/>
      <c r="FD128" s="157"/>
      <c r="FE128" s="157"/>
      <c r="FF128" s="157"/>
      <c r="FG128" s="157"/>
      <c r="FH128" s="157"/>
      <c r="FI128" s="157"/>
      <c r="FJ128" s="157"/>
      <c r="FK128" s="157"/>
      <c r="FL128" s="157"/>
      <c r="FM128" s="157"/>
      <c r="FN128" s="157"/>
      <c r="FO128" s="157"/>
      <c r="FP128" s="157"/>
      <c r="FQ128" s="157"/>
      <c r="FR128" s="157"/>
      <c r="FS128" s="157"/>
      <c r="FT128" s="157"/>
      <c r="FU128" s="157"/>
      <c r="FV128" s="157"/>
      <c r="FW128" s="157"/>
      <c r="FX128" s="157"/>
      <c r="FY128" s="157"/>
      <c r="FZ128" s="157"/>
      <c r="GA128" s="157"/>
      <c r="GB128" s="157"/>
      <c r="GC128" s="157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4"/>
      <c r="HJ128" s="184"/>
      <c r="HK128" s="184"/>
      <c r="HL128" s="184"/>
      <c r="HM128" s="184"/>
      <c r="HN128" s="170"/>
      <c r="HO128" s="170"/>
      <c r="HP128" s="170"/>
      <c r="HQ128" s="170"/>
      <c r="HR128" s="170"/>
      <c r="HS128" s="170"/>
      <c r="HT128" s="172"/>
    </row>
    <row r="129" ht="15.75" customHeight="1">
      <c r="A129" s="39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  <c r="DG129" s="157"/>
      <c r="DH129" s="157"/>
      <c r="DI129" s="157"/>
      <c r="DJ129" s="157"/>
      <c r="DK129" s="157"/>
      <c r="DL129" s="157"/>
      <c r="DM129" s="157"/>
      <c r="DN129" s="157"/>
      <c r="DO129" s="157"/>
      <c r="DP129" s="157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  <c r="EV129" s="157"/>
      <c r="EW129" s="157"/>
      <c r="EX129" s="157"/>
      <c r="EY129" s="157"/>
      <c r="EZ129" s="157"/>
      <c r="FA129" s="157"/>
      <c r="FB129" s="157"/>
      <c r="FC129" s="157"/>
      <c r="FD129" s="157"/>
      <c r="FE129" s="157"/>
      <c r="FF129" s="157"/>
      <c r="FG129" s="157"/>
      <c r="FH129" s="157"/>
      <c r="FI129" s="157"/>
      <c r="FJ129" s="157"/>
      <c r="FK129" s="157"/>
      <c r="FL129" s="157"/>
      <c r="FM129" s="157"/>
      <c r="FN129" s="157"/>
      <c r="FO129" s="157"/>
      <c r="FP129" s="157"/>
      <c r="FQ129" s="157"/>
      <c r="FR129" s="157"/>
      <c r="FS129" s="157"/>
      <c r="FT129" s="157"/>
      <c r="FU129" s="157"/>
      <c r="FV129" s="157"/>
      <c r="FW129" s="157"/>
      <c r="FX129" s="157"/>
      <c r="FY129" s="157"/>
      <c r="FZ129" s="157"/>
      <c r="GA129" s="157"/>
      <c r="GB129" s="157"/>
      <c r="GC129" s="157"/>
      <c r="GD129" s="183"/>
      <c r="GE129" s="183"/>
      <c r="GF129" s="183"/>
      <c r="GG129" s="183"/>
      <c r="GH129" s="183"/>
      <c r="GI129" s="183"/>
      <c r="GJ129" s="183"/>
      <c r="GK129" s="183"/>
      <c r="GL129" s="183"/>
      <c r="GM129" s="183"/>
      <c r="GN129" s="183"/>
      <c r="GO129" s="183"/>
      <c r="GP129" s="183"/>
      <c r="GQ129" s="183"/>
      <c r="GR129" s="183"/>
      <c r="GS129" s="183"/>
      <c r="GT129" s="183"/>
      <c r="GU129" s="183"/>
      <c r="GV129" s="183"/>
      <c r="GW129" s="183"/>
      <c r="GX129" s="183"/>
      <c r="GY129" s="183"/>
      <c r="GZ129" s="183"/>
      <c r="HA129" s="183"/>
      <c r="HB129" s="183"/>
      <c r="HC129" s="183"/>
      <c r="HD129" s="183"/>
      <c r="HE129" s="183"/>
      <c r="HF129" s="183"/>
      <c r="HG129" s="183"/>
      <c r="HH129" s="183"/>
      <c r="HI129" s="184"/>
      <c r="HJ129" s="184"/>
      <c r="HK129" s="184"/>
      <c r="HL129" s="184"/>
      <c r="HM129" s="184"/>
      <c r="HN129" s="170"/>
      <c r="HO129" s="170"/>
      <c r="HP129" s="170"/>
      <c r="HQ129" s="170"/>
      <c r="HR129" s="170"/>
      <c r="HS129" s="170"/>
      <c r="HT129" s="172"/>
    </row>
    <row r="130" ht="15.75" customHeight="1">
      <c r="A130" s="39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  <c r="EV130" s="157"/>
      <c r="EW130" s="157"/>
      <c r="EX130" s="157"/>
      <c r="EY130" s="157"/>
      <c r="EZ130" s="157"/>
      <c r="FA130" s="157"/>
      <c r="FB130" s="157"/>
      <c r="FC130" s="157"/>
      <c r="FD130" s="157"/>
      <c r="FE130" s="157"/>
      <c r="FF130" s="157"/>
      <c r="FG130" s="157"/>
      <c r="FH130" s="157"/>
      <c r="FI130" s="157"/>
      <c r="FJ130" s="157"/>
      <c r="FK130" s="157"/>
      <c r="FL130" s="157"/>
      <c r="FM130" s="157"/>
      <c r="FN130" s="157"/>
      <c r="FO130" s="157"/>
      <c r="FP130" s="157"/>
      <c r="FQ130" s="157"/>
      <c r="FR130" s="157"/>
      <c r="FS130" s="157"/>
      <c r="FT130" s="157"/>
      <c r="FU130" s="157"/>
      <c r="FV130" s="157"/>
      <c r="FW130" s="157"/>
      <c r="FX130" s="157"/>
      <c r="FY130" s="157"/>
      <c r="FZ130" s="157"/>
      <c r="GA130" s="157"/>
      <c r="GB130" s="157"/>
      <c r="GC130" s="157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4"/>
      <c r="HJ130" s="184"/>
      <c r="HK130" s="184"/>
      <c r="HL130" s="184"/>
      <c r="HM130" s="184"/>
      <c r="HN130" s="170"/>
      <c r="HO130" s="170"/>
      <c r="HP130" s="170"/>
      <c r="HQ130" s="170"/>
      <c r="HR130" s="170"/>
      <c r="HS130" s="170"/>
      <c r="HT130" s="172"/>
    </row>
    <row r="131" ht="15.75" customHeight="1">
      <c r="A131" s="39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  <c r="DG131" s="157"/>
      <c r="DH131" s="157"/>
      <c r="DI131" s="157"/>
      <c r="DJ131" s="157"/>
      <c r="DK131" s="157"/>
      <c r="DL131" s="157"/>
      <c r="DM131" s="157"/>
      <c r="DN131" s="157"/>
      <c r="DO131" s="157"/>
      <c r="DP131" s="157"/>
      <c r="DQ131" s="157"/>
      <c r="DR131" s="157"/>
      <c r="DS131" s="157"/>
      <c r="DT131" s="157"/>
      <c r="DU131" s="157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  <c r="EQ131" s="157"/>
      <c r="ER131" s="157"/>
      <c r="ES131" s="157"/>
      <c r="ET131" s="157"/>
      <c r="EU131" s="157"/>
      <c r="EV131" s="157"/>
      <c r="EW131" s="157"/>
      <c r="EX131" s="157"/>
      <c r="EY131" s="157"/>
      <c r="EZ131" s="157"/>
      <c r="FA131" s="157"/>
      <c r="FB131" s="157"/>
      <c r="FC131" s="157"/>
      <c r="FD131" s="157"/>
      <c r="FE131" s="157"/>
      <c r="FF131" s="157"/>
      <c r="FG131" s="157"/>
      <c r="FH131" s="157"/>
      <c r="FI131" s="157"/>
      <c r="FJ131" s="157"/>
      <c r="FK131" s="157"/>
      <c r="FL131" s="157"/>
      <c r="FM131" s="157"/>
      <c r="FN131" s="157"/>
      <c r="FO131" s="157"/>
      <c r="FP131" s="157"/>
      <c r="FQ131" s="157"/>
      <c r="FR131" s="157"/>
      <c r="FS131" s="157"/>
      <c r="FT131" s="157"/>
      <c r="FU131" s="157"/>
      <c r="FV131" s="157"/>
      <c r="FW131" s="157"/>
      <c r="FX131" s="157"/>
      <c r="FY131" s="157"/>
      <c r="FZ131" s="157"/>
      <c r="GA131" s="157"/>
      <c r="GB131" s="157"/>
      <c r="GC131" s="157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4"/>
      <c r="HJ131" s="184"/>
      <c r="HK131" s="184"/>
      <c r="HL131" s="184"/>
      <c r="HM131" s="184"/>
      <c r="HN131" s="170"/>
      <c r="HO131" s="170"/>
      <c r="HP131" s="170"/>
      <c r="HQ131" s="170"/>
      <c r="HR131" s="170"/>
      <c r="HS131" s="170"/>
      <c r="HT131" s="172"/>
    </row>
    <row r="132" ht="15.75" customHeight="1">
      <c r="A132" s="39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  <c r="DG132" s="157"/>
      <c r="DH132" s="157"/>
      <c r="DI132" s="157"/>
      <c r="DJ132" s="157"/>
      <c r="DK132" s="157"/>
      <c r="DL132" s="157"/>
      <c r="DM132" s="157"/>
      <c r="DN132" s="157"/>
      <c r="DO132" s="157"/>
      <c r="DP132" s="157"/>
      <c r="DQ132" s="157"/>
      <c r="DR132" s="157"/>
      <c r="DS132" s="157"/>
      <c r="DT132" s="157"/>
      <c r="DU132" s="157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  <c r="EQ132" s="157"/>
      <c r="ER132" s="157"/>
      <c r="ES132" s="157"/>
      <c r="ET132" s="157"/>
      <c r="EU132" s="157"/>
      <c r="EV132" s="157"/>
      <c r="EW132" s="157"/>
      <c r="EX132" s="157"/>
      <c r="EY132" s="157"/>
      <c r="EZ132" s="157"/>
      <c r="FA132" s="157"/>
      <c r="FB132" s="157"/>
      <c r="FC132" s="157"/>
      <c r="FD132" s="157"/>
      <c r="FE132" s="157"/>
      <c r="FF132" s="157"/>
      <c r="FG132" s="157"/>
      <c r="FH132" s="157"/>
      <c r="FI132" s="157"/>
      <c r="FJ132" s="157"/>
      <c r="FK132" s="157"/>
      <c r="FL132" s="157"/>
      <c r="FM132" s="157"/>
      <c r="FN132" s="157"/>
      <c r="FO132" s="157"/>
      <c r="FP132" s="157"/>
      <c r="FQ132" s="157"/>
      <c r="FR132" s="157"/>
      <c r="FS132" s="157"/>
      <c r="FT132" s="157"/>
      <c r="FU132" s="157"/>
      <c r="FV132" s="157"/>
      <c r="FW132" s="157"/>
      <c r="FX132" s="157"/>
      <c r="FY132" s="157"/>
      <c r="FZ132" s="157"/>
      <c r="GA132" s="157"/>
      <c r="GB132" s="157"/>
      <c r="GC132" s="157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4"/>
      <c r="HJ132" s="184"/>
      <c r="HK132" s="184"/>
      <c r="HL132" s="184"/>
      <c r="HM132" s="184"/>
      <c r="HN132" s="170"/>
      <c r="HO132" s="170"/>
      <c r="HP132" s="170"/>
      <c r="HQ132" s="170"/>
      <c r="HR132" s="170"/>
      <c r="HS132" s="170"/>
      <c r="HT132" s="172"/>
    </row>
    <row r="133" ht="15.75" customHeight="1">
      <c r="A133" s="39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  <c r="DG133" s="157"/>
      <c r="DH133" s="157"/>
      <c r="DI133" s="157"/>
      <c r="DJ133" s="157"/>
      <c r="DK133" s="157"/>
      <c r="DL133" s="157"/>
      <c r="DM133" s="157"/>
      <c r="DN133" s="157"/>
      <c r="DO133" s="157"/>
      <c r="DP133" s="157"/>
      <c r="DQ133" s="157"/>
      <c r="DR133" s="157"/>
      <c r="DS133" s="157"/>
      <c r="DT133" s="157"/>
      <c r="DU133" s="157"/>
      <c r="DV133" s="157"/>
      <c r="DW133" s="157"/>
      <c r="DX133" s="157"/>
      <c r="DY133" s="157"/>
      <c r="DZ133" s="157"/>
      <c r="EA133" s="157"/>
      <c r="EB133" s="157"/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  <c r="EQ133" s="157"/>
      <c r="ER133" s="157"/>
      <c r="ES133" s="157"/>
      <c r="ET133" s="157"/>
      <c r="EU133" s="157"/>
      <c r="EV133" s="157"/>
      <c r="EW133" s="157"/>
      <c r="EX133" s="157"/>
      <c r="EY133" s="157"/>
      <c r="EZ133" s="157"/>
      <c r="FA133" s="157"/>
      <c r="FB133" s="157"/>
      <c r="FC133" s="157"/>
      <c r="FD133" s="157"/>
      <c r="FE133" s="157"/>
      <c r="FF133" s="157"/>
      <c r="FG133" s="157"/>
      <c r="FH133" s="157"/>
      <c r="FI133" s="157"/>
      <c r="FJ133" s="157"/>
      <c r="FK133" s="157"/>
      <c r="FL133" s="157"/>
      <c r="FM133" s="157"/>
      <c r="FN133" s="157"/>
      <c r="FO133" s="157"/>
      <c r="FP133" s="157"/>
      <c r="FQ133" s="157"/>
      <c r="FR133" s="157"/>
      <c r="FS133" s="157"/>
      <c r="FT133" s="157"/>
      <c r="FU133" s="157"/>
      <c r="FV133" s="157"/>
      <c r="FW133" s="157"/>
      <c r="FX133" s="157"/>
      <c r="FY133" s="157"/>
      <c r="FZ133" s="157"/>
      <c r="GA133" s="157"/>
      <c r="GB133" s="157"/>
      <c r="GC133" s="157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4"/>
      <c r="HJ133" s="184"/>
      <c r="HK133" s="184"/>
      <c r="HL133" s="184"/>
      <c r="HM133" s="184"/>
      <c r="HN133" s="170"/>
      <c r="HO133" s="170"/>
      <c r="HP133" s="170"/>
      <c r="HQ133" s="170"/>
      <c r="HR133" s="170"/>
      <c r="HS133" s="170"/>
      <c r="HT133" s="172"/>
    </row>
    <row r="134" ht="15.75" customHeight="1">
      <c r="A134" s="39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  <c r="DG134" s="157"/>
      <c r="DH134" s="157"/>
      <c r="DI134" s="157"/>
      <c r="DJ134" s="157"/>
      <c r="DK134" s="157"/>
      <c r="DL134" s="157"/>
      <c r="DM134" s="157"/>
      <c r="DN134" s="157"/>
      <c r="DO134" s="157"/>
      <c r="DP134" s="157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7"/>
      <c r="FF134" s="157"/>
      <c r="FG134" s="157"/>
      <c r="FH134" s="157"/>
      <c r="FI134" s="157"/>
      <c r="FJ134" s="157"/>
      <c r="FK134" s="157"/>
      <c r="FL134" s="157"/>
      <c r="FM134" s="157"/>
      <c r="FN134" s="157"/>
      <c r="FO134" s="157"/>
      <c r="FP134" s="157"/>
      <c r="FQ134" s="157"/>
      <c r="FR134" s="157"/>
      <c r="FS134" s="157"/>
      <c r="FT134" s="157"/>
      <c r="FU134" s="157"/>
      <c r="FV134" s="157"/>
      <c r="FW134" s="157"/>
      <c r="FX134" s="157"/>
      <c r="FY134" s="157"/>
      <c r="FZ134" s="157"/>
      <c r="GA134" s="157"/>
      <c r="GB134" s="157"/>
      <c r="GC134" s="157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4"/>
      <c r="HJ134" s="184"/>
      <c r="HK134" s="184"/>
      <c r="HL134" s="184"/>
      <c r="HM134" s="184"/>
      <c r="HN134" s="170"/>
      <c r="HO134" s="170"/>
      <c r="HP134" s="170"/>
      <c r="HQ134" s="170"/>
      <c r="HR134" s="170"/>
      <c r="HS134" s="170"/>
      <c r="HT134" s="172"/>
    </row>
    <row r="135" ht="15.75" customHeight="1">
      <c r="A135" s="39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7"/>
      <c r="FF135" s="157"/>
      <c r="FG135" s="157"/>
      <c r="FH135" s="157"/>
      <c r="FI135" s="157"/>
      <c r="FJ135" s="157"/>
      <c r="FK135" s="157"/>
      <c r="FL135" s="157"/>
      <c r="FM135" s="157"/>
      <c r="FN135" s="157"/>
      <c r="FO135" s="157"/>
      <c r="FP135" s="157"/>
      <c r="FQ135" s="157"/>
      <c r="FR135" s="157"/>
      <c r="FS135" s="157"/>
      <c r="FT135" s="157"/>
      <c r="FU135" s="157"/>
      <c r="FV135" s="157"/>
      <c r="FW135" s="157"/>
      <c r="FX135" s="157"/>
      <c r="FY135" s="157"/>
      <c r="FZ135" s="157"/>
      <c r="GA135" s="157"/>
      <c r="GB135" s="157"/>
      <c r="GC135" s="157"/>
      <c r="GD135" s="183"/>
      <c r="GE135" s="183"/>
      <c r="GF135" s="183"/>
      <c r="GG135" s="183"/>
      <c r="GH135" s="183"/>
      <c r="GI135" s="183"/>
      <c r="GJ135" s="183"/>
      <c r="GK135" s="183"/>
      <c r="GL135" s="183"/>
      <c r="GM135" s="183"/>
      <c r="GN135" s="183"/>
      <c r="GO135" s="183"/>
      <c r="GP135" s="183"/>
      <c r="GQ135" s="183"/>
      <c r="GR135" s="183"/>
      <c r="GS135" s="183"/>
      <c r="GT135" s="183"/>
      <c r="GU135" s="183"/>
      <c r="GV135" s="183"/>
      <c r="GW135" s="183"/>
      <c r="GX135" s="183"/>
      <c r="GY135" s="183"/>
      <c r="GZ135" s="183"/>
      <c r="HA135" s="183"/>
      <c r="HB135" s="183"/>
      <c r="HC135" s="183"/>
      <c r="HD135" s="183"/>
      <c r="HE135" s="183"/>
      <c r="HF135" s="183"/>
      <c r="HG135" s="183"/>
      <c r="HH135" s="183"/>
      <c r="HI135" s="184"/>
      <c r="HJ135" s="184"/>
      <c r="HK135" s="184"/>
      <c r="HL135" s="184"/>
      <c r="HM135" s="184"/>
      <c r="HN135" s="170"/>
      <c r="HO135" s="170"/>
      <c r="HP135" s="170"/>
      <c r="HQ135" s="170"/>
      <c r="HR135" s="170"/>
      <c r="HS135" s="170"/>
      <c r="HT135" s="172"/>
    </row>
    <row r="136" ht="15.75" customHeight="1">
      <c r="A136" s="39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  <c r="DG136" s="157"/>
      <c r="DH136" s="157"/>
      <c r="DI136" s="157"/>
      <c r="DJ136" s="157"/>
      <c r="DK136" s="157"/>
      <c r="DL136" s="157"/>
      <c r="DM136" s="157"/>
      <c r="DN136" s="157"/>
      <c r="DO136" s="157"/>
      <c r="DP136" s="157"/>
      <c r="DQ136" s="157"/>
      <c r="DR136" s="157"/>
      <c r="DS136" s="157"/>
      <c r="DT136" s="157"/>
      <c r="DU136" s="157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  <c r="EQ136" s="157"/>
      <c r="ER136" s="157"/>
      <c r="ES136" s="157"/>
      <c r="ET136" s="157"/>
      <c r="EU136" s="157"/>
      <c r="EV136" s="157"/>
      <c r="EW136" s="157"/>
      <c r="EX136" s="157"/>
      <c r="EY136" s="157"/>
      <c r="EZ136" s="157"/>
      <c r="FA136" s="157"/>
      <c r="FB136" s="157"/>
      <c r="FC136" s="157"/>
      <c r="FD136" s="157"/>
      <c r="FE136" s="157"/>
      <c r="FF136" s="157"/>
      <c r="FG136" s="157"/>
      <c r="FH136" s="157"/>
      <c r="FI136" s="157"/>
      <c r="FJ136" s="157"/>
      <c r="FK136" s="157"/>
      <c r="FL136" s="157"/>
      <c r="FM136" s="157"/>
      <c r="FN136" s="157"/>
      <c r="FO136" s="157"/>
      <c r="FP136" s="157"/>
      <c r="FQ136" s="157"/>
      <c r="FR136" s="157"/>
      <c r="FS136" s="157"/>
      <c r="FT136" s="157"/>
      <c r="FU136" s="157"/>
      <c r="FV136" s="157"/>
      <c r="FW136" s="157"/>
      <c r="FX136" s="157"/>
      <c r="FY136" s="157"/>
      <c r="FZ136" s="157"/>
      <c r="GA136" s="157"/>
      <c r="GB136" s="157"/>
      <c r="GC136" s="157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4"/>
      <c r="HJ136" s="184"/>
      <c r="HK136" s="184"/>
      <c r="HL136" s="184"/>
      <c r="HM136" s="184"/>
      <c r="HN136" s="170"/>
      <c r="HO136" s="170"/>
      <c r="HP136" s="170"/>
      <c r="HQ136" s="170"/>
      <c r="HR136" s="170"/>
      <c r="HS136" s="170"/>
      <c r="HT136" s="172"/>
    </row>
    <row r="137" ht="15.75" customHeight="1">
      <c r="A137" s="39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4"/>
      <c r="HJ137" s="184"/>
      <c r="HK137" s="184"/>
      <c r="HL137" s="184"/>
      <c r="HM137" s="184"/>
      <c r="HN137" s="170"/>
      <c r="HO137" s="170"/>
      <c r="HP137" s="170"/>
      <c r="HQ137" s="170"/>
      <c r="HR137" s="170"/>
      <c r="HS137" s="170"/>
      <c r="HT137" s="172"/>
    </row>
    <row r="138" ht="15.75" customHeight="1">
      <c r="A138" s="39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  <c r="DG138" s="157"/>
      <c r="DH138" s="157"/>
      <c r="DI138" s="157"/>
      <c r="DJ138" s="157"/>
      <c r="DK138" s="157"/>
      <c r="DL138" s="157"/>
      <c r="DM138" s="157"/>
      <c r="DN138" s="157"/>
      <c r="DO138" s="157"/>
      <c r="DP138" s="157"/>
      <c r="DQ138" s="157"/>
      <c r="DR138" s="157"/>
      <c r="DS138" s="157"/>
      <c r="DT138" s="157"/>
      <c r="DU138" s="157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  <c r="EQ138" s="157"/>
      <c r="ER138" s="157"/>
      <c r="ES138" s="157"/>
      <c r="ET138" s="157"/>
      <c r="EU138" s="157"/>
      <c r="EV138" s="157"/>
      <c r="EW138" s="157"/>
      <c r="EX138" s="157"/>
      <c r="EY138" s="157"/>
      <c r="EZ138" s="157"/>
      <c r="FA138" s="157"/>
      <c r="FB138" s="157"/>
      <c r="FC138" s="157"/>
      <c r="FD138" s="157"/>
      <c r="FE138" s="157"/>
      <c r="FF138" s="157"/>
      <c r="FG138" s="157"/>
      <c r="FH138" s="157"/>
      <c r="FI138" s="157"/>
      <c r="FJ138" s="157"/>
      <c r="FK138" s="157"/>
      <c r="FL138" s="157"/>
      <c r="FM138" s="157"/>
      <c r="FN138" s="157"/>
      <c r="FO138" s="157"/>
      <c r="FP138" s="157"/>
      <c r="FQ138" s="157"/>
      <c r="FR138" s="157"/>
      <c r="FS138" s="157"/>
      <c r="FT138" s="157"/>
      <c r="FU138" s="157"/>
      <c r="FV138" s="157"/>
      <c r="FW138" s="157"/>
      <c r="FX138" s="157"/>
      <c r="FY138" s="157"/>
      <c r="FZ138" s="157"/>
      <c r="GA138" s="157"/>
      <c r="GB138" s="157"/>
      <c r="GC138" s="157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4"/>
      <c r="HJ138" s="184"/>
      <c r="HK138" s="184"/>
      <c r="HL138" s="184"/>
      <c r="HM138" s="184"/>
      <c r="HN138" s="170"/>
      <c r="HO138" s="170"/>
      <c r="HP138" s="170"/>
      <c r="HQ138" s="170"/>
      <c r="HR138" s="170"/>
      <c r="HS138" s="170"/>
      <c r="HT138" s="172"/>
    </row>
    <row r="139" ht="15.75" customHeight="1">
      <c r="A139" s="39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  <c r="DG139" s="157"/>
      <c r="DH139" s="157"/>
      <c r="DI139" s="157"/>
      <c r="DJ139" s="157"/>
      <c r="DK139" s="157"/>
      <c r="DL139" s="157"/>
      <c r="DM139" s="157"/>
      <c r="DN139" s="157"/>
      <c r="DO139" s="157"/>
      <c r="DP139" s="157"/>
      <c r="DQ139" s="157"/>
      <c r="DR139" s="157"/>
      <c r="DS139" s="157"/>
      <c r="DT139" s="157"/>
      <c r="DU139" s="157"/>
      <c r="DV139" s="157"/>
      <c r="DW139" s="157"/>
      <c r="DX139" s="157"/>
      <c r="DY139" s="157"/>
      <c r="DZ139" s="157"/>
      <c r="EA139" s="157"/>
      <c r="EB139" s="157"/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  <c r="EQ139" s="157"/>
      <c r="ER139" s="157"/>
      <c r="ES139" s="157"/>
      <c r="ET139" s="157"/>
      <c r="EU139" s="157"/>
      <c r="EV139" s="157"/>
      <c r="EW139" s="157"/>
      <c r="EX139" s="157"/>
      <c r="EY139" s="157"/>
      <c r="EZ139" s="157"/>
      <c r="FA139" s="157"/>
      <c r="FB139" s="157"/>
      <c r="FC139" s="157"/>
      <c r="FD139" s="157"/>
      <c r="FE139" s="157"/>
      <c r="FF139" s="157"/>
      <c r="FG139" s="157"/>
      <c r="FH139" s="157"/>
      <c r="FI139" s="157"/>
      <c r="FJ139" s="157"/>
      <c r="FK139" s="157"/>
      <c r="FL139" s="157"/>
      <c r="FM139" s="157"/>
      <c r="FN139" s="157"/>
      <c r="FO139" s="157"/>
      <c r="FP139" s="157"/>
      <c r="FQ139" s="157"/>
      <c r="FR139" s="157"/>
      <c r="FS139" s="157"/>
      <c r="FT139" s="157"/>
      <c r="FU139" s="157"/>
      <c r="FV139" s="157"/>
      <c r="FW139" s="157"/>
      <c r="FX139" s="157"/>
      <c r="FY139" s="157"/>
      <c r="FZ139" s="157"/>
      <c r="GA139" s="157"/>
      <c r="GB139" s="157"/>
      <c r="GC139" s="157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4"/>
      <c r="HJ139" s="184"/>
      <c r="HK139" s="184"/>
      <c r="HL139" s="184"/>
      <c r="HM139" s="184"/>
      <c r="HN139" s="170"/>
      <c r="HO139" s="170"/>
      <c r="HP139" s="170"/>
      <c r="HQ139" s="170"/>
      <c r="HR139" s="170"/>
      <c r="HS139" s="170"/>
      <c r="HT139" s="172"/>
    </row>
    <row r="140" ht="15.75" customHeight="1">
      <c r="A140" s="39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  <c r="DG140" s="157"/>
      <c r="DH140" s="157"/>
      <c r="DI140" s="157"/>
      <c r="DJ140" s="157"/>
      <c r="DK140" s="157"/>
      <c r="DL140" s="157"/>
      <c r="DM140" s="157"/>
      <c r="DN140" s="157"/>
      <c r="DO140" s="157"/>
      <c r="DP140" s="157"/>
      <c r="DQ140" s="157"/>
      <c r="DR140" s="157"/>
      <c r="DS140" s="157"/>
      <c r="DT140" s="157"/>
      <c r="DU140" s="157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  <c r="EQ140" s="157"/>
      <c r="ER140" s="157"/>
      <c r="ES140" s="157"/>
      <c r="ET140" s="157"/>
      <c r="EU140" s="157"/>
      <c r="EV140" s="157"/>
      <c r="EW140" s="157"/>
      <c r="EX140" s="157"/>
      <c r="EY140" s="157"/>
      <c r="EZ140" s="157"/>
      <c r="FA140" s="157"/>
      <c r="FB140" s="157"/>
      <c r="FC140" s="157"/>
      <c r="FD140" s="157"/>
      <c r="FE140" s="157"/>
      <c r="FF140" s="157"/>
      <c r="FG140" s="157"/>
      <c r="FH140" s="157"/>
      <c r="FI140" s="157"/>
      <c r="FJ140" s="157"/>
      <c r="FK140" s="157"/>
      <c r="FL140" s="157"/>
      <c r="FM140" s="157"/>
      <c r="FN140" s="157"/>
      <c r="FO140" s="157"/>
      <c r="FP140" s="157"/>
      <c r="FQ140" s="157"/>
      <c r="FR140" s="157"/>
      <c r="FS140" s="157"/>
      <c r="FT140" s="157"/>
      <c r="FU140" s="157"/>
      <c r="FV140" s="157"/>
      <c r="FW140" s="157"/>
      <c r="FX140" s="157"/>
      <c r="FY140" s="157"/>
      <c r="FZ140" s="157"/>
      <c r="GA140" s="157"/>
      <c r="GB140" s="157"/>
      <c r="GC140" s="157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4"/>
      <c r="HJ140" s="184"/>
      <c r="HK140" s="184"/>
      <c r="HL140" s="184"/>
      <c r="HM140" s="184"/>
      <c r="HN140" s="170"/>
      <c r="HO140" s="170"/>
      <c r="HP140" s="170"/>
      <c r="HQ140" s="170"/>
      <c r="HR140" s="170"/>
      <c r="HS140" s="170"/>
      <c r="HT140" s="172"/>
    </row>
    <row r="141" ht="15.75" customHeight="1">
      <c r="A141" s="39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  <c r="DG141" s="157"/>
      <c r="DH141" s="157"/>
      <c r="DI141" s="157"/>
      <c r="DJ141" s="157"/>
      <c r="DK141" s="157"/>
      <c r="DL141" s="157"/>
      <c r="DM141" s="157"/>
      <c r="DN141" s="157"/>
      <c r="DO141" s="157"/>
      <c r="DP141" s="157"/>
      <c r="DQ141" s="157"/>
      <c r="DR141" s="157"/>
      <c r="DS141" s="157"/>
      <c r="DT141" s="157"/>
      <c r="DU141" s="157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  <c r="EQ141" s="157"/>
      <c r="ER141" s="157"/>
      <c r="ES141" s="157"/>
      <c r="ET141" s="157"/>
      <c r="EU141" s="157"/>
      <c r="EV141" s="157"/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7"/>
      <c r="FH141" s="157"/>
      <c r="FI141" s="157"/>
      <c r="FJ141" s="157"/>
      <c r="FK141" s="157"/>
      <c r="FL141" s="157"/>
      <c r="FM141" s="157"/>
      <c r="FN141" s="157"/>
      <c r="FO141" s="157"/>
      <c r="FP141" s="157"/>
      <c r="FQ141" s="157"/>
      <c r="FR141" s="157"/>
      <c r="FS141" s="157"/>
      <c r="FT141" s="157"/>
      <c r="FU141" s="157"/>
      <c r="FV141" s="157"/>
      <c r="FW141" s="157"/>
      <c r="FX141" s="157"/>
      <c r="FY141" s="157"/>
      <c r="FZ141" s="157"/>
      <c r="GA141" s="157"/>
      <c r="GB141" s="157"/>
      <c r="GC141" s="157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4"/>
      <c r="HJ141" s="184"/>
      <c r="HK141" s="184"/>
      <c r="HL141" s="184"/>
      <c r="HM141" s="184"/>
      <c r="HN141" s="170"/>
      <c r="HO141" s="170"/>
      <c r="HP141" s="170"/>
      <c r="HQ141" s="170"/>
      <c r="HR141" s="170"/>
      <c r="HS141" s="170"/>
      <c r="HT141" s="172"/>
    </row>
    <row r="142" ht="15.75" customHeight="1">
      <c r="A142" s="39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  <c r="DT142" s="157"/>
      <c r="DU142" s="157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  <c r="EQ142" s="157"/>
      <c r="ER142" s="157"/>
      <c r="ES142" s="157"/>
      <c r="ET142" s="157"/>
      <c r="EU142" s="157"/>
      <c r="EV142" s="157"/>
      <c r="EW142" s="157"/>
      <c r="EX142" s="157"/>
      <c r="EY142" s="157"/>
      <c r="EZ142" s="157"/>
      <c r="FA142" s="157"/>
      <c r="FB142" s="157"/>
      <c r="FC142" s="157"/>
      <c r="FD142" s="157"/>
      <c r="FE142" s="157"/>
      <c r="FF142" s="157"/>
      <c r="FG142" s="157"/>
      <c r="FH142" s="157"/>
      <c r="FI142" s="157"/>
      <c r="FJ142" s="157"/>
      <c r="FK142" s="157"/>
      <c r="FL142" s="157"/>
      <c r="FM142" s="157"/>
      <c r="FN142" s="157"/>
      <c r="FO142" s="157"/>
      <c r="FP142" s="157"/>
      <c r="FQ142" s="157"/>
      <c r="FR142" s="157"/>
      <c r="FS142" s="157"/>
      <c r="FT142" s="157"/>
      <c r="FU142" s="157"/>
      <c r="FV142" s="157"/>
      <c r="FW142" s="157"/>
      <c r="FX142" s="157"/>
      <c r="FY142" s="157"/>
      <c r="FZ142" s="157"/>
      <c r="GA142" s="157"/>
      <c r="GB142" s="157"/>
      <c r="GC142" s="157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4"/>
      <c r="HJ142" s="184"/>
      <c r="HK142" s="184"/>
      <c r="HL142" s="184"/>
      <c r="HM142" s="184"/>
      <c r="HN142" s="170"/>
      <c r="HO142" s="170"/>
      <c r="HP142" s="170"/>
      <c r="HQ142" s="170"/>
      <c r="HR142" s="170"/>
      <c r="HS142" s="170"/>
      <c r="HT142" s="172"/>
    </row>
    <row r="143" ht="15.75" customHeight="1">
      <c r="A143" s="39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  <c r="DM143" s="157"/>
      <c r="DN143" s="157"/>
      <c r="DO143" s="157"/>
      <c r="DP143" s="157"/>
      <c r="DQ143" s="157"/>
      <c r="DR143" s="157"/>
      <c r="DS143" s="157"/>
      <c r="DT143" s="157"/>
      <c r="DU143" s="157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  <c r="EQ143" s="157"/>
      <c r="ER143" s="157"/>
      <c r="ES143" s="157"/>
      <c r="ET143" s="157"/>
      <c r="EU143" s="157"/>
      <c r="EV143" s="157"/>
      <c r="EW143" s="157"/>
      <c r="EX143" s="157"/>
      <c r="EY143" s="157"/>
      <c r="EZ143" s="157"/>
      <c r="FA143" s="157"/>
      <c r="FB143" s="157"/>
      <c r="FC143" s="157"/>
      <c r="FD143" s="157"/>
      <c r="FE143" s="157"/>
      <c r="FF143" s="157"/>
      <c r="FG143" s="157"/>
      <c r="FH143" s="157"/>
      <c r="FI143" s="157"/>
      <c r="FJ143" s="157"/>
      <c r="FK143" s="157"/>
      <c r="FL143" s="157"/>
      <c r="FM143" s="157"/>
      <c r="FN143" s="157"/>
      <c r="FO143" s="157"/>
      <c r="FP143" s="157"/>
      <c r="FQ143" s="157"/>
      <c r="FR143" s="157"/>
      <c r="FS143" s="157"/>
      <c r="FT143" s="157"/>
      <c r="FU143" s="157"/>
      <c r="FV143" s="157"/>
      <c r="FW143" s="157"/>
      <c r="FX143" s="157"/>
      <c r="FY143" s="157"/>
      <c r="FZ143" s="157"/>
      <c r="GA143" s="157"/>
      <c r="GB143" s="157"/>
      <c r="GC143" s="157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4"/>
      <c r="HJ143" s="184"/>
      <c r="HK143" s="184"/>
      <c r="HL143" s="184"/>
      <c r="HM143" s="184"/>
      <c r="HN143" s="170"/>
      <c r="HO143" s="170"/>
      <c r="HP143" s="170"/>
      <c r="HQ143" s="170"/>
      <c r="HR143" s="170"/>
      <c r="HS143" s="170"/>
      <c r="HT143" s="172"/>
    </row>
    <row r="144" ht="15.75" customHeight="1">
      <c r="A144" s="39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  <c r="DT144" s="157"/>
      <c r="DU144" s="157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  <c r="EQ144" s="157"/>
      <c r="ER144" s="157"/>
      <c r="ES144" s="157"/>
      <c r="ET144" s="157"/>
      <c r="EU144" s="157"/>
      <c r="EV144" s="157"/>
      <c r="EW144" s="157"/>
      <c r="EX144" s="157"/>
      <c r="EY144" s="157"/>
      <c r="EZ144" s="157"/>
      <c r="FA144" s="157"/>
      <c r="FB144" s="157"/>
      <c r="FC144" s="157"/>
      <c r="FD144" s="157"/>
      <c r="FE144" s="157"/>
      <c r="FF144" s="157"/>
      <c r="FG144" s="157"/>
      <c r="FH144" s="157"/>
      <c r="FI144" s="157"/>
      <c r="FJ144" s="157"/>
      <c r="FK144" s="157"/>
      <c r="FL144" s="157"/>
      <c r="FM144" s="157"/>
      <c r="FN144" s="157"/>
      <c r="FO144" s="157"/>
      <c r="FP144" s="157"/>
      <c r="FQ144" s="157"/>
      <c r="FR144" s="157"/>
      <c r="FS144" s="157"/>
      <c r="FT144" s="157"/>
      <c r="FU144" s="157"/>
      <c r="FV144" s="157"/>
      <c r="FW144" s="157"/>
      <c r="FX144" s="157"/>
      <c r="FY144" s="157"/>
      <c r="FZ144" s="157"/>
      <c r="GA144" s="157"/>
      <c r="GB144" s="157"/>
      <c r="GC144" s="157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4"/>
      <c r="HJ144" s="184"/>
      <c r="HK144" s="184"/>
      <c r="HL144" s="184"/>
      <c r="HM144" s="184"/>
      <c r="HN144" s="170"/>
      <c r="HO144" s="170"/>
      <c r="HP144" s="170"/>
      <c r="HQ144" s="170"/>
      <c r="HR144" s="170"/>
      <c r="HS144" s="170"/>
      <c r="HT144" s="172"/>
    </row>
    <row r="145" ht="15.75" customHeight="1">
      <c r="A145" s="39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  <c r="EV145" s="157"/>
      <c r="EW145" s="157"/>
      <c r="EX145" s="157"/>
      <c r="EY145" s="157"/>
      <c r="EZ145" s="157"/>
      <c r="FA145" s="157"/>
      <c r="FB145" s="157"/>
      <c r="FC145" s="157"/>
      <c r="FD145" s="157"/>
      <c r="FE145" s="157"/>
      <c r="FF145" s="157"/>
      <c r="FG145" s="157"/>
      <c r="FH145" s="157"/>
      <c r="FI145" s="157"/>
      <c r="FJ145" s="157"/>
      <c r="FK145" s="157"/>
      <c r="FL145" s="157"/>
      <c r="FM145" s="157"/>
      <c r="FN145" s="157"/>
      <c r="FO145" s="157"/>
      <c r="FP145" s="157"/>
      <c r="FQ145" s="157"/>
      <c r="FR145" s="157"/>
      <c r="FS145" s="157"/>
      <c r="FT145" s="157"/>
      <c r="FU145" s="157"/>
      <c r="FV145" s="157"/>
      <c r="FW145" s="157"/>
      <c r="FX145" s="157"/>
      <c r="FY145" s="157"/>
      <c r="FZ145" s="157"/>
      <c r="GA145" s="157"/>
      <c r="GB145" s="157"/>
      <c r="GC145" s="157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4"/>
      <c r="HJ145" s="184"/>
      <c r="HK145" s="184"/>
      <c r="HL145" s="184"/>
      <c r="HM145" s="184"/>
      <c r="HN145" s="170"/>
      <c r="HO145" s="170"/>
      <c r="HP145" s="170"/>
      <c r="HQ145" s="170"/>
      <c r="HR145" s="170"/>
      <c r="HS145" s="170"/>
      <c r="HT145" s="172"/>
    </row>
    <row r="146" ht="15.75" customHeight="1">
      <c r="A146" s="39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  <c r="EV146" s="157"/>
      <c r="EW146" s="157"/>
      <c r="EX146" s="157"/>
      <c r="EY146" s="157"/>
      <c r="EZ146" s="157"/>
      <c r="FA146" s="157"/>
      <c r="FB146" s="157"/>
      <c r="FC146" s="157"/>
      <c r="FD146" s="157"/>
      <c r="FE146" s="157"/>
      <c r="FF146" s="157"/>
      <c r="FG146" s="157"/>
      <c r="FH146" s="157"/>
      <c r="FI146" s="157"/>
      <c r="FJ146" s="157"/>
      <c r="FK146" s="157"/>
      <c r="FL146" s="157"/>
      <c r="FM146" s="157"/>
      <c r="FN146" s="157"/>
      <c r="FO146" s="157"/>
      <c r="FP146" s="157"/>
      <c r="FQ146" s="157"/>
      <c r="FR146" s="157"/>
      <c r="FS146" s="157"/>
      <c r="FT146" s="157"/>
      <c r="FU146" s="157"/>
      <c r="FV146" s="157"/>
      <c r="FW146" s="157"/>
      <c r="FX146" s="157"/>
      <c r="FY146" s="157"/>
      <c r="FZ146" s="157"/>
      <c r="GA146" s="157"/>
      <c r="GB146" s="157"/>
      <c r="GC146" s="157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4"/>
      <c r="HJ146" s="184"/>
      <c r="HK146" s="184"/>
      <c r="HL146" s="184"/>
      <c r="HM146" s="184"/>
      <c r="HN146" s="170"/>
      <c r="HO146" s="170"/>
      <c r="HP146" s="170"/>
      <c r="HQ146" s="170"/>
      <c r="HR146" s="170"/>
      <c r="HS146" s="170"/>
      <c r="HT146" s="172"/>
    </row>
    <row r="147" ht="15.75" customHeight="1">
      <c r="A147" s="39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  <c r="DG147" s="157"/>
      <c r="DH147" s="157"/>
      <c r="DI147" s="157"/>
      <c r="DJ147" s="157"/>
      <c r="DK147" s="157"/>
      <c r="DL147" s="157"/>
      <c r="DM147" s="157"/>
      <c r="DN147" s="157"/>
      <c r="DO147" s="157"/>
      <c r="DP147" s="157"/>
      <c r="DQ147" s="157"/>
      <c r="DR147" s="157"/>
      <c r="DS147" s="157"/>
      <c r="DT147" s="157"/>
      <c r="DU147" s="157"/>
      <c r="DV147" s="157"/>
      <c r="DW147" s="157"/>
      <c r="DX147" s="157"/>
      <c r="DY147" s="157"/>
      <c r="DZ147" s="157"/>
      <c r="EA147" s="157"/>
      <c r="EB147" s="157"/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  <c r="EQ147" s="157"/>
      <c r="ER147" s="157"/>
      <c r="ES147" s="157"/>
      <c r="ET147" s="157"/>
      <c r="EU147" s="157"/>
      <c r="EV147" s="157"/>
      <c r="EW147" s="157"/>
      <c r="EX147" s="157"/>
      <c r="EY147" s="157"/>
      <c r="EZ147" s="157"/>
      <c r="FA147" s="157"/>
      <c r="FB147" s="157"/>
      <c r="FC147" s="157"/>
      <c r="FD147" s="157"/>
      <c r="FE147" s="157"/>
      <c r="FF147" s="157"/>
      <c r="FG147" s="157"/>
      <c r="FH147" s="157"/>
      <c r="FI147" s="157"/>
      <c r="FJ147" s="157"/>
      <c r="FK147" s="157"/>
      <c r="FL147" s="157"/>
      <c r="FM147" s="157"/>
      <c r="FN147" s="157"/>
      <c r="FO147" s="157"/>
      <c r="FP147" s="157"/>
      <c r="FQ147" s="157"/>
      <c r="FR147" s="157"/>
      <c r="FS147" s="157"/>
      <c r="FT147" s="157"/>
      <c r="FU147" s="157"/>
      <c r="FV147" s="157"/>
      <c r="FW147" s="157"/>
      <c r="FX147" s="157"/>
      <c r="FY147" s="157"/>
      <c r="FZ147" s="157"/>
      <c r="GA147" s="157"/>
      <c r="GB147" s="157"/>
      <c r="GC147" s="157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4"/>
      <c r="HJ147" s="184"/>
      <c r="HK147" s="184"/>
      <c r="HL147" s="184"/>
      <c r="HM147" s="184"/>
      <c r="HN147" s="170"/>
      <c r="HO147" s="170"/>
      <c r="HP147" s="170"/>
      <c r="HQ147" s="170"/>
      <c r="HR147" s="170"/>
      <c r="HS147" s="170"/>
      <c r="HT147" s="172"/>
    </row>
    <row r="148" ht="15.75" customHeight="1">
      <c r="A148" s="39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4"/>
      <c r="HJ148" s="184"/>
      <c r="HK148" s="184"/>
      <c r="HL148" s="184"/>
      <c r="HM148" s="184"/>
      <c r="HN148" s="170"/>
      <c r="HO148" s="170"/>
      <c r="HP148" s="170"/>
      <c r="HQ148" s="170"/>
      <c r="HR148" s="170"/>
      <c r="HS148" s="170"/>
      <c r="HT148" s="172"/>
    </row>
    <row r="149" ht="15.75" customHeight="1">
      <c r="A149" s="39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7"/>
      <c r="DT149" s="157"/>
      <c r="DU149" s="157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  <c r="EQ149" s="157"/>
      <c r="ER149" s="157"/>
      <c r="ES149" s="157"/>
      <c r="ET149" s="157"/>
      <c r="EU149" s="157"/>
      <c r="EV149" s="157"/>
      <c r="EW149" s="157"/>
      <c r="EX149" s="157"/>
      <c r="EY149" s="157"/>
      <c r="EZ149" s="157"/>
      <c r="FA149" s="157"/>
      <c r="FB149" s="157"/>
      <c r="FC149" s="157"/>
      <c r="FD149" s="157"/>
      <c r="FE149" s="157"/>
      <c r="FF149" s="157"/>
      <c r="FG149" s="157"/>
      <c r="FH149" s="157"/>
      <c r="FI149" s="157"/>
      <c r="FJ149" s="157"/>
      <c r="FK149" s="157"/>
      <c r="FL149" s="157"/>
      <c r="FM149" s="157"/>
      <c r="FN149" s="157"/>
      <c r="FO149" s="157"/>
      <c r="FP149" s="157"/>
      <c r="FQ149" s="157"/>
      <c r="FR149" s="157"/>
      <c r="FS149" s="157"/>
      <c r="FT149" s="157"/>
      <c r="FU149" s="157"/>
      <c r="FV149" s="157"/>
      <c r="FW149" s="157"/>
      <c r="FX149" s="157"/>
      <c r="FY149" s="157"/>
      <c r="FZ149" s="157"/>
      <c r="GA149" s="157"/>
      <c r="GB149" s="157"/>
      <c r="GC149" s="157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4"/>
      <c r="HJ149" s="184"/>
      <c r="HK149" s="184"/>
      <c r="HL149" s="184"/>
      <c r="HM149" s="184"/>
      <c r="HN149" s="170"/>
      <c r="HO149" s="170"/>
      <c r="HP149" s="170"/>
      <c r="HQ149" s="170"/>
      <c r="HR149" s="170"/>
      <c r="HS149" s="170"/>
      <c r="HT149" s="172"/>
    </row>
    <row r="150" ht="15.75" customHeight="1">
      <c r="A150" s="39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  <c r="EV150" s="157"/>
      <c r="EW150" s="157"/>
      <c r="EX150" s="157"/>
      <c r="EY150" s="157"/>
      <c r="EZ150" s="157"/>
      <c r="FA150" s="157"/>
      <c r="FB150" s="157"/>
      <c r="FC150" s="157"/>
      <c r="FD150" s="157"/>
      <c r="FE150" s="157"/>
      <c r="FF150" s="157"/>
      <c r="FG150" s="157"/>
      <c r="FH150" s="157"/>
      <c r="FI150" s="157"/>
      <c r="FJ150" s="157"/>
      <c r="FK150" s="157"/>
      <c r="FL150" s="157"/>
      <c r="FM150" s="157"/>
      <c r="FN150" s="157"/>
      <c r="FO150" s="157"/>
      <c r="FP150" s="157"/>
      <c r="FQ150" s="157"/>
      <c r="FR150" s="157"/>
      <c r="FS150" s="157"/>
      <c r="FT150" s="157"/>
      <c r="FU150" s="157"/>
      <c r="FV150" s="157"/>
      <c r="FW150" s="157"/>
      <c r="FX150" s="157"/>
      <c r="FY150" s="157"/>
      <c r="FZ150" s="157"/>
      <c r="GA150" s="157"/>
      <c r="GB150" s="157"/>
      <c r="GC150" s="157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4"/>
      <c r="HJ150" s="184"/>
      <c r="HK150" s="184"/>
      <c r="HL150" s="184"/>
      <c r="HM150" s="184"/>
      <c r="HN150" s="170"/>
      <c r="HO150" s="170"/>
      <c r="HP150" s="170"/>
      <c r="HQ150" s="170"/>
      <c r="HR150" s="170"/>
      <c r="HS150" s="170"/>
      <c r="HT150" s="172"/>
    </row>
    <row r="151" ht="15.75" customHeight="1">
      <c r="A151" s="39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  <c r="DG151" s="157"/>
      <c r="DH151" s="157"/>
      <c r="DI151" s="157"/>
      <c r="DJ151" s="157"/>
      <c r="DK151" s="157"/>
      <c r="DL151" s="157"/>
      <c r="DM151" s="157"/>
      <c r="DN151" s="157"/>
      <c r="DO151" s="157"/>
      <c r="DP151" s="157"/>
      <c r="DQ151" s="157"/>
      <c r="DR151" s="157"/>
      <c r="DS151" s="157"/>
      <c r="DT151" s="157"/>
      <c r="DU151" s="157"/>
      <c r="DV151" s="157"/>
      <c r="DW151" s="157"/>
      <c r="DX151" s="157"/>
      <c r="DY151" s="157"/>
      <c r="DZ151" s="157"/>
      <c r="EA151" s="157"/>
      <c r="EB151" s="157"/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  <c r="EQ151" s="157"/>
      <c r="ER151" s="157"/>
      <c r="ES151" s="157"/>
      <c r="ET151" s="157"/>
      <c r="EU151" s="157"/>
      <c r="EV151" s="157"/>
      <c r="EW151" s="157"/>
      <c r="EX151" s="157"/>
      <c r="EY151" s="157"/>
      <c r="EZ151" s="157"/>
      <c r="FA151" s="157"/>
      <c r="FB151" s="157"/>
      <c r="FC151" s="157"/>
      <c r="FD151" s="157"/>
      <c r="FE151" s="157"/>
      <c r="FF151" s="157"/>
      <c r="FG151" s="157"/>
      <c r="FH151" s="157"/>
      <c r="FI151" s="157"/>
      <c r="FJ151" s="157"/>
      <c r="FK151" s="157"/>
      <c r="FL151" s="157"/>
      <c r="FM151" s="157"/>
      <c r="FN151" s="157"/>
      <c r="FO151" s="157"/>
      <c r="FP151" s="157"/>
      <c r="FQ151" s="157"/>
      <c r="FR151" s="157"/>
      <c r="FS151" s="157"/>
      <c r="FT151" s="157"/>
      <c r="FU151" s="157"/>
      <c r="FV151" s="157"/>
      <c r="FW151" s="157"/>
      <c r="FX151" s="157"/>
      <c r="FY151" s="157"/>
      <c r="FZ151" s="157"/>
      <c r="GA151" s="157"/>
      <c r="GB151" s="157"/>
      <c r="GC151" s="157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4"/>
      <c r="HJ151" s="184"/>
      <c r="HK151" s="184"/>
      <c r="HL151" s="184"/>
      <c r="HM151" s="184"/>
      <c r="HN151" s="170"/>
      <c r="HO151" s="170"/>
      <c r="HP151" s="170"/>
      <c r="HQ151" s="170"/>
      <c r="HR151" s="170"/>
      <c r="HS151" s="170"/>
      <c r="HT151" s="172"/>
    </row>
    <row r="152" ht="15.75" customHeight="1">
      <c r="A152" s="39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  <c r="DT152" s="157"/>
      <c r="DU152" s="157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4"/>
      <c r="HJ152" s="184"/>
      <c r="HK152" s="184"/>
      <c r="HL152" s="184"/>
      <c r="HM152" s="184"/>
      <c r="HN152" s="170"/>
      <c r="HO152" s="170"/>
      <c r="HP152" s="170"/>
      <c r="HQ152" s="170"/>
      <c r="HR152" s="170"/>
      <c r="HS152" s="170"/>
      <c r="HT152" s="172"/>
    </row>
    <row r="153" ht="15.75" customHeight="1">
      <c r="A153" s="39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  <c r="DG153" s="157"/>
      <c r="DH153" s="157"/>
      <c r="DI153" s="157"/>
      <c r="DJ153" s="157"/>
      <c r="DK153" s="157"/>
      <c r="DL153" s="157"/>
      <c r="DM153" s="157"/>
      <c r="DN153" s="157"/>
      <c r="DO153" s="157"/>
      <c r="DP153" s="157"/>
      <c r="DQ153" s="157"/>
      <c r="DR153" s="157"/>
      <c r="DS153" s="157"/>
      <c r="DT153" s="157"/>
      <c r="DU153" s="157"/>
      <c r="DV153" s="157"/>
      <c r="DW153" s="157"/>
      <c r="DX153" s="157"/>
      <c r="DY153" s="157"/>
      <c r="DZ153" s="157"/>
      <c r="EA153" s="157"/>
      <c r="EB153" s="157"/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  <c r="EQ153" s="157"/>
      <c r="ER153" s="157"/>
      <c r="ES153" s="157"/>
      <c r="ET153" s="157"/>
      <c r="EU153" s="157"/>
      <c r="EV153" s="157"/>
      <c r="EW153" s="157"/>
      <c r="EX153" s="157"/>
      <c r="EY153" s="157"/>
      <c r="EZ153" s="157"/>
      <c r="FA153" s="157"/>
      <c r="FB153" s="157"/>
      <c r="FC153" s="157"/>
      <c r="FD153" s="157"/>
      <c r="FE153" s="157"/>
      <c r="FF153" s="157"/>
      <c r="FG153" s="157"/>
      <c r="FH153" s="157"/>
      <c r="FI153" s="157"/>
      <c r="FJ153" s="157"/>
      <c r="FK153" s="157"/>
      <c r="FL153" s="157"/>
      <c r="FM153" s="157"/>
      <c r="FN153" s="157"/>
      <c r="FO153" s="157"/>
      <c r="FP153" s="157"/>
      <c r="FQ153" s="157"/>
      <c r="FR153" s="157"/>
      <c r="FS153" s="157"/>
      <c r="FT153" s="157"/>
      <c r="FU153" s="157"/>
      <c r="FV153" s="157"/>
      <c r="FW153" s="157"/>
      <c r="FX153" s="157"/>
      <c r="FY153" s="157"/>
      <c r="FZ153" s="157"/>
      <c r="GA153" s="157"/>
      <c r="GB153" s="157"/>
      <c r="GC153" s="157"/>
      <c r="GD153" s="183"/>
      <c r="GE153" s="183"/>
      <c r="GF153" s="183"/>
      <c r="GG153" s="183"/>
      <c r="GH153" s="183"/>
      <c r="GI153" s="183"/>
      <c r="GJ153" s="183"/>
      <c r="GK153" s="183"/>
      <c r="GL153" s="183"/>
      <c r="GM153" s="183"/>
      <c r="GN153" s="183"/>
      <c r="GO153" s="183"/>
      <c r="GP153" s="183"/>
      <c r="GQ153" s="183"/>
      <c r="GR153" s="183"/>
      <c r="GS153" s="183"/>
      <c r="GT153" s="183"/>
      <c r="GU153" s="183"/>
      <c r="GV153" s="183"/>
      <c r="GW153" s="183"/>
      <c r="GX153" s="183"/>
      <c r="GY153" s="183"/>
      <c r="GZ153" s="183"/>
      <c r="HA153" s="183"/>
      <c r="HB153" s="183"/>
      <c r="HC153" s="183"/>
      <c r="HD153" s="183"/>
      <c r="HE153" s="183"/>
      <c r="HF153" s="183"/>
      <c r="HG153" s="183"/>
      <c r="HH153" s="183"/>
      <c r="HI153" s="184"/>
      <c r="HJ153" s="184"/>
      <c r="HK153" s="184"/>
      <c r="HL153" s="184"/>
      <c r="HM153" s="184"/>
      <c r="HN153" s="170"/>
      <c r="HO153" s="170"/>
      <c r="HP153" s="170"/>
      <c r="HQ153" s="170"/>
      <c r="HR153" s="170"/>
      <c r="HS153" s="170"/>
      <c r="HT153" s="172"/>
    </row>
    <row r="154" ht="15.75" customHeight="1">
      <c r="A154" s="39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  <c r="DM154" s="157"/>
      <c r="DN154" s="157"/>
      <c r="DO154" s="157"/>
      <c r="DP154" s="157"/>
      <c r="DQ154" s="157"/>
      <c r="DR154" s="157"/>
      <c r="DS154" s="157"/>
      <c r="DT154" s="157"/>
      <c r="DU154" s="157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83"/>
      <c r="GE154" s="183"/>
      <c r="GF154" s="183"/>
      <c r="GG154" s="183"/>
      <c r="GH154" s="183"/>
      <c r="GI154" s="183"/>
      <c r="GJ154" s="183"/>
      <c r="GK154" s="183"/>
      <c r="GL154" s="183"/>
      <c r="GM154" s="183"/>
      <c r="GN154" s="183"/>
      <c r="GO154" s="183"/>
      <c r="GP154" s="183"/>
      <c r="GQ154" s="183"/>
      <c r="GR154" s="183"/>
      <c r="GS154" s="183"/>
      <c r="GT154" s="183"/>
      <c r="GU154" s="183"/>
      <c r="GV154" s="183"/>
      <c r="GW154" s="183"/>
      <c r="GX154" s="183"/>
      <c r="GY154" s="183"/>
      <c r="GZ154" s="183"/>
      <c r="HA154" s="183"/>
      <c r="HB154" s="183"/>
      <c r="HC154" s="183"/>
      <c r="HD154" s="183"/>
      <c r="HE154" s="183"/>
      <c r="HF154" s="183"/>
      <c r="HG154" s="183"/>
      <c r="HH154" s="183"/>
      <c r="HI154" s="184"/>
      <c r="HJ154" s="184"/>
      <c r="HK154" s="184"/>
      <c r="HL154" s="184"/>
      <c r="HM154" s="184"/>
      <c r="HN154" s="170"/>
      <c r="HO154" s="170"/>
      <c r="HP154" s="170"/>
      <c r="HQ154" s="170"/>
      <c r="HR154" s="170"/>
      <c r="HS154" s="170"/>
      <c r="HT154" s="172"/>
    </row>
    <row r="155" ht="15.75" customHeight="1">
      <c r="A155" s="39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  <c r="DG155" s="157"/>
      <c r="DH155" s="157"/>
      <c r="DI155" s="157"/>
      <c r="DJ155" s="157"/>
      <c r="DK155" s="157"/>
      <c r="DL155" s="157"/>
      <c r="DM155" s="157"/>
      <c r="DN155" s="157"/>
      <c r="DO155" s="157"/>
      <c r="DP155" s="157"/>
      <c r="DQ155" s="157"/>
      <c r="DR155" s="157"/>
      <c r="DS155" s="157"/>
      <c r="DT155" s="157"/>
      <c r="DU155" s="157"/>
      <c r="DV155" s="157"/>
      <c r="DW155" s="157"/>
      <c r="DX155" s="157"/>
      <c r="DY155" s="157"/>
      <c r="DZ155" s="157"/>
      <c r="EA155" s="157"/>
      <c r="EB155" s="157"/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  <c r="EQ155" s="157"/>
      <c r="ER155" s="157"/>
      <c r="ES155" s="157"/>
      <c r="ET155" s="157"/>
      <c r="EU155" s="157"/>
      <c r="EV155" s="157"/>
      <c r="EW155" s="157"/>
      <c r="EX155" s="157"/>
      <c r="EY155" s="157"/>
      <c r="EZ155" s="157"/>
      <c r="FA155" s="157"/>
      <c r="FB155" s="157"/>
      <c r="FC155" s="157"/>
      <c r="FD155" s="157"/>
      <c r="FE155" s="157"/>
      <c r="FF155" s="157"/>
      <c r="FG155" s="157"/>
      <c r="FH155" s="157"/>
      <c r="FI155" s="157"/>
      <c r="FJ155" s="157"/>
      <c r="FK155" s="157"/>
      <c r="FL155" s="157"/>
      <c r="FM155" s="157"/>
      <c r="FN155" s="157"/>
      <c r="FO155" s="157"/>
      <c r="FP155" s="157"/>
      <c r="FQ155" s="157"/>
      <c r="FR155" s="157"/>
      <c r="FS155" s="157"/>
      <c r="FT155" s="157"/>
      <c r="FU155" s="157"/>
      <c r="FV155" s="157"/>
      <c r="FW155" s="157"/>
      <c r="FX155" s="157"/>
      <c r="FY155" s="157"/>
      <c r="FZ155" s="157"/>
      <c r="GA155" s="157"/>
      <c r="GB155" s="157"/>
      <c r="GC155" s="157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4"/>
      <c r="HJ155" s="184"/>
      <c r="HK155" s="184"/>
      <c r="HL155" s="184"/>
      <c r="HM155" s="184"/>
      <c r="HN155" s="170"/>
      <c r="HO155" s="170"/>
      <c r="HP155" s="170"/>
      <c r="HQ155" s="170"/>
      <c r="HR155" s="170"/>
      <c r="HS155" s="170"/>
      <c r="HT155" s="172"/>
    </row>
    <row r="156" ht="15.75" customHeight="1">
      <c r="A156" s="39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  <c r="EQ156" s="157"/>
      <c r="ER156" s="157"/>
      <c r="ES156" s="157"/>
      <c r="ET156" s="157"/>
      <c r="EU156" s="157"/>
      <c r="EV156" s="157"/>
      <c r="EW156" s="157"/>
      <c r="EX156" s="157"/>
      <c r="EY156" s="157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83"/>
      <c r="GE156" s="183"/>
      <c r="GF156" s="183"/>
      <c r="GG156" s="183"/>
      <c r="GH156" s="183"/>
      <c r="GI156" s="183"/>
      <c r="GJ156" s="183"/>
      <c r="GK156" s="183"/>
      <c r="GL156" s="183"/>
      <c r="GM156" s="183"/>
      <c r="GN156" s="183"/>
      <c r="GO156" s="183"/>
      <c r="GP156" s="183"/>
      <c r="GQ156" s="183"/>
      <c r="GR156" s="183"/>
      <c r="GS156" s="183"/>
      <c r="GT156" s="183"/>
      <c r="GU156" s="183"/>
      <c r="GV156" s="183"/>
      <c r="GW156" s="183"/>
      <c r="GX156" s="183"/>
      <c r="GY156" s="183"/>
      <c r="GZ156" s="183"/>
      <c r="HA156" s="183"/>
      <c r="HB156" s="183"/>
      <c r="HC156" s="183"/>
      <c r="HD156" s="183"/>
      <c r="HE156" s="183"/>
      <c r="HF156" s="183"/>
      <c r="HG156" s="183"/>
      <c r="HH156" s="183"/>
      <c r="HI156" s="184"/>
      <c r="HJ156" s="184"/>
      <c r="HK156" s="184"/>
      <c r="HL156" s="184"/>
      <c r="HM156" s="184"/>
      <c r="HN156" s="170"/>
      <c r="HO156" s="170"/>
      <c r="HP156" s="170"/>
      <c r="HQ156" s="170"/>
      <c r="HR156" s="170"/>
      <c r="HS156" s="170"/>
      <c r="HT156" s="172"/>
    </row>
    <row r="157" ht="15.75" customHeight="1">
      <c r="A157" s="39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83"/>
      <c r="GE157" s="183"/>
      <c r="GF157" s="183"/>
      <c r="GG157" s="183"/>
      <c r="GH157" s="183"/>
      <c r="GI157" s="183"/>
      <c r="GJ157" s="183"/>
      <c r="GK157" s="183"/>
      <c r="GL157" s="183"/>
      <c r="GM157" s="183"/>
      <c r="GN157" s="183"/>
      <c r="GO157" s="183"/>
      <c r="GP157" s="183"/>
      <c r="GQ157" s="183"/>
      <c r="GR157" s="183"/>
      <c r="GS157" s="183"/>
      <c r="GT157" s="183"/>
      <c r="GU157" s="183"/>
      <c r="GV157" s="183"/>
      <c r="GW157" s="183"/>
      <c r="GX157" s="183"/>
      <c r="GY157" s="183"/>
      <c r="GZ157" s="183"/>
      <c r="HA157" s="183"/>
      <c r="HB157" s="183"/>
      <c r="HC157" s="183"/>
      <c r="HD157" s="183"/>
      <c r="HE157" s="183"/>
      <c r="HF157" s="183"/>
      <c r="HG157" s="183"/>
      <c r="HH157" s="183"/>
      <c r="HI157" s="184"/>
      <c r="HJ157" s="184"/>
      <c r="HK157" s="184"/>
      <c r="HL157" s="184"/>
      <c r="HM157" s="184"/>
      <c r="HN157" s="170"/>
      <c r="HO157" s="170"/>
      <c r="HP157" s="170"/>
      <c r="HQ157" s="170"/>
      <c r="HR157" s="170"/>
      <c r="HS157" s="170"/>
      <c r="HT157" s="172"/>
    </row>
    <row r="158" ht="15.75" customHeight="1">
      <c r="A158" s="39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  <c r="DT158" s="157"/>
      <c r="DU158" s="157"/>
      <c r="DV158" s="157"/>
      <c r="DW158" s="157"/>
      <c r="DX158" s="157"/>
      <c r="DY158" s="157"/>
      <c r="DZ158" s="157"/>
      <c r="EA158" s="157"/>
      <c r="EB158" s="157"/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  <c r="EQ158" s="157"/>
      <c r="ER158" s="157"/>
      <c r="ES158" s="157"/>
      <c r="ET158" s="157"/>
      <c r="EU158" s="157"/>
      <c r="EV158" s="157"/>
      <c r="EW158" s="157"/>
      <c r="EX158" s="157"/>
      <c r="EY158" s="157"/>
      <c r="EZ158" s="157"/>
      <c r="FA158" s="157"/>
      <c r="FB158" s="157"/>
      <c r="FC158" s="157"/>
      <c r="FD158" s="157"/>
      <c r="FE158" s="157"/>
      <c r="FF158" s="157"/>
      <c r="FG158" s="157"/>
      <c r="FH158" s="157"/>
      <c r="FI158" s="157"/>
      <c r="FJ158" s="157"/>
      <c r="FK158" s="157"/>
      <c r="FL158" s="157"/>
      <c r="FM158" s="157"/>
      <c r="FN158" s="157"/>
      <c r="FO158" s="157"/>
      <c r="FP158" s="157"/>
      <c r="FQ158" s="157"/>
      <c r="FR158" s="157"/>
      <c r="FS158" s="157"/>
      <c r="FT158" s="157"/>
      <c r="FU158" s="157"/>
      <c r="FV158" s="157"/>
      <c r="FW158" s="157"/>
      <c r="FX158" s="157"/>
      <c r="FY158" s="157"/>
      <c r="FZ158" s="157"/>
      <c r="GA158" s="157"/>
      <c r="GB158" s="157"/>
      <c r="GC158" s="157"/>
      <c r="GD158" s="183"/>
      <c r="GE158" s="183"/>
      <c r="GF158" s="183"/>
      <c r="GG158" s="183"/>
      <c r="GH158" s="183"/>
      <c r="GI158" s="183"/>
      <c r="GJ158" s="183"/>
      <c r="GK158" s="183"/>
      <c r="GL158" s="183"/>
      <c r="GM158" s="183"/>
      <c r="GN158" s="183"/>
      <c r="GO158" s="183"/>
      <c r="GP158" s="183"/>
      <c r="GQ158" s="183"/>
      <c r="GR158" s="183"/>
      <c r="GS158" s="183"/>
      <c r="GT158" s="183"/>
      <c r="GU158" s="183"/>
      <c r="GV158" s="183"/>
      <c r="GW158" s="183"/>
      <c r="GX158" s="183"/>
      <c r="GY158" s="183"/>
      <c r="GZ158" s="183"/>
      <c r="HA158" s="183"/>
      <c r="HB158" s="183"/>
      <c r="HC158" s="183"/>
      <c r="HD158" s="183"/>
      <c r="HE158" s="183"/>
      <c r="HF158" s="183"/>
      <c r="HG158" s="183"/>
      <c r="HH158" s="183"/>
      <c r="HI158" s="184"/>
      <c r="HJ158" s="184"/>
      <c r="HK158" s="184"/>
      <c r="HL158" s="184"/>
      <c r="HM158" s="184"/>
      <c r="HN158" s="170"/>
      <c r="HO158" s="170"/>
      <c r="HP158" s="170"/>
      <c r="HQ158" s="170"/>
      <c r="HR158" s="170"/>
      <c r="HS158" s="170"/>
      <c r="HT158" s="172"/>
    </row>
    <row r="159" ht="15.75" customHeight="1">
      <c r="A159" s="39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  <c r="DG159" s="157"/>
      <c r="DH159" s="157"/>
      <c r="DI159" s="157"/>
      <c r="DJ159" s="157"/>
      <c r="DK159" s="157"/>
      <c r="DL159" s="157"/>
      <c r="DM159" s="157"/>
      <c r="DN159" s="157"/>
      <c r="DO159" s="157"/>
      <c r="DP159" s="157"/>
      <c r="DQ159" s="157"/>
      <c r="DR159" s="157"/>
      <c r="DS159" s="157"/>
      <c r="DT159" s="157"/>
      <c r="DU159" s="157"/>
      <c r="DV159" s="157"/>
      <c r="DW159" s="157"/>
      <c r="DX159" s="157"/>
      <c r="DY159" s="157"/>
      <c r="DZ159" s="157"/>
      <c r="EA159" s="157"/>
      <c r="EB159" s="157"/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  <c r="EQ159" s="157"/>
      <c r="ER159" s="157"/>
      <c r="ES159" s="157"/>
      <c r="ET159" s="157"/>
      <c r="EU159" s="157"/>
      <c r="EV159" s="157"/>
      <c r="EW159" s="157"/>
      <c r="EX159" s="157"/>
      <c r="EY159" s="157"/>
      <c r="EZ159" s="157"/>
      <c r="FA159" s="157"/>
      <c r="FB159" s="157"/>
      <c r="FC159" s="157"/>
      <c r="FD159" s="157"/>
      <c r="FE159" s="157"/>
      <c r="FF159" s="157"/>
      <c r="FG159" s="157"/>
      <c r="FH159" s="157"/>
      <c r="FI159" s="157"/>
      <c r="FJ159" s="157"/>
      <c r="FK159" s="157"/>
      <c r="FL159" s="157"/>
      <c r="FM159" s="157"/>
      <c r="FN159" s="157"/>
      <c r="FO159" s="157"/>
      <c r="FP159" s="157"/>
      <c r="FQ159" s="157"/>
      <c r="FR159" s="157"/>
      <c r="FS159" s="157"/>
      <c r="FT159" s="157"/>
      <c r="FU159" s="157"/>
      <c r="FV159" s="157"/>
      <c r="FW159" s="157"/>
      <c r="FX159" s="157"/>
      <c r="FY159" s="157"/>
      <c r="FZ159" s="157"/>
      <c r="GA159" s="157"/>
      <c r="GB159" s="157"/>
      <c r="GC159" s="157"/>
      <c r="GD159" s="183"/>
      <c r="GE159" s="183"/>
      <c r="GF159" s="183"/>
      <c r="GG159" s="183"/>
      <c r="GH159" s="183"/>
      <c r="GI159" s="183"/>
      <c r="GJ159" s="183"/>
      <c r="GK159" s="183"/>
      <c r="GL159" s="183"/>
      <c r="GM159" s="183"/>
      <c r="GN159" s="183"/>
      <c r="GO159" s="183"/>
      <c r="GP159" s="183"/>
      <c r="GQ159" s="183"/>
      <c r="GR159" s="183"/>
      <c r="GS159" s="183"/>
      <c r="GT159" s="183"/>
      <c r="GU159" s="183"/>
      <c r="GV159" s="183"/>
      <c r="GW159" s="183"/>
      <c r="GX159" s="183"/>
      <c r="GY159" s="183"/>
      <c r="GZ159" s="183"/>
      <c r="HA159" s="183"/>
      <c r="HB159" s="183"/>
      <c r="HC159" s="183"/>
      <c r="HD159" s="183"/>
      <c r="HE159" s="183"/>
      <c r="HF159" s="183"/>
      <c r="HG159" s="183"/>
      <c r="HH159" s="183"/>
      <c r="HI159" s="184"/>
      <c r="HJ159" s="184"/>
      <c r="HK159" s="184"/>
      <c r="HL159" s="184"/>
      <c r="HM159" s="184"/>
      <c r="HN159" s="170"/>
      <c r="HO159" s="170"/>
      <c r="HP159" s="170"/>
      <c r="HQ159" s="170"/>
      <c r="HR159" s="170"/>
      <c r="HS159" s="170"/>
      <c r="HT159" s="172"/>
    </row>
    <row r="160" ht="15.75" customHeight="1">
      <c r="A160" s="39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  <c r="DT160" s="157"/>
      <c r="DU160" s="157"/>
      <c r="DV160" s="157"/>
      <c r="DW160" s="157"/>
      <c r="DX160" s="157"/>
      <c r="DY160" s="157"/>
      <c r="DZ160" s="157"/>
      <c r="EA160" s="157"/>
      <c r="EB160" s="157"/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  <c r="EQ160" s="157"/>
      <c r="ER160" s="157"/>
      <c r="ES160" s="157"/>
      <c r="ET160" s="157"/>
      <c r="EU160" s="157"/>
      <c r="EV160" s="157"/>
      <c r="EW160" s="157"/>
      <c r="EX160" s="157"/>
      <c r="EY160" s="157"/>
      <c r="EZ160" s="157"/>
      <c r="FA160" s="157"/>
      <c r="FB160" s="157"/>
      <c r="FC160" s="157"/>
      <c r="FD160" s="157"/>
      <c r="FE160" s="157"/>
      <c r="FF160" s="157"/>
      <c r="FG160" s="157"/>
      <c r="FH160" s="157"/>
      <c r="FI160" s="157"/>
      <c r="FJ160" s="157"/>
      <c r="FK160" s="157"/>
      <c r="FL160" s="157"/>
      <c r="FM160" s="157"/>
      <c r="FN160" s="157"/>
      <c r="FO160" s="157"/>
      <c r="FP160" s="157"/>
      <c r="FQ160" s="157"/>
      <c r="FR160" s="157"/>
      <c r="FS160" s="157"/>
      <c r="FT160" s="157"/>
      <c r="FU160" s="157"/>
      <c r="FV160" s="157"/>
      <c r="FW160" s="157"/>
      <c r="FX160" s="157"/>
      <c r="FY160" s="157"/>
      <c r="FZ160" s="157"/>
      <c r="GA160" s="157"/>
      <c r="GB160" s="157"/>
      <c r="GC160" s="157"/>
      <c r="GD160" s="183"/>
      <c r="GE160" s="183"/>
      <c r="GF160" s="183"/>
      <c r="GG160" s="183"/>
      <c r="GH160" s="183"/>
      <c r="GI160" s="183"/>
      <c r="GJ160" s="183"/>
      <c r="GK160" s="183"/>
      <c r="GL160" s="183"/>
      <c r="GM160" s="183"/>
      <c r="GN160" s="183"/>
      <c r="GO160" s="183"/>
      <c r="GP160" s="183"/>
      <c r="GQ160" s="183"/>
      <c r="GR160" s="183"/>
      <c r="GS160" s="183"/>
      <c r="GT160" s="183"/>
      <c r="GU160" s="183"/>
      <c r="GV160" s="183"/>
      <c r="GW160" s="183"/>
      <c r="GX160" s="183"/>
      <c r="GY160" s="183"/>
      <c r="GZ160" s="183"/>
      <c r="HA160" s="183"/>
      <c r="HB160" s="183"/>
      <c r="HC160" s="183"/>
      <c r="HD160" s="183"/>
      <c r="HE160" s="183"/>
      <c r="HF160" s="183"/>
      <c r="HG160" s="183"/>
      <c r="HH160" s="183"/>
      <c r="HI160" s="184"/>
      <c r="HJ160" s="184"/>
      <c r="HK160" s="184"/>
      <c r="HL160" s="184"/>
      <c r="HM160" s="184"/>
      <c r="HN160" s="170"/>
      <c r="HO160" s="170"/>
      <c r="HP160" s="170"/>
      <c r="HQ160" s="170"/>
      <c r="HR160" s="170"/>
      <c r="HS160" s="170"/>
      <c r="HT160" s="172"/>
    </row>
    <row r="161" ht="15.75" customHeight="1">
      <c r="A161" s="39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  <c r="EQ161" s="157"/>
      <c r="ER161" s="157"/>
      <c r="ES161" s="157"/>
      <c r="ET161" s="157"/>
      <c r="EU161" s="157"/>
      <c r="EV161" s="157"/>
      <c r="EW161" s="157"/>
      <c r="EX161" s="157"/>
      <c r="EY161" s="157"/>
      <c r="EZ161" s="157"/>
      <c r="FA161" s="157"/>
      <c r="FB161" s="157"/>
      <c r="FC161" s="157"/>
      <c r="FD161" s="157"/>
      <c r="FE161" s="157"/>
      <c r="FF161" s="157"/>
      <c r="FG161" s="157"/>
      <c r="FH161" s="157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4"/>
      <c r="HJ161" s="184"/>
      <c r="HK161" s="184"/>
      <c r="HL161" s="184"/>
      <c r="HM161" s="184"/>
      <c r="HN161" s="170"/>
      <c r="HO161" s="170"/>
      <c r="HP161" s="170"/>
      <c r="HQ161" s="170"/>
      <c r="HR161" s="170"/>
      <c r="HS161" s="170"/>
      <c r="HT161" s="172"/>
    </row>
    <row r="162" ht="15.75" customHeight="1">
      <c r="A162" s="39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83"/>
      <c r="GE162" s="183"/>
      <c r="GF162" s="183"/>
      <c r="GG162" s="183"/>
      <c r="GH162" s="183"/>
      <c r="GI162" s="183"/>
      <c r="GJ162" s="183"/>
      <c r="GK162" s="183"/>
      <c r="GL162" s="183"/>
      <c r="GM162" s="183"/>
      <c r="GN162" s="183"/>
      <c r="GO162" s="183"/>
      <c r="GP162" s="183"/>
      <c r="GQ162" s="183"/>
      <c r="GR162" s="183"/>
      <c r="GS162" s="183"/>
      <c r="GT162" s="183"/>
      <c r="GU162" s="183"/>
      <c r="GV162" s="183"/>
      <c r="GW162" s="183"/>
      <c r="GX162" s="183"/>
      <c r="GY162" s="183"/>
      <c r="GZ162" s="183"/>
      <c r="HA162" s="183"/>
      <c r="HB162" s="183"/>
      <c r="HC162" s="183"/>
      <c r="HD162" s="183"/>
      <c r="HE162" s="183"/>
      <c r="HF162" s="183"/>
      <c r="HG162" s="183"/>
      <c r="HH162" s="183"/>
      <c r="HI162" s="184"/>
      <c r="HJ162" s="184"/>
      <c r="HK162" s="184"/>
      <c r="HL162" s="184"/>
      <c r="HM162" s="184"/>
      <c r="HN162" s="170"/>
      <c r="HO162" s="170"/>
      <c r="HP162" s="170"/>
      <c r="HQ162" s="170"/>
      <c r="HR162" s="170"/>
      <c r="HS162" s="170"/>
      <c r="HT162" s="172"/>
    </row>
    <row r="163" ht="15.75" customHeight="1">
      <c r="A163" s="39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83"/>
      <c r="GE163" s="183"/>
      <c r="GF163" s="183"/>
      <c r="GG163" s="183"/>
      <c r="GH163" s="183"/>
      <c r="GI163" s="183"/>
      <c r="GJ163" s="183"/>
      <c r="GK163" s="183"/>
      <c r="GL163" s="183"/>
      <c r="GM163" s="183"/>
      <c r="GN163" s="183"/>
      <c r="GO163" s="183"/>
      <c r="GP163" s="183"/>
      <c r="GQ163" s="183"/>
      <c r="GR163" s="183"/>
      <c r="GS163" s="183"/>
      <c r="GT163" s="183"/>
      <c r="GU163" s="183"/>
      <c r="GV163" s="183"/>
      <c r="GW163" s="183"/>
      <c r="GX163" s="183"/>
      <c r="GY163" s="183"/>
      <c r="GZ163" s="183"/>
      <c r="HA163" s="183"/>
      <c r="HB163" s="183"/>
      <c r="HC163" s="183"/>
      <c r="HD163" s="183"/>
      <c r="HE163" s="183"/>
      <c r="HF163" s="183"/>
      <c r="HG163" s="183"/>
      <c r="HH163" s="183"/>
      <c r="HI163" s="184"/>
      <c r="HJ163" s="184"/>
      <c r="HK163" s="184"/>
      <c r="HL163" s="184"/>
      <c r="HM163" s="184"/>
      <c r="HN163" s="170"/>
      <c r="HO163" s="170"/>
      <c r="HP163" s="170"/>
      <c r="HQ163" s="170"/>
      <c r="HR163" s="170"/>
      <c r="HS163" s="170"/>
      <c r="HT163" s="172"/>
    </row>
    <row r="164" ht="15.75" customHeight="1">
      <c r="A164" s="39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  <c r="EQ164" s="157"/>
      <c r="ER164" s="157"/>
      <c r="ES164" s="157"/>
      <c r="ET164" s="157"/>
      <c r="EU164" s="157"/>
      <c r="EV164" s="157"/>
      <c r="EW164" s="157"/>
      <c r="EX164" s="157"/>
      <c r="EY164" s="157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83"/>
      <c r="GE164" s="183"/>
      <c r="GF164" s="183"/>
      <c r="GG164" s="183"/>
      <c r="GH164" s="183"/>
      <c r="GI164" s="183"/>
      <c r="GJ164" s="183"/>
      <c r="GK164" s="183"/>
      <c r="GL164" s="183"/>
      <c r="GM164" s="183"/>
      <c r="GN164" s="183"/>
      <c r="GO164" s="183"/>
      <c r="GP164" s="183"/>
      <c r="GQ164" s="183"/>
      <c r="GR164" s="183"/>
      <c r="GS164" s="183"/>
      <c r="GT164" s="183"/>
      <c r="GU164" s="183"/>
      <c r="GV164" s="183"/>
      <c r="GW164" s="183"/>
      <c r="GX164" s="183"/>
      <c r="GY164" s="183"/>
      <c r="GZ164" s="183"/>
      <c r="HA164" s="183"/>
      <c r="HB164" s="183"/>
      <c r="HC164" s="183"/>
      <c r="HD164" s="183"/>
      <c r="HE164" s="183"/>
      <c r="HF164" s="183"/>
      <c r="HG164" s="183"/>
      <c r="HH164" s="183"/>
      <c r="HI164" s="184"/>
      <c r="HJ164" s="184"/>
      <c r="HK164" s="184"/>
      <c r="HL164" s="184"/>
      <c r="HM164" s="184"/>
      <c r="HN164" s="170"/>
      <c r="HO164" s="170"/>
      <c r="HP164" s="170"/>
      <c r="HQ164" s="170"/>
      <c r="HR164" s="170"/>
      <c r="HS164" s="170"/>
      <c r="HT164" s="172"/>
    </row>
    <row r="165" ht="15.75" customHeight="1">
      <c r="A165" s="39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83"/>
      <c r="GE165" s="183"/>
      <c r="GF165" s="183"/>
      <c r="GG165" s="183"/>
      <c r="GH165" s="183"/>
      <c r="GI165" s="183"/>
      <c r="GJ165" s="183"/>
      <c r="GK165" s="183"/>
      <c r="GL165" s="183"/>
      <c r="GM165" s="183"/>
      <c r="GN165" s="183"/>
      <c r="GO165" s="183"/>
      <c r="GP165" s="183"/>
      <c r="GQ165" s="183"/>
      <c r="GR165" s="183"/>
      <c r="GS165" s="183"/>
      <c r="GT165" s="183"/>
      <c r="GU165" s="183"/>
      <c r="GV165" s="183"/>
      <c r="GW165" s="183"/>
      <c r="GX165" s="183"/>
      <c r="GY165" s="183"/>
      <c r="GZ165" s="183"/>
      <c r="HA165" s="183"/>
      <c r="HB165" s="183"/>
      <c r="HC165" s="183"/>
      <c r="HD165" s="183"/>
      <c r="HE165" s="183"/>
      <c r="HF165" s="183"/>
      <c r="HG165" s="183"/>
      <c r="HH165" s="183"/>
      <c r="HI165" s="184"/>
      <c r="HJ165" s="184"/>
      <c r="HK165" s="184"/>
      <c r="HL165" s="184"/>
      <c r="HM165" s="184"/>
      <c r="HN165" s="170"/>
      <c r="HO165" s="170"/>
      <c r="HP165" s="170"/>
      <c r="HQ165" s="170"/>
      <c r="HR165" s="170"/>
      <c r="HS165" s="170"/>
      <c r="HT165" s="172"/>
    </row>
    <row r="166" ht="15.75" customHeight="1">
      <c r="A166" s="39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4"/>
      <c r="HJ166" s="184"/>
      <c r="HK166" s="184"/>
      <c r="HL166" s="184"/>
      <c r="HM166" s="184"/>
      <c r="HN166" s="170"/>
      <c r="HO166" s="170"/>
      <c r="HP166" s="170"/>
      <c r="HQ166" s="170"/>
      <c r="HR166" s="170"/>
      <c r="HS166" s="170"/>
      <c r="HT166" s="172"/>
    </row>
    <row r="167" ht="15.75" customHeight="1">
      <c r="A167" s="39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  <c r="DG167" s="157"/>
      <c r="DH167" s="157"/>
      <c r="DI167" s="157"/>
      <c r="DJ167" s="157"/>
      <c r="DK167" s="157"/>
      <c r="DL167" s="157"/>
      <c r="DM167" s="157"/>
      <c r="DN167" s="157"/>
      <c r="DO167" s="157"/>
      <c r="DP167" s="157"/>
      <c r="DQ167" s="157"/>
      <c r="DR167" s="157"/>
      <c r="DS167" s="157"/>
      <c r="DT167" s="157"/>
      <c r="DU167" s="157"/>
      <c r="DV167" s="157"/>
      <c r="DW167" s="157"/>
      <c r="DX167" s="157"/>
      <c r="DY167" s="157"/>
      <c r="DZ167" s="157"/>
      <c r="EA167" s="157"/>
      <c r="EB167" s="157"/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  <c r="EQ167" s="157"/>
      <c r="ER167" s="157"/>
      <c r="ES167" s="157"/>
      <c r="ET167" s="157"/>
      <c r="EU167" s="157"/>
      <c r="EV167" s="157"/>
      <c r="EW167" s="157"/>
      <c r="EX167" s="157"/>
      <c r="EY167" s="157"/>
      <c r="EZ167" s="157"/>
      <c r="FA167" s="157"/>
      <c r="FB167" s="157"/>
      <c r="FC167" s="157"/>
      <c r="FD167" s="157"/>
      <c r="FE167" s="157"/>
      <c r="FF167" s="157"/>
      <c r="FG167" s="157"/>
      <c r="FH167" s="157"/>
      <c r="FI167" s="157"/>
      <c r="FJ167" s="157"/>
      <c r="FK167" s="157"/>
      <c r="FL167" s="157"/>
      <c r="FM167" s="157"/>
      <c r="FN167" s="157"/>
      <c r="FO167" s="157"/>
      <c r="FP167" s="157"/>
      <c r="FQ167" s="157"/>
      <c r="FR167" s="157"/>
      <c r="FS167" s="157"/>
      <c r="FT167" s="157"/>
      <c r="FU167" s="157"/>
      <c r="FV167" s="157"/>
      <c r="FW167" s="157"/>
      <c r="FX167" s="157"/>
      <c r="FY167" s="157"/>
      <c r="FZ167" s="157"/>
      <c r="GA167" s="157"/>
      <c r="GB167" s="157"/>
      <c r="GC167" s="157"/>
      <c r="GD167" s="183"/>
      <c r="GE167" s="183"/>
      <c r="GF167" s="183"/>
      <c r="GG167" s="183"/>
      <c r="GH167" s="183"/>
      <c r="GI167" s="183"/>
      <c r="GJ167" s="183"/>
      <c r="GK167" s="183"/>
      <c r="GL167" s="183"/>
      <c r="GM167" s="183"/>
      <c r="GN167" s="183"/>
      <c r="GO167" s="183"/>
      <c r="GP167" s="183"/>
      <c r="GQ167" s="183"/>
      <c r="GR167" s="183"/>
      <c r="GS167" s="183"/>
      <c r="GT167" s="183"/>
      <c r="GU167" s="183"/>
      <c r="GV167" s="183"/>
      <c r="GW167" s="183"/>
      <c r="GX167" s="183"/>
      <c r="GY167" s="183"/>
      <c r="GZ167" s="183"/>
      <c r="HA167" s="183"/>
      <c r="HB167" s="183"/>
      <c r="HC167" s="183"/>
      <c r="HD167" s="183"/>
      <c r="HE167" s="183"/>
      <c r="HF167" s="183"/>
      <c r="HG167" s="183"/>
      <c r="HH167" s="183"/>
      <c r="HI167" s="184"/>
      <c r="HJ167" s="184"/>
      <c r="HK167" s="184"/>
      <c r="HL167" s="184"/>
      <c r="HM167" s="184"/>
      <c r="HN167" s="170"/>
      <c r="HO167" s="170"/>
      <c r="HP167" s="170"/>
      <c r="HQ167" s="170"/>
      <c r="HR167" s="170"/>
      <c r="HS167" s="170"/>
      <c r="HT167" s="172"/>
    </row>
    <row r="168" ht="15.75" customHeight="1">
      <c r="A168" s="39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83"/>
      <c r="GE168" s="183"/>
      <c r="GF168" s="183"/>
      <c r="GG168" s="183"/>
      <c r="GH168" s="183"/>
      <c r="GI168" s="183"/>
      <c r="GJ168" s="183"/>
      <c r="GK168" s="183"/>
      <c r="GL168" s="183"/>
      <c r="GM168" s="183"/>
      <c r="GN168" s="183"/>
      <c r="GO168" s="183"/>
      <c r="GP168" s="183"/>
      <c r="GQ168" s="183"/>
      <c r="GR168" s="183"/>
      <c r="GS168" s="183"/>
      <c r="GT168" s="183"/>
      <c r="GU168" s="183"/>
      <c r="GV168" s="183"/>
      <c r="GW168" s="183"/>
      <c r="GX168" s="183"/>
      <c r="GY168" s="183"/>
      <c r="GZ168" s="183"/>
      <c r="HA168" s="183"/>
      <c r="HB168" s="183"/>
      <c r="HC168" s="183"/>
      <c r="HD168" s="183"/>
      <c r="HE168" s="183"/>
      <c r="HF168" s="183"/>
      <c r="HG168" s="183"/>
      <c r="HH168" s="183"/>
      <c r="HI168" s="184"/>
      <c r="HJ168" s="184"/>
      <c r="HK168" s="184"/>
      <c r="HL168" s="184"/>
      <c r="HM168" s="184"/>
      <c r="HN168" s="170"/>
      <c r="HO168" s="170"/>
      <c r="HP168" s="170"/>
      <c r="HQ168" s="170"/>
      <c r="HR168" s="170"/>
      <c r="HS168" s="170"/>
      <c r="HT168" s="172"/>
    </row>
    <row r="169" ht="15.75" customHeight="1">
      <c r="A169" s="39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  <c r="DG169" s="157"/>
      <c r="DH169" s="157"/>
      <c r="DI169" s="157"/>
      <c r="DJ169" s="157"/>
      <c r="DK169" s="157"/>
      <c r="DL169" s="157"/>
      <c r="DM169" s="157"/>
      <c r="DN169" s="157"/>
      <c r="DO169" s="157"/>
      <c r="DP169" s="157"/>
      <c r="DQ169" s="157"/>
      <c r="DR169" s="157"/>
      <c r="DS169" s="157"/>
      <c r="DT169" s="157"/>
      <c r="DU169" s="157"/>
      <c r="DV169" s="157"/>
      <c r="DW169" s="157"/>
      <c r="DX169" s="157"/>
      <c r="DY169" s="157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  <c r="EQ169" s="157"/>
      <c r="ER169" s="157"/>
      <c r="ES169" s="157"/>
      <c r="ET169" s="157"/>
      <c r="EU169" s="157"/>
      <c r="EV169" s="157"/>
      <c r="EW169" s="157"/>
      <c r="EX169" s="157"/>
      <c r="EY169" s="157"/>
      <c r="EZ169" s="157"/>
      <c r="FA169" s="157"/>
      <c r="FB169" s="157"/>
      <c r="FC169" s="157"/>
      <c r="FD169" s="157"/>
      <c r="FE169" s="157"/>
      <c r="FF169" s="157"/>
      <c r="FG169" s="157"/>
      <c r="FH169" s="157"/>
      <c r="FI169" s="157"/>
      <c r="FJ169" s="157"/>
      <c r="FK169" s="157"/>
      <c r="FL169" s="157"/>
      <c r="FM169" s="157"/>
      <c r="FN169" s="157"/>
      <c r="FO169" s="157"/>
      <c r="FP169" s="157"/>
      <c r="FQ169" s="157"/>
      <c r="FR169" s="157"/>
      <c r="FS169" s="157"/>
      <c r="FT169" s="157"/>
      <c r="FU169" s="157"/>
      <c r="FV169" s="157"/>
      <c r="FW169" s="157"/>
      <c r="FX169" s="157"/>
      <c r="FY169" s="157"/>
      <c r="FZ169" s="157"/>
      <c r="GA169" s="157"/>
      <c r="GB169" s="157"/>
      <c r="GC169" s="157"/>
      <c r="GD169" s="183"/>
      <c r="GE169" s="183"/>
      <c r="GF169" s="183"/>
      <c r="GG169" s="183"/>
      <c r="GH169" s="183"/>
      <c r="GI169" s="183"/>
      <c r="GJ169" s="183"/>
      <c r="GK169" s="183"/>
      <c r="GL169" s="183"/>
      <c r="GM169" s="183"/>
      <c r="GN169" s="183"/>
      <c r="GO169" s="183"/>
      <c r="GP169" s="183"/>
      <c r="GQ169" s="183"/>
      <c r="GR169" s="183"/>
      <c r="GS169" s="183"/>
      <c r="GT169" s="183"/>
      <c r="GU169" s="183"/>
      <c r="GV169" s="183"/>
      <c r="GW169" s="183"/>
      <c r="GX169" s="183"/>
      <c r="GY169" s="183"/>
      <c r="GZ169" s="183"/>
      <c r="HA169" s="183"/>
      <c r="HB169" s="183"/>
      <c r="HC169" s="183"/>
      <c r="HD169" s="183"/>
      <c r="HE169" s="183"/>
      <c r="HF169" s="183"/>
      <c r="HG169" s="183"/>
      <c r="HH169" s="183"/>
      <c r="HI169" s="184"/>
      <c r="HJ169" s="184"/>
      <c r="HK169" s="184"/>
      <c r="HL169" s="184"/>
      <c r="HM169" s="184"/>
      <c r="HN169" s="170"/>
      <c r="HO169" s="170"/>
      <c r="HP169" s="170"/>
      <c r="HQ169" s="170"/>
      <c r="HR169" s="170"/>
      <c r="HS169" s="170"/>
      <c r="HT169" s="172"/>
    </row>
    <row r="170" ht="15.75" customHeight="1">
      <c r="A170" s="39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83"/>
      <c r="GE170" s="183"/>
      <c r="GF170" s="183"/>
      <c r="GG170" s="183"/>
      <c r="GH170" s="183"/>
      <c r="GI170" s="183"/>
      <c r="GJ170" s="183"/>
      <c r="GK170" s="183"/>
      <c r="GL170" s="183"/>
      <c r="GM170" s="183"/>
      <c r="GN170" s="183"/>
      <c r="GO170" s="183"/>
      <c r="GP170" s="183"/>
      <c r="GQ170" s="183"/>
      <c r="GR170" s="183"/>
      <c r="GS170" s="183"/>
      <c r="GT170" s="183"/>
      <c r="GU170" s="183"/>
      <c r="GV170" s="183"/>
      <c r="GW170" s="183"/>
      <c r="GX170" s="183"/>
      <c r="GY170" s="183"/>
      <c r="GZ170" s="183"/>
      <c r="HA170" s="183"/>
      <c r="HB170" s="183"/>
      <c r="HC170" s="183"/>
      <c r="HD170" s="183"/>
      <c r="HE170" s="183"/>
      <c r="HF170" s="183"/>
      <c r="HG170" s="183"/>
      <c r="HH170" s="183"/>
      <c r="HI170" s="184"/>
      <c r="HJ170" s="184"/>
      <c r="HK170" s="184"/>
      <c r="HL170" s="184"/>
      <c r="HM170" s="184"/>
      <c r="HN170" s="170"/>
      <c r="HO170" s="170"/>
      <c r="HP170" s="170"/>
      <c r="HQ170" s="170"/>
      <c r="HR170" s="170"/>
      <c r="HS170" s="170"/>
      <c r="HT170" s="172"/>
    </row>
    <row r="171" ht="15.75" customHeight="1">
      <c r="A171" s="39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  <c r="DG171" s="157"/>
      <c r="DH171" s="157"/>
      <c r="DI171" s="157"/>
      <c r="DJ171" s="157"/>
      <c r="DK171" s="157"/>
      <c r="DL171" s="157"/>
      <c r="DM171" s="157"/>
      <c r="DN171" s="157"/>
      <c r="DO171" s="157"/>
      <c r="DP171" s="157"/>
      <c r="DQ171" s="157"/>
      <c r="DR171" s="157"/>
      <c r="DS171" s="157"/>
      <c r="DT171" s="157"/>
      <c r="DU171" s="157"/>
      <c r="DV171" s="157"/>
      <c r="DW171" s="157"/>
      <c r="DX171" s="157"/>
      <c r="DY171" s="157"/>
      <c r="DZ171" s="157"/>
      <c r="EA171" s="157"/>
      <c r="EB171" s="157"/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  <c r="EQ171" s="157"/>
      <c r="ER171" s="157"/>
      <c r="ES171" s="157"/>
      <c r="ET171" s="157"/>
      <c r="EU171" s="157"/>
      <c r="EV171" s="157"/>
      <c r="EW171" s="157"/>
      <c r="EX171" s="157"/>
      <c r="EY171" s="157"/>
      <c r="EZ171" s="157"/>
      <c r="FA171" s="157"/>
      <c r="FB171" s="157"/>
      <c r="FC171" s="157"/>
      <c r="FD171" s="157"/>
      <c r="FE171" s="157"/>
      <c r="FF171" s="157"/>
      <c r="FG171" s="157"/>
      <c r="FH171" s="157"/>
      <c r="FI171" s="157"/>
      <c r="FJ171" s="157"/>
      <c r="FK171" s="157"/>
      <c r="FL171" s="157"/>
      <c r="FM171" s="157"/>
      <c r="FN171" s="157"/>
      <c r="FO171" s="157"/>
      <c r="FP171" s="157"/>
      <c r="FQ171" s="157"/>
      <c r="FR171" s="157"/>
      <c r="FS171" s="157"/>
      <c r="FT171" s="157"/>
      <c r="FU171" s="157"/>
      <c r="FV171" s="157"/>
      <c r="FW171" s="157"/>
      <c r="FX171" s="157"/>
      <c r="FY171" s="157"/>
      <c r="FZ171" s="157"/>
      <c r="GA171" s="157"/>
      <c r="GB171" s="157"/>
      <c r="GC171" s="157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4"/>
      <c r="HJ171" s="184"/>
      <c r="HK171" s="184"/>
      <c r="HL171" s="184"/>
      <c r="HM171" s="184"/>
      <c r="HN171" s="170"/>
      <c r="HO171" s="170"/>
      <c r="HP171" s="170"/>
      <c r="HQ171" s="170"/>
      <c r="HR171" s="170"/>
      <c r="HS171" s="170"/>
      <c r="HT171" s="172"/>
    </row>
    <row r="172" ht="15.75" customHeight="1">
      <c r="A172" s="39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83"/>
      <c r="GE172" s="183"/>
      <c r="GF172" s="183"/>
      <c r="GG172" s="183"/>
      <c r="GH172" s="183"/>
      <c r="GI172" s="183"/>
      <c r="GJ172" s="183"/>
      <c r="GK172" s="183"/>
      <c r="GL172" s="183"/>
      <c r="GM172" s="183"/>
      <c r="GN172" s="183"/>
      <c r="GO172" s="183"/>
      <c r="GP172" s="183"/>
      <c r="GQ172" s="183"/>
      <c r="GR172" s="183"/>
      <c r="GS172" s="183"/>
      <c r="GT172" s="183"/>
      <c r="GU172" s="183"/>
      <c r="GV172" s="183"/>
      <c r="GW172" s="183"/>
      <c r="GX172" s="183"/>
      <c r="GY172" s="183"/>
      <c r="GZ172" s="183"/>
      <c r="HA172" s="183"/>
      <c r="HB172" s="183"/>
      <c r="HC172" s="183"/>
      <c r="HD172" s="183"/>
      <c r="HE172" s="183"/>
      <c r="HF172" s="183"/>
      <c r="HG172" s="183"/>
      <c r="HH172" s="183"/>
      <c r="HI172" s="184"/>
      <c r="HJ172" s="184"/>
      <c r="HK172" s="184"/>
      <c r="HL172" s="184"/>
      <c r="HM172" s="184"/>
      <c r="HN172" s="170"/>
      <c r="HO172" s="170"/>
      <c r="HP172" s="170"/>
      <c r="HQ172" s="170"/>
      <c r="HR172" s="170"/>
      <c r="HS172" s="170"/>
      <c r="HT172" s="172"/>
    </row>
    <row r="173" ht="15.75" customHeight="1">
      <c r="A173" s="39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83"/>
      <c r="GE173" s="183"/>
      <c r="GF173" s="183"/>
      <c r="GG173" s="183"/>
      <c r="GH173" s="183"/>
      <c r="GI173" s="183"/>
      <c r="GJ173" s="183"/>
      <c r="GK173" s="183"/>
      <c r="GL173" s="183"/>
      <c r="GM173" s="183"/>
      <c r="GN173" s="183"/>
      <c r="GO173" s="183"/>
      <c r="GP173" s="183"/>
      <c r="GQ173" s="183"/>
      <c r="GR173" s="183"/>
      <c r="GS173" s="183"/>
      <c r="GT173" s="183"/>
      <c r="GU173" s="183"/>
      <c r="GV173" s="183"/>
      <c r="GW173" s="183"/>
      <c r="GX173" s="183"/>
      <c r="GY173" s="183"/>
      <c r="GZ173" s="183"/>
      <c r="HA173" s="183"/>
      <c r="HB173" s="183"/>
      <c r="HC173" s="183"/>
      <c r="HD173" s="183"/>
      <c r="HE173" s="183"/>
      <c r="HF173" s="183"/>
      <c r="HG173" s="183"/>
      <c r="HH173" s="183"/>
      <c r="HI173" s="184"/>
      <c r="HJ173" s="184"/>
      <c r="HK173" s="184"/>
      <c r="HL173" s="184"/>
      <c r="HM173" s="184"/>
      <c r="HN173" s="170"/>
      <c r="HO173" s="170"/>
      <c r="HP173" s="170"/>
      <c r="HQ173" s="170"/>
      <c r="HR173" s="170"/>
      <c r="HS173" s="170"/>
      <c r="HT173" s="172"/>
    </row>
    <row r="174" ht="15.75" customHeight="1">
      <c r="A174" s="39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  <c r="DG174" s="157"/>
      <c r="DH174" s="157"/>
      <c r="DI174" s="157"/>
      <c r="DJ174" s="157"/>
      <c r="DK174" s="157"/>
      <c r="DL174" s="157"/>
      <c r="DM174" s="157"/>
      <c r="DN174" s="157"/>
      <c r="DO174" s="157"/>
      <c r="DP174" s="157"/>
      <c r="DQ174" s="157"/>
      <c r="DR174" s="157"/>
      <c r="DS174" s="157"/>
      <c r="DT174" s="157"/>
      <c r="DU174" s="157"/>
      <c r="DV174" s="157"/>
      <c r="DW174" s="157"/>
      <c r="DX174" s="157"/>
      <c r="DY174" s="157"/>
      <c r="DZ174" s="157"/>
      <c r="EA174" s="157"/>
      <c r="EB174" s="157"/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  <c r="EQ174" s="157"/>
      <c r="ER174" s="157"/>
      <c r="ES174" s="157"/>
      <c r="ET174" s="157"/>
      <c r="EU174" s="157"/>
      <c r="EV174" s="157"/>
      <c r="EW174" s="157"/>
      <c r="EX174" s="157"/>
      <c r="EY174" s="157"/>
      <c r="EZ174" s="157"/>
      <c r="FA174" s="157"/>
      <c r="FB174" s="157"/>
      <c r="FC174" s="157"/>
      <c r="FD174" s="157"/>
      <c r="FE174" s="157"/>
      <c r="FF174" s="157"/>
      <c r="FG174" s="157"/>
      <c r="FH174" s="157"/>
      <c r="FI174" s="157"/>
      <c r="FJ174" s="157"/>
      <c r="FK174" s="157"/>
      <c r="FL174" s="157"/>
      <c r="FM174" s="157"/>
      <c r="FN174" s="157"/>
      <c r="FO174" s="157"/>
      <c r="FP174" s="157"/>
      <c r="FQ174" s="157"/>
      <c r="FR174" s="157"/>
      <c r="FS174" s="157"/>
      <c r="FT174" s="157"/>
      <c r="FU174" s="157"/>
      <c r="FV174" s="157"/>
      <c r="FW174" s="157"/>
      <c r="FX174" s="157"/>
      <c r="FY174" s="157"/>
      <c r="FZ174" s="157"/>
      <c r="GA174" s="157"/>
      <c r="GB174" s="157"/>
      <c r="GC174" s="157"/>
      <c r="GD174" s="183"/>
      <c r="GE174" s="183"/>
      <c r="GF174" s="183"/>
      <c r="GG174" s="183"/>
      <c r="GH174" s="183"/>
      <c r="GI174" s="183"/>
      <c r="GJ174" s="183"/>
      <c r="GK174" s="183"/>
      <c r="GL174" s="183"/>
      <c r="GM174" s="183"/>
      <c r="GN174" s="183"/>
      <c r="GO174" s="183"/>
      <c r="GP174" s="183"/>
      <c r="GQ174" s="183"/>
      <c r="GR174" s="183"/>
      <c r="GS174" s="183"/>
      <c r="GT174" s="183"/>
      <c r="GU174" s="183"/>
      <c r="GV174" s="183"/>
      <c r="GW174" s="183"/>
      <c r="GX174" s="183"/>
      <c r="GY174" s="183"/>
      <c r="GZ174" s="183"/>
      <c r="HA174" s="183"/>
      <c r="HB174" s="183"/>
      <c r="HC174" s="183"/>
      <c r="HD174" s="183"/>
      <c r="HE174" s="183"/>
      <c r="HF174" s="183"/>
      <c r="HG174" s="183"/>
      <c r="HH174" s="183"/>
      <c r="HI174" s="184"/>
      <c r="HJ174" s="184"/>
      <c r="HK174" s="184"/>
      <c r="HL174" s="184"/>
      <c r="HM174" s="184"/>
      <c r="HN174" s="170"/>
      <c r="HO174" s="170"/>
      <c r="HP174" s="170"/>
      <c r="HQ174" s="170"/>
      <c r="HR174" s="170"/>
      <c r="HS174" s="170"/>
      <c r="HT174" s="172"/>
    </row>
    <row r="175" ht="15.75" customHeight="1">
      <c r="A175" s="39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83"/>
      <c r="GE175" s="183"/>
      <c r="GF175" s="183"/>
      <c r="GG175" s="183"/>
      <c r="GH175" s="183"/>
      <c r="GI175" s="183"/>
      <c r="GJ175" s="183"/>
      <c r="GK175" s="183"/>
      <c r="GL175" s="183"/>
      <c r="GM175" s="183"/>
      <c r="GN175" s="183"/>
      <c r="GO175" s="183"/>
      <c r="GP175" s="183"/>
      <c r="GQ175" s="183"/>
      <c r="GR175" s="183"/>
      <c r="GS175" s="183"/>
      <c r="GT175" s="183"/>
      <c r="GU175" s="183"/>
      <c r="GV175" s="183"/>
      <c r="GW175" s="183"/>
      <c r="GX175" s="183"/>
      <c r="GY175" s="183"/>
      <c r="GZ175" s="183"/>
      <c r="HA175" s="183"/>
      <c r="HB175" s="183"/>
      <c r="HC175" s="183"/>
      <c r="HD175" s="183"/>
      <c r="HE175" s="183"/>
      <c r="HF175" s="183"/>
      <c r="HG175" s="183"/>
      <c r="HH175" s="183"/>
      <c r="HI175" s="184"/>
      <c r="HJ175" s="184"/>
      <c r="HK175" s="184"/>
      <c r="HL175" s="184"/>
      <c r="HM175" s="184"/>
      <c r="HN175" s="170"/>
      <c r="HO175" s="170"/>
      <c r="HP175" s="170"/>
      <c r="HQ175" s="170"/>
      <c r="HR175" s="170"/>
      <c r="HS175" s="170"/>
      <c r="HT175" s="172"/>
    </row>
    <row r="176" ht="15.75" customHeight="1">
      <c r="A176" s="39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83"/>
      <c r="GE176" s="183"/>
      <c r="GF176" s="183"/>
      <c r="GG176" s="183"/>
      <c r="GH176" s="183"/>
      <c r="GI176" s="183"/>
      <c r="GJ176" s="183"/>
      <c r="GK176" s="183"/>
      <c r="GL176" s="183"/>
      <c r="GM176" s="183"/>
      <c r="GN176" s="183"/>
      <c r="GO176" s="183"/>
      <c r="GP176" s="183"/>
      <c r="GQ176" s="183"/>
      <c r="GR176" s="183"/>
      <c r="GS176" s="183"/>
      <c r="GT176" s="183"/>
      <c r="GU176" s="183"/>
      <c r="GV176" s="183"/>
      <c r="GW176" s="183"/>
      <c r="GX176" s="183"/>
      <c r="GY176" s="183"/>
      <c r="GZ176" s="183"/>
      <c r="HA176" s="183"/>
      <c r="HB176" s="183"/>
      <c r="HC176" s="183"/>
      <c r="HD176" s="183"/>
      <c r="HE176" s="183"/>
      <c r="HF176" s="183"/>
      <c r="HG176" s="183"/>
      <c r="HH176" s="183"/>
      <c r="HI176" s="184"/>
      <c r="HJ176" s="184"/>
      <c r="HK176" s="184"/>
      <c r="HL176" s="184"/>
      <c r="HM176" s="184"/>
      <c r="HN176" s="170"/>
      <c r="HO176" s="170"/>
      <c r="HP176" s="170"/>
      <c r="HQ176" s="170"/>
      <c r="HR176" s="170"/>
      <c r="HS176" s="170"/>
      <c r="HT176" s="172"/>
    </row>
    <row r="177" ht="15.75" customHeight="1">
      <c r="A177" s="39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83"/>
      <c r="GE177" s="183"/>
      <c r="GF177" s="183"/>
      <c r="GG177" s="183"/>
      <c r="GH177" s="183"/>
      <c r="GI177" s="183"/>
      <c r="GJ177" s="183"/>
      <c r="GK177" s="183"/>
      <c r="GL177" s="183"/>
      <c r="GM177" s="183"/>
      <c r="GN177" s="183"/>
      <c r="GO177" s="183"/>
      <c r="GP177" s="183"/>
      <c r="GQ177" s="183"/>
      <c r="GR177" s="183"/>
      <c r="GS177" s="183"/>
      <c r="GT177" s="183"/>
      <c r="GU177" s="183"/>
      <c r="GV177" s="183"/>
      <c r="GW177" s="183"/>
      <c r="GX177" s="183"/>
      <c r="GY177" s="183"/>
      <c r="GZ177" s="183"/>
      <c r="HA177" s="183"/>
      <c r="HB177" s="183"/>
      <c r="HC177" s="183"/>
      <c r="HD177" s="183"/>
      <c r="HE177" s="183"/>
      <c r="HF177" s="183"/>
      <c r="HG177" s="183"/>
      <c r="HH177" s="183"/>
      <c r="HI177" s="184"/>
      <c r="HJ177" s="184"/>
      <c r="HK177" s="184"/>
      <c r="HL177" s="184"/>
      <c r="HM177" s="184"/>
      <c r="HN177" s="170"/>
      <c r="HO177" s="170"/>
      <c r="HP177" s="170"/>
      <c r="HQ177" s="170"/>
      <c r="HR177" s="170"/>
      <c r="HS177" s="170"/>
      <c r="HT177" s="172"/>
    </row>
    <row r="178" ht="15.75" customHeight="1">
      <c r="A178" s="39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83"/>
      <c r="GE178" s="183"/>
      <c r="GF178" s="183"/>
      <c r="GG178" s="183"/>
      <c r="GH178" s="183"/>
      <c r="GI178" s="183"/>
      <c r="GJ178" s="183"/>
      <c r="GK178" s="183"/>
      <c r="GL178" s="183"/>
      <c r="GM178" s="183"/>
      <c r="GN178" s="183"/>
      <c r="GO178" s="183"/>
      <c r="GP178" s="183"/>
      <c r="GQ178" s="183"/>
      <c r="GR178" s="183"/>
      <c r="GS178" s="183"/>
      <c r="GT178" s="183"/>
      <c r="GU178" s="183"/>
      <c r="GV178" s="183"/>
      <c r="GW178" s="183"/>
      <c r="GX178" s="183"/>
      <c r="GY178" s="183"/>
      <c r="GZ178" s="183"/>
      <c r="HA178" s="183"/>
      <c r="HB178" s="183"/>
      <c r="HC178" s="183"/>
      <c r="HD178" s="183"/>
      <c r="HE178" s="183"/>
      <c r="HF178" s="183"/>
      <c r="HG178" s="183"/>
      <c r="HH178" s="183"/>
      <c r="HI178" s="184"/>
      <c r="HJ178" s="184"/>
      <c r="HK178" s="184"/>
      <c r="HL178" s="184"/>
      <c r="HM178" s="184"/>
      <c r="HN178" s="170"/>
      <c r="HO178" s="170"/>
      <c r="HP178" s="170"/>
      <c r="HQ178" s="170"/>
      <c r="HR178" s="170"/>
      <c r="HS178" s="170"/>
      <c r="HT178" s="172"/>
    </row>
    <row r="179" ht="15.75" customHeight="1">
      <c r="A179" s="39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  <c r="DG179" s="157"/>
      <c r="DH179" s="157"/>
      <c r="DI179" s="157"/>
      <c r="DJ179" s="157"/>
      <c r="DK179" s="157"/>
      <c r="DL179" s="157"/>
      <c r="DM179" s="157"/>
      <c r="DN179" s="157"/>
      <c r="DO179" s="157"/>
      <c r="DP179" s="157"/>
      <c r="DQ179" s="157"/>
      <c r="DR179" s="157"/>
      <c r="DS179" s="157"/>
      <c r="DT179" s="157"/>
      <c r="DU179" s="157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  <c r="EQ179" s="157"/>
      <c r="ER179" s="157"/>
      <c r="ES179" s="157"/>
      <c r="ET179" s="157"/>
      <c r="EU179" s="157"/>
      <c r="EV179" s="157"/>
      <c r="EW179" s="157"/>
      <c r="EX179" s="157"/>
      <c r="EY179" s="157"/>
      <c r="EZ179" s="157"/>
      <c r="FA179" s="157"/>
      <c r="FB179" s="157"/>
      <c r="FC179" s="157"/>
      <c r="FD179" s="157"/>
      <c r="FE179" s="157"/>
      <c r="FF179" s="157"/>
      <c r="FG179" s="157"/>
      <c r="FH179" s="157"/>
      <c r="FI179" s="157"/>
      <c r="FJ179" s="157"/>
      <c r="FK179" s="157"/>
      <c r="FL179" s="157"/>
      <c r="FM179" s="157"/>
      <c r="FN179" s="157"/>
      <c r="FO179" s="157"/>
      <c r="FP179" s="157"/>
      <c r="FQ179" s="157"/>
      <c r="FR179" s="157"/>
      <c r="FS179" s="157"/>
      <c r="FT179" s="157"/>
      <c r="FU179" s="157"/>
      <c r="FV179" s="157"/>
      <c r="FW179" s="157"/>
      <c r="FX179" s="157"/>
      <c r="FY179" s="157"/>
      <c r="FZ179" s="157"/>
      <c r="GA179" s="157"/>
      <c r="GB179" s="157"/>
      <c r="GC179" s="157"/>
      <c r="GD179" s="183"/>
      <c r="GE179" s="183"/>
      <c r="GF179" s="183"/>
      <c r="GG179" s="183"/>
      <c r="GH179" s="183"/>
      <c r="GI179" s="183"/>
      <c r="GJ179" s="183"/>
      <c r="GK179" s="183"/>
      <c r="GL179" s="183"/>
      <c r="GM179" s="183"/>
      <c r="GN179" s="183"/>
      <c r="GO179" s="183"/>
      <c r="GP179" s="183"/>
      <c r="GQ179" s="183"/>
      <c r="GR179" s="183"/>
      <c r="GS179" s="183"/>
      <c r="GT179" s="183"/>
      <c r="GU179" s="183"/>
      <c r="GV179" s="183"/>
      <c r="GW179" s="183"/>
      <c r="GX179" s="183"/>
      <c r="GY179" s="183"/>
      <c r="GZ179" s="183"/>
      <c r="HA179" s="183"/>
      <c r="HB179" s="183"/>
      <c r="HC179" s="183"/>
      <c r="HD179" s="183"/>
      <c r="HE179" s="183"/>
      <c r="HF179" s="183"/>
      <c r="HG179" s="183"/>
      <c r="HH179" s="183"/>
      <c r="HI179" s="184"/>
      <c r="HJ179" s="184"/>
      <c r="HK179" s="184"/>
      <c r="HL179" s="184"/>
      <c r="HM179" s="184"/>
      <c r="HN179" s="170"/>
      <c r="HO179" s="170"/>
      <c r="HP179" s="170"/>
      <c r="HQ179" s="170"/>
      <c r="HR179" s="170"/>
      <c r="HS179" s="170"/>
      <c r="HT179" s="172"/>
    </row>
    <row r="180" ht="15.75" customHeight="1">
      <c r="A180" s="39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7"/>
      <c r="DT180" s="157"/>
      <c r="DU180" s="157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  <c r="EQ180" s="157"/>
      <c r="ER180" s="157"/>
      <c r="ES180" s="157"/>
      <c r="ET180" s="157"/>
      <c r="EU180" s="157"/>
      <c r="EV180" s="157"/>
      <c r="EW180" s="157"/>
      <c r="EX180" s="157"/>
      <c r="EY180" s="157"/>
      <c r="EZ180" s="157"/>
      <c r="FA180" s="157"/>
      <c r="FB180" s="157"/>
      <c r="FC180" s="157"/>
      <c r="FD180" s="157"/>
      <c r="FE180" s="157"/>
      <c r="FF180" s="157"/>
      <c r="FG180" s="157"/>
      <c r="FH180" s="157"/>
      <c r="FI180" s="157"/>
      <c r="FJ180" s="157"/>
      <c r="FK180" s="157"/>
      <c r="FL180" s="157"/>
      <c r="FM180" s="157"/>
      <c r="FN180" s="157"/>
      <c r="FO180" s="157"/>
      <c r="FP180" s="157"/>
      <c r="FQ180" s="157"/>
      <c r="FR180" s="157"/>
      <c r="FS180" s="157"/>
      <c r="FT180" s="157"/>
      <c r="FU180" s="157"/>
      <c r="FV180" s="157"/>
      <c r="FW180" s="157"/>
      <c r="FX180" s="157"/>
      <c r="FY180" s="157"/>
      <c r="FZ180" s="157"/>
      <c r="GA180" s="157"/>
      <c r="GB180" s="157"/>
      <c r="GC180" s="157"/>
      <c r="GD180" s="183"/>
      <c r="GE180" s="183"/>
      <c r="GF180" s="183"/>
      <c r="GG180" s="183"/>
      <c r="GH180" s="183"/>
      <c r="GI180" s="183"/>
      <c r="GJ180" s="183"/>
      <c r="GK180" s="183"/>
      <c r="GL180" s="183"/>
      <c r="GM180" s="183"/>
      <c r="GN180" s="183"/>
      <c r="GO180" s="183"/>
      <c r="GP180" s="183"/>
      <c r="GQ180" s="183"/>
      <c r="GR180" s="183"/>
      <c r="GS180" s="183"/>
      <c r="GT180" s="183"/>
      <c r="GU180" s="183"/>
      <c r="GV180" s="183"/>
      <c r="GW180" s="183"/>
      <c r="GX180" s="183"/>
      <c r="GY180" s="183"/>
      <c r="GZ180" s="183"/>
      <c r="HA180" s="183"/>
      <c r="HB180" s="183"/>
      <c r="HC180" s="183"/>
      <c r="HD180" s="183"/>
      <c r="HE180" s="183"/>
      <c r="HF180" s="183"/>
      <c r="HG180" s="183"/>
      <c r="HH180" s="183"/>
      <c r="HI180" s="184"/>
      <c r="HJ180" s="184"/>
      <c r="HK180" s="184"/>
      <c r="HL180" s="184"/>
      <c r="HM180" s="184"/>
      <c r="HN180" s="170"/>
      <c r="HO180" s="170"/>
      <c r="HP180" s="170"/>
      <c r="HQ180" s="170"/>
      <c r="HR180" s="170"/>
      <c r="HS180" s="170"/>
      <c r="HT180" s="172"/>
    </row>
    <row r="181" ht="15.75" customHeight="1">
      <c r="A181" s="39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83"/>
      <c r="GE181" s="183"/>
      <c r="GF181" s="183"/>
      <c r="GG181" s="183"/>
      <c r="GH181" s="183"/>
      <c r="GI181" s="183"/>
      <c r="GJ181" s="183"/>
      <c r="GK181" s="183"/>
      <c r="GL181" s="183"/>
      <c r="GM181" s="183"/>
      <c r="GN181" s="183"/>
      <c r="GO181" s="183"/>
      <c r="GP181" s="183"/>
      <c r="GQ181" s="183"/>
      <c r="GR181" s="183"/>
      <c r="GS181" s="183"/>
      <c r="GT181" s="183"/>
      <c r="GU181" s="183"/>
      <c r="GV181" s="183"/>
      <c r="GW181" s="183"/>
      <c r="GX181" s="183"/>
      <c r="GY181" s="183"/>
      <c r="GZ181" s="183"/>
      <c r="HA181" s="183"/>
      <c r="HB181" s="183"/>
      <c r="HC181" s="183"/>
      <c r="HD181" s="183"/>
      <c r="HE181" s="183"/>
      <c r="HF181" s="183"/>
      <c r="HG181" s="183"/>
      <c r="HH181" s="183"/>
      <c r="HI181" s="184"/>
      <c r="HJ181" s="184"/>
      <c r="HK181" s="184"/>
      <c r="HL181" s="184"/>
      <c r="HM181" s="184"/>
      <c r="HN181" s="170"/>
      <c r="HO181" s="170"/>
      <c r="HP181" s="170"/>
      <c r="HQ181" s="170"/>
      <c r="HR181" s="170"/>
      <c r="HS181" s="170"/>
      <c r="HT181" s="172"/>
    </row>
    <row r="182" ht="15.75" customHeight="1">
      <c r="A182" s="39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  <c r="DG182" s="157"/>
      <c r="DH182" s="157"/>
      <c r="DI182" s="157"/>
      <c r="DJ182" s="157"/>
      <c r="DK182" s="157"/>
      <c r="DL182" s="157"/>
      <c r="DM182" s="157"/>
      <c r="DN182" s="157"/>
      <c r="DO182" s="157"/>
      <c r="DP182" s="157"/>
      <c r="DQ182" s="157"/>
      <c r="DR182" s="157"/>
      <c r="DS182" s="157"/>
      <c r="DT182" s="157"/>
      <c r="DU182" s="157"/>
      <c r="DV182" s="157"/>
      <c r="DW182" s="157"/>
      <c r="DX182" s="157"/>
      <c r="DY182" s="157"/>
      <c r="DZ182" s="157"/>
      <c r="EA182" s="157"/>
      <c r="EB182" s="157"/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  <c r="EQ182" s="157"/>
      <c r="ER182" s="157"/>
      <c r="ES182" s="157"/>
      <c r="ET182" s="157"/>
      <c r="EU182" s="157"/>
      <c r="EV182" s="157"/>
      <c r="EW182" s="157"/>
      <c r="EX182" s="157"/>
      <c r="EY182" s="157"/>
      <c r="EZ182" s="157"/>
      <c r="FA182" s="157"/>
      <c r="FB182" s="157"/>
      <c r="FC182" s="157"/>
      <c r="FD182" s="157"/>
      <c r="FE182" s="157"/>
      <c r="FF182" s="157"/>
      <c r="FG182" s="157"/>
      <c r="FH182" s="157"/>
      <c r="FI182" s="157"/>
      <c r="FJ182" s="157"/>
      <c r="FK182" s="157"/>
      <c r="FL182" s="157"/>
      <c r="FM182" s="157"/>
      <c r="FN182" s="157"/>
      <c r="FO182" s="157"/>
      <c r="FP182" s="157"/>
      <c r="FQ182" s="157"/>
      <c r="FR182" s="157"/>
      <c r="FS182" s="157"/>
      <c r="FT182" s="157"/>
      <c r="FU182" s="157"/>
      <c r="FV182" s="157"/>
      <c r="FW182" s="157"/>
      <c r="FX182" s="157"/>
      <c r="FY182" s="157"/>
      <c r="FZ182" s="157"/>
      <c r="GA182" s="157"/>
      <c r="GB182" s="157"/>
      <c r="GC182" s="157"/>
      <c r="GD182" s="183"/>
      <c r="GE182" s="183"/>
      <c r="GF182" s="183"/>
      <c r="GG182" s="183"/>
      <c r="GH182" s="183"/>
      <c r="GI182" s="183"/>
      <c r="GJ182" s="183"/>
      <c r="GK182" s="183"/>
      <c r="GL182" s="183"/>
      <c r="GM182" s="183"/>
      <c r="GN182" s="183"/>
      <c r="GO182" s="183"/>
      <c r="GP182" s="183"/>
      <c r="GQ182" s="183"/>
      <c r="GR182" s="183"/>
      <c r="GS182" s="183"/>
      <c r="GT182" s="183"/>
      <c r="GU182" s="183"/>
      <c r="GV182" s="183"/>
      <c r="GW182" s="183"/>
      <c r="GX182" s="183"/>
      <c r="GY182" s="183"/>
      <c r="GZ182" s="183"/>
      <c r="HA182" s="183"/>
      <c r="HB182" s="183"/>
      <c r="HC182" s="183"/>
      <c r="HD182" s="183"/>
      <c r="HE182" s="183"/>
      <c r="HF182" s="183"/>
      <c r="HG182" s="183"/>
      <c r="HH182" s="183"/>
      <c r="HI182" s="184"/>
      <c r="HJ182" s="184"/>
      <c r="HK182" s="184"/>
      <c r="HL182" s="184"/>
      <c r="HM182" s="184"/>
      <c r="HN182" s="170"/>
      <c r="HO182" s="170"/>
      <c r="HP182" s="170"/>
      <c r="HQ182" s="170"/>
      <c r="HR182" s="170"/>
      <c r="HS182" s="170"/>
      <c r="HT182" s="172"/>
    </row>
    <row r="183" ht="15.75" customHeight="1">
      <c r="A183" s="39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  <c r="DG183" s="157"/>
      <c r="DH183" s="157"/>
      <c r="DI183" s="157"/>
      <c r="DJ183" s="157"/>
      <c r="DK183" s="157"/>
      <c r="DL183" s="157"/>
      <c r="DM183" s="157"/>
      <c r="DN183" s="157"/>
      <c r="DO183" s="157"/>
      <c r="DP183" s="157"/>
      <c r="DQ183" s="157"/>
      <c r="DR183" s="157"/>
      <c r="DS183" s="157"/>
      <c r="DT183" s="157"/>
      <c r="DU183" s="157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  <c r="EQ183" s="157"/>
      <c r="ER183" s="157"/>
      <c r="ES183" s="157"/>
      <c r="ET183" s="157"/>
      <c r="EU183" s="157"/>
      <c r="EV183" s="157"/>
      <c r="EW183" s="157"/>
      <c r="EX183" s="157"/>
      <c r="EY183" s="157"/>
      <c r="EZ183" s="157"/>
      <c r="FA183" s="157"/>
      <c r="FB183" s="157"/>
      <c r="FC183" s="157"/>
      <c r="FD183" s="157"/>
      <c r="FE183" s="157"/>
      <c r="FF183" s="157"/>
      <c r="FG183" s="157"/>
      <c r="FH183" s="157"/>
      <c r="FI183" s="157"/>
      <c r="FJ183" s="157"/>
      <c r="FK183" s="157"/>
      <c r="FL183" s="157"/>
      <c r="FM183" s="157"/>
      <c r="FN183" s="157"/>
      <c r="FO183" s="157"/>
      <c r="FP183" s="157"/>
      <c r="FQ183" s="157"/>
      <c r="FR183" s="157"/>
      <c r="FS183" s="157"/>
      <c r="FT183" s="157"/>
      <c r="FU183" s="157"/>
      <c r="FV183" s="157"/>
      <c r="FW183" s="157"/>
      <c r="FX183" s="157"/>
      <c r="FY183" s="157"/>
      <c r="FZ183" s="157"/>
      <c r="GA183" s="157"/>
      <c r="GB183" s="157"/>
      <c r="GC183" s="157"/>
      <c r="GD183" s="183"/>
      <c r="GE183" s="183"/>
      <c r="GF183" s="183"/>
      <c r="GG183" s="183"/>
      <c r="GH183" s="183"/>
      <c r="GI183" s="183"/>
      <c r="GJ183" s="183"/>
      <c r="GK183" s="183"/>
      <c r="GL183" s="183"/>
      <c r="GM183" s="183"/>
      <c r="GN183" s="183"/>
      <c r="GO183" s="183"/>
      <c r="GP183" s="183"/>
      <c r="GQ183" s="183"/>
      <c r="GR183" s="183"/>
      <c r="GS183" s="183"/>
      <c r="GT183" s="183"/>
      <c r="GU183" s="183"/>
      <c r="GV183" s="183"/>
      <c r="GW183" s="183"/>
      <c r="GX183" s="183"/>
      <c r="GY183" s="183"/>
      <c r="GZ183" s="183"/>
      <c r="HA183" s="183"/>
      <c r="HB183" s="183"/>
      <c r="HC183" s="183"/>
      <c r="HD183" s="183"/>
      <c r="HE183" s="183"/>
      <c r="HF183" s="183"/>
      <c r="HG183" s="183"/>
      <c r="HH183" s="183"/>
      <c r="HI183" s="184"/>
      <c r="HJ183" s="184"/>
      <c r="HK183" s="184"/>
      <c r="HL183" s="184"/>
      <c r="HM183" s="184"/>
      <c r="HN183" s="170"/>
      <c r="HO183" s="170"/>
      <c r="HP183" s="170"/>
      <c r="HQ183" s="170"/>
      <c r="HR183" s="170"/>
      <c r="HS183" s="170"/>
      <c r="HT183" s="172"/>
    </row>
    <row r="184" ht="15.75" customHeight="1">
      <c r="A184" s="39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  <c r="DG184" s="157"/>
      <c r="DH184" s="157"/>
      <c r="DI184" s="157"/>
      <c r="DJ184" s="157"/>
      <c r="DK184" s="157"/>
      <c r="DL184" s="157"/>
      <c r="DM184" s="157"/>
      <c r="DN184" s="157"/>
      <c r="DO184" s="157"/>
      <c r="DP184" s="157"/>
      <c r="DQ184" s="157"/>
      <c r="DR184" s="157"/>
      <c r="DS184" s="157"/>
      <c r="DT184" s="157"/>
      <c r="DU184" s="157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  <c r="EQ184" s="157"/>
      <c r="ER184" s="157"/>
      <c r="ES184" s="157"/>
      <c r="ET184" s="157"/>
      <c r="EU184" s="157"/>
      <c r="EV184" s="157"/>
      <c r="EW184" s="157"/>
      <c r="EX184" s="157"/>
      <c r="EY184" s="157"/>
      <c r="EZ184" s="157"/>
      <c r="FA184" s="157"/>
      <c r="FB184" s="157"/>
      <c r="FC184" s="157"/>
      <c r="FD184" s="157"/>
      <c r="FE184" s="157"/>
      <c r="FF184" s="157"/>
      <c r="FG184" s="157"/>
      <c r="FH184" s="157"/>
      <c r="FI184" s="157"/>
      <c r="FJ184" s="157"/>
      <c r="FK184" s="157"/>
      <c r="FL184" s="157"/>
      <c r="FM184" s="157"/>
      <c r="FN184" s="157"/>
      <c r="FO184" s="157"/>
      <c r="FP184" s="157"/>
      <c r="FQ184" s="157"/>
      <c r="FR184" s="157"/>
      <c r="FS184" s="157"/>
      <c r="FT184" s="157"/>
      <c r="FU184" s="157"/>
      <c r="FV184" s="157"/>
      <c r="FW184" s="157"/>
      <c r="FX184" s="157"/>
      <c r="FY184" s="157"/>
      <c r="FZ184" s="157"/>
      <c r="GA184" s="157"/>
      <c r="GB184" s="157"/>
      <c r="GC184" s="157"/>
      <c r="GD184" s="183"/>
      <c r="GE184" s="183"/>
      <c r="GF184" s="183"/>
      <c r="GG184" s="183"/>
      <c r="GH184" s="183"/>
      <c r="GI184" s="183"/>
      <c r="GJ184" s="183"/>
      <c r="GK184" s="183"/>
      <c r="GL184" s="183"/>
      <c r="GM184" s="183"/>
      <c r="GN184" s="183"/>
      <c r="GO184" s="183"/>
      <c r="GP184" s="183"/>
      <c r="GQ184" s="183"/>
      <c r="GR184" s="183"/>
      <c r="GS184" s="183"/>
      <c r="GT184" s="183"/>
      <c r="GU184" s="183"/>
      <c r="GV184" s="183"/>
      <c r="GW184" s="183"/>
      <c r="GX184" s="183"/>
      <c r="GY184" s="183"/>
      <c r="GZ184" s="183"/>
      <c r="HA184" s="183"/>
      <c r="HB184" s="183"/>
      <c r="HC184" s="183"/>
      <c r="HD184" s="183"/>
      <c r="HE184" s="183"/>
      <c r="HF184" s="183"/>
      <c r="HG184" s="183"/>
      <c r="HH184" s="183"/>
      <c r="HI184" s="184"/>
      <c r="HJ184" s="184"/>
      <c r="HK184" s="184"/>
      <c r="HL184" s="184"/>
      <c r="HM184" s="184"/>
      <c r="HN184" s="170"/>
      <c r="HO184" s="170"/>
      <c r="HP184" s="170"/>
      <c r="HQ184" s="170"/>
      <c r="HR184" s="170"/>
      <c r="HS184" s="170"/>
      <c r="HT184" s="172"/>
    </row>
    <row r="185" ht="15.75" customHeight="1">
      <c r="A185" s="39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  <c r="DG185" s="157"/>
      <c r="DH185" s="157"/>
      <c r="DI185" s="157"/>
      <c r="DJ185" s="157"/>
      <c r="DK185" s="157"/>
      <c r="DL185" s="157"/>
      <c r="DM185" s="157"/>
      <c r="DN185" s="157"/>
      <c r="DO185" s="157"/>
      <c r="DP185" s="157"/>
      <c r="DQ185" s="157"/>
      <c r="DR185" s="157"/>
      <c r="DS185" s="157"/>
      <c r="DT185" s="157"/>
      <c r="DU185" s="157"/>
      <c r="DV185" s="157"/>
      <c r="DW185" s="157"/>
      <c r="DX185" s="157"/>
      <c r="DY185" s="157"/>
      <c r="DZ185" s="157"/>
      <c r="EA185" s="157"/>
      <c r="EB185" s="157"/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  <c r="EQ185" s="157"/>
      <c r="ER185" s="157"/>
      <c r="ES185" s="157"/>
      <c r="ET185" s="157"/>
      <c r="EU185" s="157"/>
      <c r="EV185" s="157"/>
      <c r="EW185" s="157"/>
      <c r="EX185" s="157"/>
      <c r="EY185" s="157"/>
      <c r="EZ185" s="157"/>
      <c r="FA185" s="157"/>
      <c r="FB185" s="157"/>
      <c r="FC185" s="157"/>
      <c r="FD185" s="157"/>
      <c r="FE185" s="157"/>
      <c r="FF185" s="157"/>
      <c r="FG185" s="157"/>
      <c r="FH185" s="157"/>
      <c r="FI185" s="157"/>
      <c r="FJ185" s="157"/>
      <c r="FK185" s="157"/>
      <c r="FL185" s="157"/>
      <c r="FM185" s="157"/>
      <c r="FN185" s="157"/>
      <c r="FO185" s="157"/>
      <c r="FP185" s="157"/>
      <c r="FQ185" s="157"/>
      <c r="FR185" s="157"/>
      <c r="FS185" s="157"/>
      <c r="FT185" s="157"/>
      <c r="FU185" s="157"/>
      <c r="FV185" s="157"/>
      <c r="FW185" s="157"/>
      <c r="FX185" s="157"/>
      <c r="FY185" s="157"/>
      <c r="FZ185" s="157"/>
      <c r="GA185" s="157"/>
      <c r="GB185" s="157"/>
      <c r="GC185" s="157"/>
      <c r="GD185" s="183"/>
      <c r="GE185" s="183"/>
      <c r="GF185" s="183"/>
      <c r="GG185" s="183"/>
      <c r="GH185" s="183"/>
      <c r="GI185" s="183"/>
      <c r="GJ185" s="183"/>
      <c r="GK185" s="183"/>
      <c r="GL185" s="183"/>
      <c r="GM185" s="183"/>
      <c r="GN185" s="183"/>
      <c r="GO185" s="183"/>
      <c r="GP185" s="183"/>
      <c r="GQ185" s="183"/>
      <c r="GR185" s="183"/>
      <c r="GS185" s="183"/>
      <c r="GT185" s="183"/>
      <c r="GU185" s="183"/>
      <c r="GV185" s="183"/>
      <c r="GW185" s="183"/>
      <c r="GX185" s="183"/>
      <c r="GY185" s="183"/>
      <c r="GZ185" s="183"/>
      <c r="HA185" s="183"/>
      <c r="HB185" s="183"/>
      <c r="HC185" s="183"/>
      <c r="HD185" s="183"/>
      <c r="HE185" s="183"/>
      <c r="HF185" s="183"/>
      <c r="HG185" s="183"/>
      <c r="HH185" s="183"/>
      <c r="HI185" s="184"/>
      <c r="HJ185" s="184"/>
      <c r="HK185" s="184"/>
      <c r="HL185" s="184"/>
      <c r="HM185" s="184"/>
      <c r="HN185" s="170"/>
      <c r="HO185" s="170"/>
      <c r="HP185" s="170"/>
      <c r="HQ185" s="170"/>
      <c r="HR185" s="170"/>
      <c r="HS185" s="170"/>
      <c r="HT185" s="172"/>
    </row>
    <row r="186" ht="15.75" customHeight="1">
      <c r="A186" s="39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  <c r="EV186" s="157"/>
      <c r="EW186" s="157"/>
      <c r="EX186" s="157"/>
      <c r="EY186" s="157"/>
      <c r="EZ186" s="157"/>
      <c r="FA186" s="157"/>
      <c r="FB186" s="157"/>
      <c r="FC186" s="157"/>
      <c r="FD186" s="157"/>
      <c r="FE186" s="157"/>
      <c r="FF186" s="157"/>
      <c r="FG186" s="157"/>
      <c r="FH186" s="157"/>
      <c r="FI186" s="157"/>
      <c r="FJ186" s="157"/>
      <c r="FK186" s="157"/>
      <c r="FL186" s="157"/>
      <c r="FM186" s="157"/>
      <c r="FN186" s="157"/>
      <c r="FO186" s="157"/>
      <c r="FP186" s="157"/>
      <c r="FQ186" s="157"/>
      <c r="FR186" s="157"/>
      <c r="FS186" s="157"/>
      <c r="FT186" s="157"/>
      <c r="FU186" s="157"/>
      <c r="FV186" s="157"/>
      <c r="FW186" s="157"/>
      <c r="FX186" s="157"/>
      <c r="FY186" s="157"/>
      <c r="FZ186" s="157"/>
      <c r="GA186" s="157"/>
      <c r="GB186" s="157"/>
      <c r="GC186" s="157"/>
      <c r="GD186" s="183"/>
      <c r="GE186" s="183"/>
      <c r="GF186" s="183"/>
      <c r="GG186" s="183"/>
      <c r="GH186" s="183"/>
      <c r="GI186" s="183"/>
      <c r="GJ186" s="183"/>
      <c r="GK186" s="183"/>
      <c r="GL186" s="183"/>
      <c r="GM186" s="183"/>
      <c r="GN186" s="183"/>
      <c r="GO186" s="183"/>
      <c r="GP186" s="183"/>
      <c r="GQ186" s="183"/>
      <c r="GR186" s="183"/>
      <c r="GS186" s="183"/>
      <c r="GT186" s="183"/>
      <c r="GU186" s="183"/>
      <c r="GV186" s="183"/>
      <c r="GW186" s="183"/>
      <c r="GX186" s="183"/>
      <c r="GY186" s="183"/>
      <c r="GZ186" s="183"/>
      <c r="HA186" s="183"/>
      <c r="HB186" s="183"/>
      <c r="HC186" s="183"/>
      <c r="HD186" s="183"/>
      <c r="HE186" s="183"/>
      <c r="HF186" s="183"/>
      <c r="HG186" s="183"/>
      <c r="HH186" s="183"/>
      <c r="HI186" s="184"/>
      <c r="HJ186" s="184"/>
      <c r="HK186" s="184"/>
      <c r="HL186" s="184"/>
      <c r="HM186" s="184"/>
      <c r="HN186" s="170"/>
      <c r="HO186" s="170"/>
      <c r="HP186" s="170"/>
      <c r="HQ186" s="170"/>
      <c r="HR186" s="170"/>
      <c r="HS186" s="170"/>
      <c r="HT186" s="172"/>
    </row>
    <row r="187" ht="15.75" customHeight="1">
      <c r="A187" s="39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  <c r="EQ187" s="157"/>
      <c r="ER187" s="157"/>
      <c r="ES187" s="157"/>
      <c r="ET187" s="157"/>
      <c r="EU187" s="157"/>
      <c r="EV187" s="157"/>
      <c r="EW187" s="157"/>
      <c r="EX187" s="157"/>
      <c r="EY187" s="157"/>
      <c r="EZ187" s="157"/>
      <c r="FA187" s="157"/>
      <c r="FB187" s="157"/>
      <c r="FC187" s="157"/>
      <c r="FD187" s="157"/>
      <c r="FE187" s="157"/>
      <c r="FF187" s="157"/>
      <c r="FG187" s="157"/>
      <c r="FH187" s="157"/>
      <c r="FI187" s="157"/>
      <c r="FJ187" s="157"/>
      <c r="FK187" s="157"/>
      <c r="FL187" s="157"/>
      <c r="FM187" s="157"/>
      <c r="FN187" s="157"/>
      <c r="FO187" s="157"/>
      <c r="FP187" s="157"/>
      <c r="FQ187" s="157"/>
      <c r="FR187" s="157"/>
      <c r="FS187" s="157"/>
      <c r="FT187" s="157"/>
      <c r="FU187" s="157"/>
      <c r="FV187" s="157"/>
      <c r="FW187" s="157"/>
      <c r="FX187" s="157"/>
      <c r="FY187" s="157"/>
      <c r="FZ187" s="157"/>
      <c r="GA187" s="157"/>
      <c r="GB187" s="157"/>
      <c r="GC187" s="157"/>
      <c r="GD187" s="183"/>
      <c r="GE187" s="183"/>
      <c r="GF187" s="183"/>
      <c r="GG187" s="183"/>
      <c r="GH187" s="183"/>
      <c r="GI187" s="183"/>
      <c r="GJ187" s="183"/>
      <c r="GK187" s="183"/>
      <c r="GL187" s="183"/>
      <c r="GM187" s="183"/>
      <c r="GN187" s="183"/>
      <c r="GO187" s="183"/>
      <c r="GP187" s="183"/>
      <c r="GQ187" s="183"/>
      <c r="GR187" s="183"/>
      <c r="GS187" s="183"/>
      <c r="GT187" s="183"/>
      <c r="GU187" s="183"/>
      <c r="GV187" s="183"/>
      <c r="GW187" s="183"/>
      <c r="GX187" s="183"/>
      <c r="GY187" s="183"/>
      <c r="GZ187" s="183"/>
      <c r="HA187" s="183"/>
      <c r="HB187" s="183"/>
      <c r="HC187" s="183"/>
      <c r="HD187" s="183"/>
      <c r="HE187" s="183"/>
      <c r="HF187" s="183"/>
      <c r="HG187" s="183"/>
      <c r="HH187" s="183"/>
      <c r="HI187" s="184"/>
      <c r="HJ187" s="184"/>
      <c r="HK187" s="184"/>
      <c r="HL187" s="184"/>
      <c r="HM187" s="184"/>
      <c r="HN187" s="170"/>
      <c r="HO187" s="170"/>
      <c r="HP187" s="170"/>
      <c r="HQ187" s="170"/>
      <c r="HR187" s="170"/>
      <c r="HS187" s="170"/>
      <c r="HT187" s="172"/>
    </row>
    <row r="188" ht="15.75" customHeight="1">
      <c r="A188" s="39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  <c r="EV188" s="157"/>
      <c r="EW188" s="157"/>
      <c r="EX188" s="157"/>
      <c r="EY188" s="157"/>
      <c r="EZ188" s="157"/>
      <c r="FA188" s="157"/>
      <c r="FB188" s="157"/>
      <c r="FC188" s="157"/>
      <c r="FD188" s="157"/>
      <c r="FE188" s="157"/>
      <c r="FF188" s="157"/>
      <c r="FG188" s="157"/>
      <c r="FH188" s="157"/>
      <c r="FI188" s="157"/>
      <c r="FJ188" s="157"/>
      <c r="FK188" s="157"/>
      <c r="FL188" s="157"/>
      <c r="FM188" s="157"/>
      <c r="FN188" s="157"/>
      <c r="FO188" s="157"/>
      <c r="FP188" s="157"/>
      <c r="FQ188" s="157"/>
      <c r="FR188" s="157"/>
      <c r="FS188" s="157"/>
      <c r="FT188" s="157"/>
      <c r="FU188" s="157"/>
      <c r="FV188" s="157"/>
      <c r="FW188" s="157"/>
      <c r="FX188" s="157"/>
      <c r="FY188" s="157"/>
      <c r="FZ188" s="157"/>
      <c r="GA188" s="157"/>
      <c r="GB188" s="157"/>
      <c r="GC188" s="157"/>
      <c r="GD188" s="183"/>
      <c r="GE188" s="183"/>
      <c r="GF188" s="183"/>
      <c r="GG188" s="183"/>
      <c r="GH188" s="183"/>
      <c r="GI188" s="183"/>
      <c r="GJ188" s="183"/>
      <c r="GK188" s="183"/>
      <c r="GL188" s="183"/>
      <c r="GM188" s="183"/>
      <c r="GN188" s="183"/>
      <c r="GO188" s="183"/>
      <c r="GP188" s="183"/>
      <c r="GQ188" s="183"/>
      <c r="GR188" s="183"/>
      <c r="GS188" s="183"/>
      <c r="GT188" s="183"/>
      <c r="GU188" s="183"/>
      <c r="GV188" s="183"/>
      <c r="GW188" s="183"/>
      <c r="GX188" s="183"/>
      <c r="GY188" s="183"/>
      <c r="GZ188" s="183"/>
      <c r="HA188" s="183"/>
      <c r="HB188" s="183"/>
      <c r="HC188" s="183"/>
      <c r="HD188" s="183"/>
      <c r="HE188" s="183"/>
      <c r="HF188" s="183"/>
      <c r="HG188" s="183"/>
      <c r="HH188" s="183"/>
      <c r="HI188" s="184"/>
      <c r="HJ188" s="184"/>
      <c r="HK188" s="184"/>
      <c r="HL188" s="184"/>
      <c r="HM188" s="184"/>
      <c r="HN188" s="170"/>
      <c r="HO188" s="170"/>
      <c r="HP188" s="170"/>
      <c r="HQ188" s="170"/>
      <c r="HR188" s="170"/>
      <c r="HS188" s="170"/>
      <c r="HT188" s="172"/>
    </row>
    <row r="189" ht="15.75" customHeight="1">
      <c r="A189" s="39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  <c r="DM189" s="157"/>
      <c r="DN189" s="157"/>
      <c r="DO189" s="157"/>
      <c r="DP189" s="157"/>
      <c r="DQ189" s="157"/>
      <c r="DR189" s="157"/>
      <c r="DS189" s="157"/>
      <c r="DT189" s="157"/>
      <c r="DU189" s="157"/>
      <c r="DV189" s="157"/>
      <c r="DW189" s="157"/>
      <c r="DX189" s="157"/>
      <c r="DY189" s="157"/>
      <c r="DZ189" s="157"/>
      <c r="EA189" s="157"/>
      <c r="EB189" s="157"/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  <c r="EQ189" s="157"/>
      <c r="ER189" s="157"/>
      <c r="ES189" s="157"/>
      <c r="ET189" s="157"/>
      <c r="EU189" s="157"/>
      <c r="EV189" s="157"/>
      <c r="EW189" s="157"/>
      <c r="EX189" s="157"/>
      <c r="EY189" s="157"/>
      <c r="EZ189" s="157"/>
      <c r="FA189" s="157"/>
      <c r="FB189" s="157"/>
      <c r="FC189" s="157"/>
      <c r="FD189" s="157"/>
      <c r="FE189" s="157"/>
      <c r="FF189" s="157"/>
      <c r="FG189" s="157"/>
      <c r="FH189" s="157"/>
      <c r="FI189" s="157"/>
      <c r="FJ189" s="157"/>
      <c r="FK189" s="157"/>
      <c r="FL189" s="157"/>
      <c r="FM189" s="157"/>
      <c r="FN189" s="157"/>
      <c r="FO189" s="157"/>
      <c r="FP189" s="157"/>
      <c r="FQ189" s="157"/>
      <c r="FR189" s="157"/>
      <c r="FS189" s="157"/>
      <c r="FT189" s="157"/>
      <c r="FU189" s="157"/>
      <c r="FV189" s="157"/>
      <c r="FW189" s="157"/>
      <c r="FX189" s="157"/>
      <c r="FY189" s="157"/>
      <c r="FZ189" s="157"/>
      <c r="GA189" s="157"/>
      <c r="GB189" s="157"/>
      <c r="GC189" s="157"/>
      <c r="GD189" s="183"/>
      <c r="GE189" s="183"/>
      <c r="GF189" s="183"/>
      <c r="GG189" s="183"/>
      <c r="GH189" s="183"/>
      <c r="GI189" s="183"/>
      <c r="GJ189" s="183"/>
      <c r="GK189" s="183"/>
      <c r="GL189" s="183"/>
      <c r="GM189" s="183"/>
      <c r="GN189" s="183"/>
      <c r="GO189" s="183"/>
      <c r="GP189" s="183"/>
      <c r="GQ189" s="183"/>
      <c r="GR189" s="183"/>
      <c r="GS189" s="183"/>
      <c r="GT189" s="183"/>
      <c r="GU189" s="183"/>
      <c r="GV189" s="183"/>
      <c r="GW189" s="183"/>
      <c r="GX189" s="183"/>
      <c r="GY189" s="183"/>
      <c r="GZ189" s="183"/>
      <c r="HA189" s="183"/>
      <c r="HB189" s="183"/>
      <c r="HC189" s="183"/>
      <c r="HD189" s="183"/>
      <c r="HE189" s="183"/>
      <c r="HF189" s="183"/>
      <c r="HG189" s="183"/>
      <c r="HH189" s="183"/>
      <c r="HI189" s="184"/>
      <c r="HJ189" s="184"/>
      <c r="HK189" s="184"/>
      <c r="HL189" s="184"/>
      <c r="HM189" s="184"/>
      <c r="HN189" s="170"/>
      <c r="HO189" s="170"/>
      <c r="HP189" s="170"/>
      <c r="HQ189" s="170"/>
      <c r="HR189" s="170"/>
      <c r="HS189" s="170"/>
      <c r="HT189" s="172"/>
    </row>
    <row r="190" ht="15.75" customHeight="1">
      <c r="A190" s="39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  <c r="DG190" s="157"/>
      <c r="DH190" s="157"/>
      <c r="DI190" s="157"/>
      <c r="DJ190" s="157"/>
      <c r="DK190" s="157"/>
      <c r="DL190" s="157"/>
      <c r="DM190" s="157"/>
      <c r="DN190" s="157"/>
      <c r="DO190" s="157"/>
      <c r="DP190" s="157"/>
      <c r="DQ190" s="157"/>
      <c r="DR190" s="157"/>
      <c r="DS190" s="157"/>
      <c r="DT190" s="157"/>
      <c r="DU190" s="157"/>
      <c r="DV190" s="157"/>
      <c r="DW190" s="157"/>
      <c r="DX190" s="157"/>
      <c r="DY190" s="157"/>
      <c r="DZ190" s="157"/>
      <c r="EA190" s="157"/>
      <c r="EB190" s="157"/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  <c r="EQ190" s="157"/>
      <c r="ER190" s="157"/>
      <c r="ES190" s="157"/>
      <c r="ET190" s="157"/>
      <c r="EU190" s="157"/>
      <c r="EV190" s="157"/>
      <c r="EW190" s="157"/>
      <c r="EX190" s="157"/>
      <c r="EY190" s="157"/>
      <c r="EZ190" s="157"/>
      <c r="FA190" s="157"/>
      <c r="FB190" s="157"/>
      <c r="FC190" s="157"/>
      <c r="FD190" s="157"/>
      <c r="FE190" s="157"/>
      <c r="FF190" s="157"/>
      <c r="FG190" s="157"/>
      <c r="FH190" s="157"/>
      <c r="FI190" s="157"/>
      <c r="FJ190" s="157"/>
      <c r="FK190" s="157"/>
      <c r="FL190" s="157"/>
      <c r="FM190" s="157"/>
      <c r="FN190" s="157"/>
      <c r="FO190" s="157"/>
      <c r="FP190" s="157"/>
      <c r="FQ190" s="157"/>
      <c r="FR190" s="157"/>
      <c r="FS190" s="157"/>
      <c r="FT190" s="157"/>
      <c r="FU190" s="157"/>
      <c r="FV190" s="157"/>
      <c r="FW190" s="157"/>
      <c r="FX190" s="157"/>
      <c r="FY190" s="157"/>
      <c r="FZ190" s="157"/>
      <c r="GA190" s="157"/>
      <c r="GB190" s="157"/>
      <c r="GC190" s="157"/>
      <c r="GD190" s="183"/>
      <c r="GE190" s="183"/>
      <c r="GF190" s="183"/>
      <c r="GG190" s="183"/>
      <c r="GH190" s="183"/>
      <c r="GI190" s="183"/>
      <c r="GJ190" s="183"/>
      <c r="GK190" s="183"/>
      <c r="GL190" s="183"/>
      <c r="GM190" s="183"/>
      <c r="GN190" s="183"/>
      <c r="GO190" s="183"/>
      <c r="GP190" s="183"/>
      <c r="GQ190" s="183"/>
      <c r="GR190" s="183"/>
      <c r="GS190" s="183"/>
      <c r="GT190" s="183"/>
      <c r="GU190" s="183"/>
      <c r="GV190" s="183"/>
      <c r="GW190" s="183"/>
      <c r="GX190" s="183"/>
      <c r="GY190" s="183"/>
      <c r="GZ190" s="183"/>
      <c r="HA190" s="183"/>
      <c r="HB190" s="183"/>
      <c r="HC190" s="183"/>
      <c r="HD190" s="183"/>
      <c r="HE190" s="183"/>
      <c r="HF190" s="183"/>
      <c r="HG190" s="183"/>
      <c r="HH190" s="183"/>
      <c r="HI190" s="184"/>
      <c r="HJ190" s="184"/>
      <c r="HK190" s="184"/>
      <c r="HL190" s="184"/>
      <c r="HM190" s="184"/>
      <c r="HN190" s="170"/>
      <c r="HO190" s="170"/>
      <c r="HP190" s="170"/>
      <c r="HQ190" s="170"/>
      <c r="HR190" s="170"/>
      <c r="HS190" s="170"/>
      <c r="HT190" s="172"/>
    </row>
    <row r="191" ht="15.75" customHeight="1">
      <c r="A191" s="39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  <c r="DT191" s="157"/>
      <c r="DU191" s="157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  <c r="EQ191" s="157"/>
      <c r="ER191" s="157"/>
      <c r="ES191" s="157"/>
      <c r="ET191" s="157"/>
      <c r="EU191" s="157"/>
      <c r="EV191" s="157"/>
      <c r="EW191" s="157"/>
      <c r="EX191" s="157"/>
      <c r="EY191" s="157"/>
      <c r="EZ191" s="157"/>
      <c r="FA191" s="157"/>
      <c r="FB191" s="157"/>
      <c r="FC191" s="157"/>
      <c r="FD191" s="157"/>
      <c r="FE191" s="157"/>
      <c r="FF191" s="157"/>
      <c r="FG191" s="157"/>
      <c r="FH191" s="157"/>
      <c r="FI191" s="157"/>
      <c r="FJ191" s="157"/>
      <c r="FK191" s="157"/>
      <c r="FL191" s="157"/>
      <c r="FM191" s="157"/>
      <c r="FN191" s="157"/>
      <c r="FO191" s="157"/>
      <c r="FP191" s="157"/>
      <c r="FQ191" s="157"/>
      <c r="FR191" s="157"/>
      <c r="FS191" s="157"/>
      <c r="FT191" s="157"/>
      <c r="FU191" s="157"/>
      <c r="FV191" s="157"/>
      <c r="FW191" s="157"/>
      <c r="FX191" s="157"/>
      <c r="FY191" s="157"/>
      <c r="FZ191" s="157"/>
      <c r="GA191" s="157"/>
      <c r="GB191" s="157"/>
      <c r="GC191" s="157"/>
      <c r="GD191" s="183"/>
      <c r="GE191" s="183"/>
      <c r="GF191" s="183"/>
      <c r="GG191" s="183"/>
      <c r="GH191" s="183"/>
      <c r="GI191" s="183"/>
      <c r="GJ191" s="183"/>
      <c r="GK191" s="183"/>
      <c r="GL191" s="183"/>
      <c r="GM191" s="183"/>
      <c r="GN191" s="183"/>
      <c r="GO191" s="183"/>
      <c r="GP191" s="183"/>
      <c r="GQ191" s="183"/>
      <c r="GR191" s="183"/>
      <c r="GS191" s="183"/>
      <c r="GT191" s="183"/>
      <c r="GU191" s="183"/>
      <c r="GV191" s="183"/>
      <c r="GW191" s="183"/>
      <c r="GX191" s="183"/>
      <c r="GY191" s="183"/>
      <c r="GZ191" s="183"/>
      <c r="HA191" s="183"/>
      <c r="HB191" s="183"/>
      <c r="HC191" s="183"/>
      <c r="HD191" s="183"/>
      <c r="HE191" s="183"/>
      <c r="HF191" s="183"/>
      <c r="HG191" s="183"/>
      <c r="HH191" s="183"/>
      <c r="HI191" s="184"/>
      <c r="HJ191" s="184"/>
      <c r="HK191" s="184"/>
      <c r="HL191" s="184"/>
      <c r="HM191" s="184"/>
      <c r="HN191" s="170"/>
      <c r="HO191" s="170"/>
      <c r="HP191" s="170"/>
      <c r="HQ191" s="170"/>
      <c r="HR191" s="170"/>
      <c r="HS191" s="170"/>
      <c r="HT191" s="172"/>
    </row>
    <row r="192" ht="15.75" customHeight="1">
      <c r="A192" s="39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83"/>
      <c r="GE192" s="183"/>
      <c r="GF192" s="183"/>
      <c r="GG192" s="183"/>
      <c r="GH192" s="183"/>
      <c r="GI192" s="183"/>
      <c r="GJ192" s="183"/>
      <c r="GK192" s="183"/>
      <c r="GL192" s="183"/>
      <c r="GM192" s="183"/>
      <c r="GN192" s="183"/>
      <c r="GO192" s="183"/>
      <c r="GP192" s="183"/>
      <c r="GQ192" s="183"/>
      <c r="GR192" s="183"/>
      <c r="GS192" s="183"/>
      <c r="GT192" s="183"/>
      <c r="GU192" s="183"/>
      <c r="GV192" s="183"/>
      <c r="GW192" s="183"/>
      <c r="GX192" s="183"/>
      <c r="GY192" s="183"/>
      <c r="GZ192" s="183"/>
      <c r="HA192" s="183"/>
      <c r="HB192" s="183"/>
      <c r="HC192" s="183"/>
      <c r="HD192" s="183"/>
      <c r="HE192" s="183"/>
      <c r="HF192" s="183"/>
      <c r="HG192" s="183"/>
      <c r="HH192" s="183"/>
      <c r="HI192" s="184"/>
      <c r="HJ192" s="184"/>
      <c r="HK192" s="184"/>
      <c r="HL192" s="184"/>
      <c r="HM192" s="184"/>
      <c r="HN192" s="170"/>
      <c r="HO192" s="170"/>
      <c r="HP192" s="170"/>
      <c r="HQ192" s="170"/>
      <c r="HR192" s="170"/>
      <c r="HS192" s="170"/>
      <c r="HT192" s="172"/>
    </row>
    <row r="193" ht="15.75" customHeight="1">
      <c r="A193" s="39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  <c r="DG193" s="157"/>
      <c r="DH193" s="157"/>
      <c r="DI193" s="157"/>
      <c r="DJ193" s="157"/>
      <c r="DK193" s="157"/>
      <c r="DL193" s="157"/>
      <c r="DM193" s="157"/>
      <c r="DN193" s="157"/>
      <c r="DO193" s="157"/>
      <c r="DP193" s="157"/>
      <c r="DQ193" s="157"/>
      <c r="DR193" s="157"/>
      <c r="DS193" s="157"/>
      <c r="DT193" s="157"/>
      <c r="DU193" s="157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  <c r="EQ193" s="157"/>
      <c r="ER193" s="157"/>
      <c r="ES193" s="157"/>
      <c r="ET193" s="157"/>
      <c r="EU193" s="157"/>
      <c r="EV193" s="157"/>
      <c r="EW193" s="157"/>
      <c r="EX193" s="157"/>
      <c r="EY193" s="157"/>
      <c r="EZ193" s="157"/>
      <c r="FA193" s="157"/>
      <c r="FB193" s="157"/>
      <c r="FC193" s="157"/>
      <c r="FD193" s="157"/>
      <c r="FE193" s="157"/>
      <c r="FF193" s="157"/>
      <c r="FG193" s="157"/>
      <c r="FH193" s="157"/>
      <c r="FI193" s="157"/>
      <c r="FJ193" s="157"/>
      <c r="FK193" s="157"/>
      <c r="FL193" s="157"/>
      <c r="FM193" s="157"/>
      <c r="FN193" s="157"/>
      <c r="FO193" s="157"/>
      <c r="FP193" s="157"/>
      <c r="FQ193" s="157"/>
      <c r="FR193" s="157"/>
      <c r="FS193" s="157"/>
      <c r="FT193" s="157"/>
      <c r="FU193" s="157"/>
      <c r="FV193" s="157"/>
      <c r="FW193" s="157"/>
      <c r="FX193" s="157"/>
      <c r="FY193" s="157"/>
      <c r="FZ193" s="157"/>
      <c r="GA193" s="157"/>
      <c r="GB193" s="157"/>
      <c r="GC193" s="157"/>
      <c r="GD193" s="183"/>
      <c r="GE193" s="183"/>
      <c r="GF193" s="183"/>
      <c r="GG193" s="183"/>
      <c r="GH193" s="183"/>
      <c r="GI193" s="183"/>
      <c r="GJ193" s="183"/>
      <c r="GK193" s="183"/>
      <c r="GL193" s="183"/>
      <c r="GM193" s="183"/>
      <c r="GN193" s="183"/>
      <c r="GO193" s="183"/>
      <c r="GP193" s="183"/>
      <c r="GQ193" s="183"/>
      <c r="GR193" s="183"/>
      <c r="GS193" s="183"/>
      <c r="GT193" s="183"/>
      <c r="GU193" s="183"/>
      <c r="GV193" s="183"/>
      <c r="GW193" s="183"/>
      <c r="GX193" s="183"/>
      <c r="GY193" s="183"/>
      <c r="GZ193" s="183"/>
      <c r="HA193" s="183"/>
      <c r="HB193" s="183"/>
      <c r="HC193" s="183"/>
      <c r="HD193" s="183"/>
      <c r="HE193" s="183"/>
      <c r="HF193" s="183"/>
      <c r="HG193" s="183"/>
      <c r="HH193" s="183"/>
      <c r="HI193" s="184"/>
      <c r="HJ193" s="184"/>
      <c r="HK193" s="184"/>
      <c r="HL193" s="184"/>
      <c r="HM193" s="184"/>
      <c r="HN193" s="170"/>
      <c r="HO193" s="170"/>
      <c r="HP193" s="170"/>
      <c r="HQ193" s="170"/>
      <c r="HR193" s="170"/>
      <c r="HS193" s="170"/>
      <c r="HT193" s="172"/>
    </row>
    <row r="194" ht="15.75" customHeight="1">
      <c r="A194" s="39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  <c r="DG194" s="157"/>
      <c r="DH194" s="157"/>
      <c r="DI194" s="157"/>
      <c r="DJ194" s="157"/>
      <c r="DK194" s="157"/>
      <c r="DL194" s="157"/>
      <c r="DM194" s="157"/>
      <c r="DN194" s="157"/>
      <c r="DO194" s="157"/>
      <c r="DP194" s="157"/>
      <c r="DQ194" s="157"/>
      <c r="DR194" s="157"/>
      <c r="DS194" s="157"/>
      <c r="DT194" s="157"/>
      <c r="DU194" s="157"/>
      <c r="DV194" s="157"/>
      <c r="DW194" s="157"/>
      <c r="DX194" s="157"/>
      <c r="DY194" s="157"/>
      <c r="DZ194" s="157"/>
      <c r="EA194" s="157"/>
      <c r="EB194" s="157"/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  <c r="EQ194" s="157"/>
      <c r="ER194" s="157"/>
      <c r="ES194" s="157"/>
      <c r="ET194" s="157"/>
      <c r="EU194" s="157"/>
      <c r="EV194" s="157"/>
      <c r="EW194" s="157"/>
      <c r="EX194" s="157"/>
      <c r="EY194" s="157"/>
      <c r="EZ194" s="157"/>
      <c r="FA194" s="157"/>
      <c r="FB194" s="157"/>
      <c r="FC194" s="157"/>
      <c r="FD194" s="157"/>
      <c r="FE194" s="157"/>
      <c r="FF194" s="157"/>
      <c r="FG194" s="157"/>
      <c r="FH194" s="157"/>
      <c r="FI194" s="157"/>
      <c r="FJ194" s="157"/>
      <c r="FK194" s="157"/>
      <c r="FL194" s="157"/>
      <c r="FM194" s="157"/>
      <c r="FN194" s="157"/>
      <c r="FO194" s="157"/>
      <c r="FP194" s="157"/>
      <c r="FQ194" s="157"/>
      <c r="FR194" s="157"/>
      <c r="FS194" s="157"/>
      <c r="FT194" s="157"/>
      <c r="FU194" s="157"/>
      <c r="FV194" s="157"/>
      <c r="FW194" s="157"/>
      <c r="FX194" s="157"/>
      <c r="FY194" s="157"/>
      <c r="FZ194" s="157"/>
      <c r="GA194" s="157"/>
      <c r="GB194" s="157"/>
      <c r="GC194" s="157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  <c r="GT194" s="183"/>
      <c r="GU194" s="183"/>
      <c r="GV194" s="183"/>
      <c r="GW194" s="183"/>
      <c r="GX194" s="183"/>
      <c r="GY194" s="183"/>
      <c r="GZ194" s="183"/>
      <c r="HA194" s="183"/>
      <c r="HB194" s="183"/>
      <c r="HC194" s="183"/>
      <c r="HD194" s="183"/>
      <c r="HE194" s="183"/>
      <c r="HF194" s="183"/>
      <c r="HG194" s="183"/>
      <c r="HH194" s="183"/>
      <c r="HI194" s="184"/>
      <c r="HJ194" s="184"/>
      <c r="HK194" s="184"/>
      <c r="HL194" s="184"/>
      <c r="HM194" s="184"/>
      <c r="HN194" s="170"/>
      <c r="HO194" s="170"/>
      <c r="HP194" s="170"/>
      <c r="HQ194" s="170"/>
      <c r="HR194" s="170"/>
      <c r="HS194" s="170"/>
      <c r="HT194" s="172"/>
    </row>
    <row r="195" ht="15.75" customHeight="1">
      <c r="A195" s="39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  <c r="DG195" s="157"/>
      <c r="DH195" s="157"/>
      <c r="DI195" s="157"/>
      <c r="DJ195" s="157"/>
      <c r="DK195" s="157"/>
      <c r="DL195" s="157"/>
      <c r="DM195" s="157"/>
      <c r="DN195" s="157"/>
      <c r="DO195" s="157"/>
      <c r="DP195" s="157"/>
      <c r="DQ195" s="157"/>
      <c r="DR195" s="157"/>
      <c r="DS195" s="157"/>
      <c r="DT195" s="157"/>
      <c r="DU195" s="157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  <c r="EQ195" s="157"/>
      <c r="ER195" s="157"/>
      <c r="ES195" s="157"/>
      <c r="ET195" s="157"/>
      <c r="EU195" s="157"/>
      <c r="EV195" s="157"/>
      <c r="EW195" s="157"/>
      <c r="EX195" s="157"/>
      <c r="EY195" s="157"/>
      <c r="EZ195" s="157"/>
      <c r="FA195" s="157"/>
      <c r="FB195" s="157"/>
      <c r="FC195" s="157"/>
      <c r="FD195" s="157"/>
      <c r="FE195" s="157"/>
      <c r="FF195" s="157"/>
      <c r="FG195" s="157"/>
      <c r="FH195" s="157"/>
      <c r="FI195" s="157"/>
      <c r="FJ195" s="157"/>
      <c r="FK195" s="157"/>
      <c r="FL195" s="157"/>
      <c r="FM195" s="157"/>
      <c r="FN195" s="157"/>
      <c r="FO195" s="157"/>
      <c r="FP195" s="157"/>
      <c r="FQ195" s="157"/>
      <c r="FR195" s="157"/>
      <c r="FS195" s="157"/>
      <c r="FT195" s="157"/>
      <c r="FU195" s="157"/>
      <c r="FV195" s="157"/>
      <c r="FW195" s="157"/>
      <c r="FX195" s="157"/>
      <c r="FY195" s="157"/>
      <c r="FZ195" s="157"/>
      <c r="GA195" s="157"/>
      <c r="GB195" s="157"/>
      <c r="GC195" s="157"/>
      <c r="GD195" s="183"/>
      <c r="GE195" s="183"/>
      <c r="GF195" s="183"/>
      <c r="GG195" s="183"/>
      <c r="GH195" s="183"/>
      <c r="GI195" s="183"/>
      <c r="GJ195" s="183"/>
      <c r="GK195" s="183"/>
      <c r="GL195" s="183"/>
      <c r="GM195" s="183"/>
      <c r="GN195" s="183"/>
      <c r="GO195" s="183"/>
      <c r="GP195" s="183"/>
      <c r="GQ195" s="183"/>
      <c r="GR195" s="183"/>
      <c r="GS195" s="183"/>
      <c r="GT195" s="183"/>
      <c r="GU195" s="183"/>
      <c r="GV195" s="183"/>
      <c r="GW195" s="183"/>
      <c r="GX195" s="183"/>
      <c r="GY195" s="183"/>
      <c r="GZ195" s="183"/>
      <c r="HA195" s="183"/>
      <c r="HB195" s="183"/>
      <c r="HC195" s="183"/>
      <c r="HD195" s="183"/>
      <c r="HE195" s="183"/>
      <c r="HF195" s="183"/>
      <c r="HG195" s="183"/>
      <c r="HH195" s="183"/>
      <c r="HI195" s="184"/>
      <c r="HJ195" s="184"/>
      <c r="HK195" s="184"/>
      <c r="HL195" s="184"/>
      <c r="HM195" s="184"/>
      <c r="HN195" s="170"/>
      <c r="HO195" s="170"/>
      <c r="HP195" s="170"/>
      <c r="HQ195" s="170"/>
      <c r="HR195" s="170"/>
      <c r="HS195" s="170"/>
      <c r="HT195" s="172"/>
    </row>
    <row r="196" ht="15.75" customHeight="1">
      <c r="A196" s="39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7"/>
      <c r="DH196" s="157"/>
      <c r="DI196" s="157"/>
      <c r="DJ196" s="157"/>
      <c r="DK196" s="157"/>
      <c r="DL196" s="157"/>
      <c r="DM196" s="157"/>
      <c r="DN196" s="157"/>
      <c r="DO196" s="157"/>
      <c r="DP196" s="157"/>
      <c r="DQ196" s="157"/>
      <c r="DR196" s="157"/>
      <c r="DS196" s="157"/>
      <c r="DT196" s="157"/>
      <c r="DU196" s="157"/>
      <c r="DV196" s="157"/>
      <c r="DW196" s="157"/>
      <c r="DX196" s="157"/>
      <c r="DY196" s="157"/>
      <c r="DZ196" s="157"/>
      <c r="EA196" s="157"/>
      <c r="EB196" s="157"/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  <c r="EQ196" s="157"/>
      <c r="ER196" s="157"/>
      <c r="ES196" s="157"/>
      <c r="ET196" s="157"/>
      <c r="EU196" s="157"/>
      <c r="EV196" s="157"/>
      <c r="EW196" s="157"/>
      <c r="EX196" s="157"/>
      <c r="EY196" s="157"/>
      <c r="EZ196" s="157"/>
      <c r="FA196" s="157"/>
      <c r="FB196" s="157"/>
      <c r="FC196" s="157"/>
      <c r="FD196" s="157"/>
      <c r="FE196" s="157"/>
      <c r="FF196" s="157"/>
      <c r="FG196" s="157"/>
      <c r="FH196" s="157"/>
      <c r="FI196" s="157"/>
      <c r="FJ196" s="157"/>
      <c r="FK196" s="157"/>
      <c r="FL196" s="157"/>
      <c r="FM196" s="157"/>
      <c r="FN196" s="157"/>
      <c r="FO196" s="157"/>
      <c r="FP196" s="157"/>
      <c r="FQ196" s="157"/>
      <c r="FR196" s="157"/>
      <c r="FS196" s="157"/>
      <c r="FT196" s="157"/>
      <c r="FU196" s="157"/>
      <c r="FV196" s="157"/>
      <c r="FW196" s="157"/>
      <c r="FX196" s="157"/>
      <c r="FY196" s="157"/>
      <c r="FZ196" s="157"/>
      <c r="GA196" s="157"/>
      <c r="GB196" s="157"/>
      <c r="GC196" s="157"/>
      <c r="GD196" s="183"/>
      <c r="GE196" s="183"/>
      <c r="GF196" s="183"/>
      <c r="GG196" s="183"/>
      <c r="GH196" s="183"/>
      <c r="GI196" s="183"/>
      <c r="GJ196" s="183"/>
      <c r="GK196" s="183"/>
      <c r="GL196" s="183"/>
      <c r="GM196" s="183"/>
      <c r="GN196" s="183"/>
      <c r="GO196" s="183"/>
      <c r="GP196" s="183"/>
      <c r="GQ196" s="183"/>
      <c r="GR196" s="183"/>
      <c r="GS196" s="183"/>
      <c r="GT196" s="183"/>
      <c r="GU196" s="183"/>
      <c r="GV196" s="183"/>
      <c r="GW196" s="183"/>
      <c r="GX196" s="183"/>
      <c r="GY196" s="183"/>
      <c r="GZ196" s="183"/>
      <c r="HA196" s="183"/>
      <c r="HB196" s="183"/>
      <c r="HC196" s="183"/>
      <c r="HD196" s="183"/>
      <c r="HE196" s="183"/>
      <c r="HF196" s="183"/>
      <c r="HG196" s="183"/>
      <c r="HH196" s="183"/>
      <c r="HI196" s="184"/>
      <c r="HJ196" s="184"/>
      <c r="HK196" s="184"/>
      <c r="HL196" s="184"/>
      <c r="HM196" s="184"/>
      <c r="HN196" s="170"/>
      <c r="HO196" s="170"/>
      <c r="HP196" s="170"/>
      <c r="HQ196" s="170"/>
      <c r="HR196" s="170"/>
      <c r="HS196" s="170"/>
      <c r="HT196" s="172"/>
    </row>
    <row r="197" ht="15.75" customHeight="1">
      <c r="A197" s="39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7"/>
      <c r="DH197" s="157"/>
      <c r="DI197" s="157"/>
      <c r="DJ197" s="157"/>
      <c r="DK197" s="157"/>
      <c r="DL197" s="157"/>
      <c r="DM197" s="157"/>
      <c r="DN197" s="157"/>
      <c r="DO197" s="157"/>
      <c r="DP197" s="157"/>
      <c r="DQ197" s="157"/>
      <c r="DR197" s="157"/>
      <c r="DS197" s="157"/>
      <c r="DT197" s="157"/>
      <c r="DU197" s="157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  <c r="EQ197" s="157"/>
      <c r="ER197" s="157"/>
      <c r="ES197" s="157"/>
      <c r="ET197" s="157"/>
      <c r="EU197" s="157"/>
      <c r="EV197" s="157"/>
      <c r="EW197" s="157"/>
      <c r="EX197" s="157"/>
      <c r="EY197" s="157"/>
      <c r="EZ197" s="157"/>
      <c r="FA197" s="157"/>
      <c r="FB197" s="157"/>
      <c r="FC197" s="157"/>
      <c r="FD197" s="157"/>
      <c r="FE197" s="157"/>
      <c r="FF197" s="157"/>
      <c r="FG197" s="157"/>
      <c r="FH197" s="157"/>
      <c r="FI197" s="157"/>
      <c r="FJ197" s="157"/>
      <c r="FK197" s="157"/>
      <c r="FL197" s="157"/>
      <c r="FM197" s="157"/>
      <c r="FN197" s="157"/>
      <c r="FO197" s="157"/>
      <c r="FP197" s="157"/>
      <c r="FQ197" s="157"/>
      <c r="FR197" s="157"/>
      <c r="FS197" s="157"/>
      <c r="FT197" s="157"/>
      <c r="FU197" s="157"/>
      <c r="FV197" s="157"/>
      <c r="FW197" s="157"/>
      <c r="FX197" s="157"/>
      <c r="FY197" s="157"/>
      <c r="FZ197" s="157"/>
      <c r="GA197" s="157"/>
      <c r="GB197" s="157"/>
      <c r="GC197" s="157"/>
      <c r="GD197" s="183"/>
      <c r="GE197" s="183"/>
      <c r="GF197" s="183"/>
      <c r="GG197" s="183"/>
      <c r="GH197" s="183"/>
      <c r="GI197" s="183"/>
      <c r="GJ197" s="183"/>
      <c r="GK197" s="183"/>
      <c r="GL197" s="183"/>
      <c r="GM197" s="183"/>
      <c r="GN197" s="183"/>
      <c r="GO197" s="183"/>
      <c r="GP197" s="183"/>
      <c r="GQ197" s="183"/>
      <c r="GR197" s="183"/>
      <c r="GS197" s="183"/>
      <c r="GT197" s="183"/>
      <c r="GU197" s="183"/>
      <c r="GV197" s="183"/>
      <c r="GW197" s="183"/>
      <c r="GX197" s="183"/>
      <c r="GY197" s="183"/>
      <c r="GZ197" s="183"/>
      <c r="HA197" s="183"/>
      <c r="HB197" s="183"/>
      <c r="HC197" s="183"/>
      <c r="HD197" s="183"/>
      <c r="HE197" s="183"/>
      <c r="HF197" s="183"/>
      <c r="HG197" s="183"/>
      <c r="HH197" s="183"/>
      <c r="HI197" s="184"/>
      <c r="HJ197" s="184"/>
      <c r="HK197" s="184"/>
      <c r="HL197" s="184"/>
      <c r="HM197" s="184"/>
      <c r="HN197" s="170"/>
      <c r="HO197" s="170"/>
      <c r="HP197" s="170"/>
      <c r="HQ197" s="170"/>
      <c r="HR197" s="170"/>
      <c r="HS197" s="170"/>
      <c r="HT197" s="172"/>
    </row>
    <row r="198" ht="15.75" customHeight="1">
      <c r="A198" s="39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7"/>
      <c r="DH198" s="157"/>
      <c r="DI198" s="157"/>
      <c r="DJ198" s="157"/>
      <c r="DK198" s="157"/>
      <c r="DL198" s="157"/>
      <c r="DM198" s="157"/>
      <c r="DN198" s="157"/>
      <c r="DO198" s="157"/>
      <c r="DP198" s="157"/>
      <c r="DQ198" s="157"/>
      <c r="DR198" s="157"/>
      <c r="DS198" s="157"/>
      <c r="DT198" s="157"/>
      <c r="DU198" s="157"/>
      <c r="DV198" s="157"/>
      <c r="DW198" s="157"/>
      <c r="DX198" s="157"/>
      <c r="DY198" s="157"/>
      <c r="DZ198" s="157"/>
      <c r="EA198" s="157"/>
      <c r="EB198" s="157"/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  <c r="EQ198" s="157"/>
      <c r="ER198" s="157"/>
      <c r="ES198" s="157"/>
      <c r="ET198" s="157"/>
      <c r="EU198" s="157"/>
      <c r="EV198" s="157"/>
      <c r="EW198" s="157"/>
      <c r="EX198" s="157"/>
      <c r="EY198" s="157"/>
      <c r="EZ198" s="157"/>
      <c r="FA198" s="157"/>
      <c r="FB198" s="157"/>
      <c r="FC198" s="157"/>
      <c r="FD198" s="157"/>
      <c r="FE198" s="157"/>
      <c r="FF198" s="157"/>
      <c r="FG198" s="157"/>
      <c r="FH198" s="157"/>
      <c r="FI198" s="157"/>
      <c r="FJ198" s="157"/>
      <c r="FK198" s="157"/>
      <c r="FL198" s="157"/>
      <c r="FM198" s="157"/>
      <c r="FN198" s="157"/>
      <c r="FO198" s="157"/>
      <c r="FP198" s="157"/>
      <c r="FQ198" s="157"/>
      <c r="FR198" s="157"/>
      <c r="FS198" s="157"/>
      <c r="FT198" s="157"/>
      <c r="FU198" s="157"/>
      <c r="FV198" s="157"/>
      <c r="FW198" s="157"/>
      <c r="FX198" s="157"/>
      <c r="FY198" s="157"/>
      <c r="FZ198" s="157"/>
      <c r="GA198" s="157"/>
      <c r="GB198" s="157"/>
      <c r="GC198" s="157"/>
      <c r="GD198" s="183"/>
      <c r="GE198" s="183"/>
      <c r="GF198" s="183"/>
      <c r="GG198" s="183"/>
      <c r="GH198" s="183"/>
      <c r="GI198" s="183"/>
      <c r="GJ198" s="183"/>
      <c r="GK198" s="183"/>
      <c r="GL198" s="183"/>
      <c r="GM198" s="183"/>
      <c r="GN198" s="183"/>
      <c r="GO198" s="183"/>
      <c r="GP198" s="183"/>
      <c r="GQ198" s="183"/>
      <c r="GR198" s="183"/>
      <c r="GS198" s="183"/>
      <c r="GT198" s="183"/>
      <c r="GU198" s="183"/>
      <c r="GV198" s="183"/>
      <c r="GW198" s="183"/>
      <c r="GX198" s="183"/>
      <c r="GY198" s="183"/>
      <c r="GZ198" s="183"/>
      <c r="HA198" s="183"/>
      <c r="HB198" s="183"/>
      <c r="HC198" s="183"/>
      <c r="HD198" s="183"/>
      <c r="HE198" s="183"/>
      <c r="HF198" s="183"/>
      <c r="HG198" s="183"/>
      <c r="HH198" s="183"/>
      <c r="HI198" s="184"/>
      <c r="HJ198" s="184"/>
      <c r="HK198" s="184"/>
      <c r="HL198" s="184"/>
      <c r="HM198" s="184"/>
      <c r="HN198" s="170"/>
      <c r="HO198" s="170"/>
      <c r="HP198" s="170"/>
      <c r="HQ198" s="170"/>
      <c r="HR198" s="170"/>
      <c r="HS198" s="170"/>
      <c r="HT198" s="172"/>
    </row>
    <row r="199" ht="15.75" customHeight="1">
      <c r="A199" s="39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7"/>
      <c r="DH199" s="157"/>
      <c r="DI199" s="157"/>
      <c r="DJ199" s="157"/>
      <c r="DK199" s="157"/>
      <c r="DL199" s="157"/>
      <c r="DM199" s="157"/>
      <c r="DN199" s="157"/>
      <c r="DO199" s="157"/>
      <c r="DP199" s="157"/>
      <c r="DQ199" s="157"/>
      <c r="DR199" s="157"/>
      <c r="DS199" s="157"/>
      <c r="DT199" s="157"/>
      <c r="DU199" s="157"/>
      <c r="DV199" s="157"/>
      <c r="DW199" s="157"/>
      <c r="DX199" s="157"/>
      <c r="DY199" s="157"/>
      <c r="DZ199" s="157"/>
      <c r="EA199" s="157"/>
      <c r="EB199" s="157"/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  <c r="EQ199" s="157"/>
      <c r="ER199" s="157"/>
      <c r="ES199" s="157"/>
      <c r="ET199" s="157"/>
      <c r="EU199" s="157"/>
      <c r="EV199" s="157"/>
      <c r="EW199" s="157"/>
      <c r="EX199" s="157"/>
      <c r="EY199" s="157"/>
      <c r="EZ199" s="157"/>
      <c r="FA199" s="157"/>
      <c r="FB199" s="157"/>
      <c r="FC199" s="157"/>
      <c r="FD199" s="157"/>
      <c r="FE199" s="157"/>
      <c r="FF199" s="157"/>
      <c r="FG199" s="157"/>
      <c r="FH199" s="157"/>
      <c r="FI199" s="157"/>
      <c r="FJ199" s="157"/>
      <c r="FK199" s="157"/>
      <c r="FL199" s="157"/>
      <c r="FM199" s="157"/>
      <c r="FN199" s="157"/>
      <c r="FO199" s="157"/>
      <c r="FP199" s="157"/>
      <c r="FQ199" s="157"/>
      <c r="FR199" s="157"/>
      <c r="FS199" s="157"/>
      <c r="FT199" s="157"/>
      <c r="FU199" s="157"/>
      <c r="FV199" s="157"/>
      <c r="FW199" s="157"/>
      <c r="FX199" s="157"/>
      <c r="FY199" s="157"/>
      <c r="FZ199" s="157"/>
      <c r="GA199" s="157"/>
      <c r="GB199" s="157"/>
      <c r="GC199" s="157"/>
      <c r="GD199" s="183"/>
      <c r="GE199" s="183"/>
      <c r="GF199" s="183"/>
      <c r="GG199" s="183"/>
      <c r="GH199" s="183"/>
      <c r="GI199" s="183"/>
      <c r="GJ199" s="183"/>
      <c r="GK199" s="183"/>
      <c r="GL199" s="183"/>
      <c r="GM199" s="183"/>
      <c r="GN199" s="183"/>
      <c r="GO199" s="183"/>
      <c r="GP199" s="183"/>
      <c r="GQ199" s="183"/>
      <c r="GR199" s="183"/>
      <c r="GS199" s="183"/>
      <c r="GT199" s="183"/>
      <c r="GU199" s="183"/>
      <c r="GV199" s="183"/>
      <c r="GW199" s="183"/>
      <c r="GX199" s="183"/>
      <c r="GY199" s="183"/>
      <c r="GZ199" s="183"/>
      <c r="HA199" s="183"/>
      <c r="HB199" s="183"/>
      <c r="HC199" s="183"/>
      <c r="HD199" s="183"/>
      <c r="HE199" s="183"/>
      <c r="HF199" s="183"/>
      <c r="HG199" s="183"/>
      <c r="HH199" s="183"/>
      <c r="HI199" s="184"/>
      <c r="HJ199" s="184"/>
      <c r="HK199" s="184"/>
      <c r="HL199" s="184"/>
      <c r="HM199" s="184"/>
      <c r="HN199" s="170"/>
      <c r="HO199" s="170"/>
      <c r="HP199" s="170"/>
      <c r="HQ199" s="170"/>
      <c r="HR199" s="170"/>
      <c r="HS199" s="170"/>
      <c r="HT199" s="172"/>
    </row>
    <row r="200" ht="15.75" customHeight="1">
      <c r="A200" s="39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7"/>
      <c r="DH200" s="157"/>
      <c r="DI200" s="157"/>
      <c r="DJ200" s="157"/>
      <c r="DK200" s="157"/>
      <c r="DL200" s="157"/>
      <c r="DM200" s="157"/>
      <c r="DN200" s="157"/>
      <c r="DO200" s="157"/>
      <c r="DP200" s="157"/>
      <c r="DQ200" s="157"/>
      <c r="DR200" s="157"/>
      <c r="DS200" s="157"/>
      <c r="DT200" s="157"/>
      <c r="DU200" s="157"/>
      <c r="DV200" s="157"/>
      <c r="DW200" s="157"/>
      <c r="DX200" s="157"/>
      <c r="DY200" s="157"/>
      <c r="DZ200" s="157"/>
      <c r="EA200" s="157"/>
      <c r="EB200" s="157"/>
      <c r="EC200" s="157"/>
      <c r="ED200" s="157"/>
      <c r="EE200" s="157"/>
      <c r="EF200" s="157"/>
      <c r="EG200" s="157"/>
      <c r="EH200" s="157"/>
      <c r="EI200" s="157"/>
      <c r="EJ200" s="157"/>
      <c r="EK200" s="157"/>
      <c r="EL200" s="157"/>
      <c r="EM200" s="157"/>
      <c r="EN200" s="157"/>
      <c r="EO200" s="157"/>
      <c r="EP200" s="157"/>
      <c r="EQ200" s="157"/>
      <c r="ER200" s="157"/>
      <c r="ES200" s="157"/>
      <c r="ET200" s="157"/>
      <c r="EU200" s="157"/>
      <c r="EV200" s="157"/>
      <c r="EW200" s="157"/>
      <c r="EX200" s="157"/>
      <c r="EY200" s="157"/>
      <c r="EZ200" s="157"/>
      <c r="FA200" s="157"/>
      <c r="FB200" s="157"/>
      <c r="FC200" s="157"/>
      <c r="FD200" s="157"/>
      <c r="FE200" s="157"/>
      <c r="FF200" s="157"/>
      <c r="FG200" s="157"/>
      <c r="FH200" s="157"/>
      <c r="FI200" s="157"/>
      <c r="FJ200" s="157"/>
      <c r="FK200" s="157"/>
      <c r="FL200" s="157"/>
      <c r="FM200" s="157"/>
      <c r="FN200" s="157"/>
      <c r="FO200" s="157"/>
      <c r="FP200" s="157"/>
      <c r="FQ200" s="157"/>
      <c r="FR200" s="157"/>
      <c r="FS200" s="157"/>
      <c r="FT200" s="157"/>
      <c r="FU200" s="157"/>
      <c r="FV200" s="157"/>
      <c r="FW200" s="157"/>
      <c r="FX200" s="157"/>
      <c r="FY200" s="157"/>
      <c r="FZ200" s="157"/>
      <c r="GA200" s="157"/>
      <c r="GB200" s="157"/>
      <c r="GC200" s="157"/>
      <c r="GD200" s="183"/>
      <c r="GE200" s="183"/>
      <c r="GF200" s="183"/>
      <c r="GG200" s="183"/>
      <c r="GH200" s="183"/>
      <c r="GI200" s="183"/>
      <c r="GJ200" s="183"/>
      <c r="GK200" s="183"/>
      <c r="GL200" s="183"/>
      <c r="GM200" s="183"/>
      <c r="GN200" s="183"/>
      <c r="GO200" s="183"/>
      <c r="GP200" s="183"/>
      <c r="GQ200" s="183"/>
      <c r="GR200" s="183"/>
      <c r="GS200" s="183"/>
      <c r="GT200" s="183"/>
      <c r="GU200" s="183"/>
      <c r="GV200" s="183"/>
      <c r="GW200" s="183"/>
      <c r="GX200" s="183"/>
      <c r="GY200" s="183"/>
      <c r="GZ200" s="183"/>
      <c r="HA200" s="183"/>
      <c r="HB200" s="183"/>
      <c r="HC200" s="183"/>
      <c r="HD200" s="183"/>
      <c r="HE200" s="183"/>
      <c r="HF200" s="183"/>
      <c r="HG200" s="183"/>
      <c r="HH200" s="183"/>
      <c r="HI200" s="184"/>
      <c r="HJ200" s="184"/>
      <c r="HK200" s="184"/>
      <c r="HL200" s="184"/>
      <c r="HM200" s="184"/>
      <c r="HN200" s="170"/>
      <c r="HO200" s="170"/>
      <c r="HP200" s="170"/>
      <c r="HQ200" s="170"/>
      <c r="HR200" s="170"/>
      <c r="HS200" s="170"/>
      <c r="HT200" s="172"/>
    </row>
    <row r="201" ht="15.75" customHeight="1">
      <c r="A201" s="39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7"/>
      <c r="DH201" s="157"/>
      <c r="DI201" s="157"/>
      <c r="DJ201" s="157"/>
      <c r="DK201" s="157"/>
      <c r="DL201" s="157"/>
      <c r="DM201" s="157"/>
      <c r="DN201" s="157"/>
      <c r="DO201" s="157"/>
      <c r="DP201" s="157"/>
      <c r="DQ201" s="157"/>
      <c r="DR201" s="157"/>
      <c r="DS201" s="157"/>
      <c r="DT201" s="157"/>
      <c r="DU201" s="157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  <c r="EQ201" s="157"/>
      <c r="ER201" s="157"/>
      <c r="ES201" s="157"/>
      <c r="ET201" s="157"/>
      <c r="EU201" s="157"/>
      <c r="EV201" s="157"/>
      <c r="EW201" s="157"/>
      <c r="EX201" s="157"/>
      <c r="EY201" s="157"/>
      <c r="EZ201" s="157"/>
      <c r="FA201" s="157"/>
      <c r="FB201" s="157"/>
      <c r="FC201" s="157"/>
      <c r="FD201" s="157"/>
      <c r="FE201" s="157"/>
      <c r="FF201" s="157"/>
      <c r="FG201" s="157"/>
      <c r="FH201" s="157"/>
      <c r="FI201" s="157"/>
      <c r="FJ201" s="157"/>
      <c r="FK201" s="157"/>
      <c r="FL201" s="157"/>
      <c r="FM201" s="157"/>
      <c r="FN201" s="157"/>
      <c r="FO201" s="157"/>
      <c r="FP201" s="157"/>
      <c r="FQ201" s="157"/>
      <c r="FR201" s="157"/>
      <c r="FS201" s="157"/>
      <c r="FT201" s="157"/>
      <c r="FU201" s="157"/>
      <c r="FV201" s="157"/>
      <c r="FW201" s="157"/>
      <c r="FX201" s="157"/>
      <c r="FY201" s="157"/>
      <c r="FZ201" s="157"/>
      <c r="GA201" s="157"/>
      <c r="GB201" s="157"/>
      <c r="GC201" s="157"/>
      <c r="GD201" s="183"/>
      <c r="GE201" s="183"/>
      <c r="GF201" s="183"/>
      <c r="GG201" s="183"/>
      <c r="GH201" s="183"/>
      <c r="GI201" s="183"/>
      <c r="GJ201" s="183"/>
      <c r="GK201" s="183"/>
      <c r="GL201" s="183"/>
      <c r="GM201" s="183"/>
      <c r="GN201" s="183"/>
      <c r="GO201" s="183"/>
      <c r="GP201" s="183"/>
      <c r="GQ201" s="183"/>
      <c r="GR201" s="183"/>
      <c r="GS201" s="183"/>
      <c r="GT201" s="183"/>
      <c r="GU201" s="183"/>
      <c r="GV201" s="183"/>
      <c r="GW201" s="183"/>
      <c r="GX201" s="183"/>
      <c r="GY201" s="183"/>
      <c r="GZ201" s="183"/>
      <c r="HA201" s="183"/>
      <c r="HB201" s="183"/>
      <c r="HC201" s="183"/>
      <c r="HD201" s="183"/>
      <c r="HE201" s="183"/>
      <c r="HF201" s="183"/>
      <c r="HG201" s="183"/>
      <c r="HH201" s="183"/>
      <c r="HI201" s="184"/>
      <c r="HJ201" s="184"/>
      <c r="HK201" s="184"/>
      <c r="HL201" s="184"/>
      <c r="HM201" s="184"/>
      <c r="HN201" s="170"/>
      <c r="HO201" s="170"/>
      <c r="HP201" s="170"/>
      <c r="HQ201" s="170"/>
      <c r="HR201" s="170"/>
      <c r="HS201" s="170"/>
      <c r="HT201" s="172"/>
    </row>
    <row r="202" ht="15.75" customHeight="1">
      <c r="A202" s="39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57"/>
      <c r="DH202" s="157"/>
      <c r="DI202" s="157"/>
      <c r="DJ202" s="157"/>
      <c r="DK202" s="157"/>
      <c r="DL202" s="157"/>
      <c r="DM202" s="157"/>
      <c r="DN202" s="157"/>
      <c r="DO202" s="157"/>
      <c r="DP202" s="157"/>
      <c r="DQ202" s="157"/>
      <c r="DR202" s="157"/>
      <c r="DS202" s="157"/>
      <c r="DT202" s="157"/>
      <c r="DU202" s="157"/>
      <c r="DV202" s="157"/>
      <c r="DW202" s="157"/>
      <c r="DX202" s="157"/>
      <c r="DY202" s="157"/>
      <c r="DZ202" s="157"/>
      <c r="EA202" s="157"/>
      <c r="EB202" s="157"/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  <c r="EQ202" s="157"/>
      <c r="ER202" s="157"/>
      <c r="ES202" s="157"/>
      <c r="ET202" s="157"/>
      <c r="EU202" s="157"/>
      <c r="EV202" s="157"/>
      <c r="EW202" s="157"/>
      <c r="EX202" s="157"/>
      <c r="EY202" s="157"/>
      <c r="EZ202" s="157"/>
      <c r="FA202" s="157"/>
      <c r="FB202" s="157"/>
      <c r="FC202" s="157"/>
      <c r="FD202" s="157"/>
      <c r="FE202" s="157"/>
      <c r="FF202" s="157"/>
      <c r="FG202" s="157"/>
      <c r="FH202" s="157"/>
      <c r="FI202" s="157"/>
      <c r="FJ202" s="157"/>
      <c r="FK202" s="157"/>
      <c r="FL202" s="157"/>
      <c r="FM202" s="157"/>
      <c r="FN202" s="157"/>
      <c r="FO202" s="157"/>
      <c r="FP202" s="157"/>
      <c r="FQ202" s="157"/>
      <c r="FR202" s="157"/>
      <c r="FS202" s="157"/>
      <c r="FT202" s="157"/>
      <c r="FU202" s="157"/>
      <c r="FV202" s="157"/>
      <c r="FW202" s="157"/>
      <c r="FX202" s="157"/>
      <c r="FY202" s="157"/>
      <c r="FZ202" s="157"/>
      <c r="GA202" s="157"/>
      <c r="GB202" s="157"/>
      <c r="GC202" s="157"/>
      <c r="GD202" s="183"/>
      <c r="GE202" s="183"/>
      <c r="GF202" s="183"/>
      <c r="GG202" s="183"/>
      <c r="GH202" s="183"/>
      <c r="GI202" s="183"/>
      <c r="GJ202" s="183"/>
      <c r="GK202" s="183"/>
      <c r="GL202" s="183"/>
      <c r="GM202" s="183"/>
      <c r="GN202" s="183"/>
      <c r="GO202" s="183"/>
      <c r="GP202" s="183"/>
      <c r="GQ202" s="183"/>
      <c r="GR202" s="183"/>
      <c r="GS202" s="183"/>
      <c r="GT202" s="183"/>
      <c r="GU202" s="183"/>
      <c r="GV202" s="183"/>
      <c r="GW202" s="183"/>
      <c r="GX202" s="183"/>
      <c r="GY202" s="183"/>
      <c r="GZ202" s="183"/>
      <c r="HA202" s="183"/>
      <c r="HB202" s="183"/>
      <c r="HC202" s="183"/>
      <c r="HD202" s="183"/>
      <c r="HE202" s="183"/>
      <c r="HF202" s="183"/>
      <c r="HG202" s="183"/>
      <c r="HH202" s="183"/>
      <c r="HI202" s="184"/>
      <c r="HJ202" s="184"/>
      <c r="HK202" s="184"/>
      <c r="HL202" s="184"/>
      <c r="HM202" s="184"/>
      <c r="HN202" s="170"/>
      <c r="HO202" s="170"/>
      <c r="HP202" s="170"/>
      <c r="HQ202" s="170"/>
      <c r="HR202" s="170"/>
      <c r="HS202" s="170"/>
      <c r="HT202" s="172"/>
    </row>
    <row r="203" ht="15.75" customHeight="1">
      <c r="A203" s="39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57"/>
      <c r="DH203" s="157"/>
      <c r="DI203" s="157"/>
      <c r="DJ203" s="157"/>
      <c r="DK203" s="157"/>
      <c r="DL203" s="157"/>
      <c r="DM203" s="157"/>
      <c r="DN203" s="157"/>
      <c r="DO203" s="157"/>
      <c r="DP203" s="157"/>
      <c r="DQ203" s="157"/>
      <c r="DR203" s="157"/>
      <c r="DS203" s="157"/>
      <c r="DT203" s="157"/>
      <c r="DU203" s="157"/>
      <c r="DV203" s="157"/>
      <c r="DW203" s="157"/>
      <c r="DX203" s="157"/>
      <c r="DY203" s="157"/>
      <c r="DZ203" s="157"/>
      <c r="EA203" s="157"/>
      <c r="EB203" s="157"/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  <c r="EQ203" s="157"/>
      <c r="ER203" s="157"/>
      <c r="ES203" s="157"/>
      <c r="ET203" s="157"/>
      <c r="EU203" s="157"/>
      <c r="EV203" s="157"/>
      <c r="EW203" s="157"/>
      <c r="EX203" s="157"/>
      <c r="EY203" s="157"/>
      <c r="EZ203" s="157"/>
      <c r="FA203" s="157"/>
      <c r="FB203" s="157"/>
      <c r="FC203" s="157"/>
      <c r="FD203" s="157"/>
      <c r="FE203" s="157"/>
      <c r="FF203" s="157"/>
      <c r="FG203" s="157"/>
      <c r="FH203" s="157"/>
      <c r="FI203" s="157"/>
      <c r="FJ203" s="157"/>
      <c r="FK203" s="157"/>
      <c r="FL203" s="157"/>
      <c r="FM203" s="157"/>
      <c r="FN203" s="157"/>
      <c r="FO203" s="157"/>
      <c r="FP203" s="157"/>
      <c r="FQ203" s="157"/>
      <c r="FR203" s="157"/>
      <c r="FS203" s="157"/>
      <c r="FT203" s="157"/>
      <c r="FU203" s="157"/>
      <c r="FV203" s="157"/>
      <c r="FW203" s="157"/>
      <c r="FX203" s="157"/>
      <c r="FY203" s="157"/>
      <c r="FZ203" s="157"/>
      <c r="GA203" s="157"/>
      <c r="GB203" s="157"/>
      <c r="GC203" s="157"/>
      <c r="GD203" s="183"/>
      <c r="GE203" s="183"/>
      <c r="GF203" s="183"/>
      <c r="GG203" s="183"/>
      <c r="GH203" s="183"/>
      <c r="GI203" s="183"/>
      <c r="GJ203" s="183"/>
      <c r="GK203" s="183"/>
      <c r="GL203" s="183"/>
      <c r="GM203" s="183"/>
      <c r="GN203" s="183"/>
      <c r="GO203" s="183"/>
      <c r="GP203" s="183"/>
      <c r="GQ203" s="183"/>
      <c r="GR203" s="183"/>
      <c r="GS203" s="183"/>
      <c r="GT203" s="183"/>
      <c r="GU203" s="183"/>
      <c r="GV203" s="183"/>
      <c r="GW203" s="183"/>
      <c r="GX203" s="183"/>
      <c r="GY203" s="183"/>
      <c r="GZ203" s="183"/>
      <c r="HA203" s="183"/>
      <c r="HB203" s="183"/>
      <c r="HC203" s="183"/>
      <c r="HD203" s="183"/>
      <c r="HE203" s="183"/>
      <c r="HF203" s="183"/>
      <c r="HG203" s="183"/>
      <c r="HH203" s="183"/>
      <c r="HI203" s="184"/>
      <c r="HJ203" s="184"/>
      <c r="HK203" s="184"/>
      <c r="HL203" s="184"/>
      <c r="HM203" s="184"/>
      <c r="HN203" s="170"/>
      <c r="HO203" s="170"/>
      <c r="HP203" s="170"/>
      <c r="HQ203" s="170"/>
      <c r="HR203" s="170"/>
      <c r="HS203" s="170"/>
      <c r="HT203" s="172"/>
    </row>
    <row r="204" ht="15.75" customHeight="1">
      <c r="A204" s="39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7"/>
      <c r="DT204" s="157"/>
      <c r="DU204" s="157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  <c r="EQ204" s="157"/>
      <c r="ER204" s="157"/>
      <c r="ES204" s="157"/>
      <c r="ET204" s="157"/>
      <c r="EU204" s="157"/>
      <c r="EV204" s="157"/>
      <c r="EW204" s="157"/>
      <c r="EX204" s="157"/>
      <c r="EY204" s="157"/>
      <c r="EZ204" s="157"/>
      <c r="FA204" s="157"/>
      <c r="FB204" s="157"/>
      <c r="FC204" s="157"/>
      <c r="FD204" s="157"/>
      <c r="FE204" s="157"/>
      <c r="FF204" s="157"/>
      <c r="FG204" s="157"/>
      <c r="FH204" s="157"/>
      <c r="FI204" s="157"/>
      <c r="FJ204" s="157"/>
      <c r="FK204" s="157"/>
      <c r="FL204" s="157"/>
      <c r="FM204" s="157"/>
      <c r="FN204" s="157"/>
      <c r="FO204" s="157"/>
      <c r="FP204" s="157"/>
      <c r="FQ204" s="157"/>
      <c r="FR204" s="157"/>
      <c r="FS204" s="157"/>
      <c r="FT204" s="157"/>
      <c r="FU204" s="157"/>
      <c r="FV204" s="157"/>
      <c r="FW204" s="157"/>
      <c r="FX204" s="157"/>
      <c r="FY204" s="157"/>
      <c r="FZ204" s="157"/>
      <c r="GA204" s="157"/>
      <c r="GB204" s="157"/>
      <c r="GC204" s="157"/>
      <c r="GD204" s="183"/>
      <c r="GE204" s="183"/>
      <c r="GF204" s="183"/>
      <c r="GG204" s="183"/>
      <c r="GH204" s="183"/>
      <c r="GI204" s="183"/>
      <c r="GJ204" s="183"/>
      <c r="GK204" s="183"/>
      <c r="GL204" s="183"/>
      <c r="GM204" s="183"/>
      <c r="GN204" s="183"/>
      <c r="GO204" s="183"/>
      <c r="GP204" s="183"/>
      <c r="GQ204" s="183"/>
      <c r="GR204" s="183"/>
      <c r="GS204" s="183"/>
      <c r="GT204" s="183"/>
      <c r="GU204" s="183"/>
      <c r="GV204" s="183"/>
      <c r="GW204" s="183"/>
      <c r="GX204" s="183"/>
      <c r="GY204" s="183"/>
      <c r="GZ204" s="183"/>
      <c r="HA204" s="183"/>
      <c r="HB204" s="183"/>
      <c r="HC204" s="183"/>
      <c r="HD204" s="183"/>
      <c r="HE204" s="183"/>
      <c r="HF204" s="183"/>
      <c r="HG204" s="183"/>
      <c r="HH204" s="183"/>
      <c r="HI204" s="184"/>
      <c r="HJ204" s="184"/>
      <c r="HK204" s="184"/>
      <c r="HL204" s="184"/>
      <c r="HM204" s="184"/>
      <c r="HN204" s="170"/>
      <c r="HO204" s="170"/>
      <c r="HP204" s="170"/>
      <c r="HQ204" s="170"/>
      <c r="HR204" s="170"/>
      <c r="HS204" s="170"/>
      <c r="HT204" s="172"/>
    </row>
    <row r="205" ht="15.75" customHeight="1">
      <c r="A205" s="39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  <c r="DT205" s="157"/>
      <c r="DU205" s="157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  <c r="EQ205" s="157"/>
      <c r="ER205" s="157"/>
      <c r="ES205" s="157"/>
      <c r="ET205" s="157"/>
      <c r="EU205" s="157"/>
      <c r="EV205" s="157"/>
      <c r="EW205" s="157"/>
      <c r="EX205" s="157"/>
      <c r="EY205" s="157"/>
      <c r="EZ205" s="157"/>
      <c r="FA205" s="157"/>
      <c r="FB205" s="157"/>
      <c r="FC205" s="157"/>
      <c r="FD205" s="157"/>
      <c r="FE205" s="157"/>
      <c r="FF205" s="157"/>
      <c r="FG205" s="157"/>
      <c r="FH205" s="157"/>
      <c r="FI205" s="157"/>
      <c r="FJ205" s="157"/>
      <c r="FK205" s="157"/>
      <c r="FL205" s="157"/>
      <c r="FM205" s="157"/>
      <c r="FN205" s="157"/>
      <c r="FO205" s="157"/>
      <c r="FP205" s="157"/>
      <c r="FQ205" s="157"/>
      <c r="FR205" s="157"/>
      <c r="FS205" s="157"/>
      <c r="FT205" s="157"/>
      <c r="FU205" s="157"/>
      <c r="FV205" s="157"/>
      <c r="FW205" s="157"/>
      <c r="FX205" s="157"/>
      <c r="FY205" s="157"/>
      <c r="FZ205" s="157"/>
      <c r="GA205" s="157"/>
      <c r="GB205" s="157"/>
      <c r="GC205" s="157"/>
      <c r="GD205" s="183"/>
      <c r="GE205" s="183"/>
      <c r="GF205" s="183"/>
      <c r="GG205" s="183"/>
      <c r="GH205" s="183"/>
      <c r="GI205" s="183"/>
      <c r="GJ205" s="183"/>
      <c r="GK205" s="183"/>
      <c r="GL205" s="183"/>
      <c r="GM205" s="183"/>
      <c r="GN205" s="183"/>
      <c r="GO205" s="183"/>
      <c r="GP205" s="183"/>
      <c r="GQ205" s="183"/>
      <c r="GR205" s="183"/>
      <c r="GS205" s="183"/>
      <c r="GT205" s="183"/>
      <c r="GU205" s="183"/>
      <c r="GV205" s="183"/>
      <c r="GW205" s="183"/>
      <c r="GX205" s="183"/>
      <c r="GY205" s="183"/>
      <c r="GZ205" s="183"/>
      <c r="HA205" s="183"/>
      <c r="HB205" s="183"/>
      <c r="HC205" s="183"/>
      <c r="HD205" s="183"/>
      <c r="HE205" s="183"/>
      <c r="HF205" s="183"/>
      <c r="HG205" s="183"/>
      <c r="HH205" s="183"/>
      <c r="HI205" s="184"/>
      <c r="HJ205" s="184"/>
      <c r="HK205" s="184"/>
      <c r="HL205" s="184"/>
      <c r="HM205" s="184"/>
      <c r="HN205" s="170"/>
      <c r="HO205" s="170"/>
      <c r="HP205" s="170"/>
      <c r="HQ205" s="170"/>
      <c r="HR205" s="170"/>
      <c r="HS205" s="170"/>
      <c r="HT205" s="172"/>
    </row>
    <row r="206" ht="15.75" customHeight="1">
      <c r="A206" s="39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  <c r="DT206" s="157"/>
      <c r="DU206" s="157"/>
      <c r="DV206" s="157"/>
      <c r="DW206" s="157"/>
      <c r="DX206" s="157"/>
      <c r="DY206" s="157"/>
      <c r="DZ206" s="157"/>
      <c r="EA206" s="157"/>
      <c r="EB206" s="157"/>
      <c r="EC206" s="157"/>
      <c r="ED206" s="157"/>
      <c r="EE206" s="157"/>
      <c r="EF206" s="157"/>
      <c r="EG206" s="157"/>
      <c r="EH206" s="157"/>
      <c r="EI206" s="157"/>
      <c r="EJ206" s="157"/>
      <c r="EK206" s="157"/>
      <c r="EL206" s="157"/>
      <c r="EM206" s="157"/>
      <c r="EN206" s="157"/>
      <c r="EO206" s="157"/>
      <c r="EP206" s="157"/>
      <c r="EQ206" s="157"/>
      <c r="ER206" s="157"/>
      <c r="ES206" s="157"/>
      <c r="ET206" s="157"/>
      <c r="EU206" s="157"/>
      <c r="EV206" s="157"/>
      <c r="EW206" s="157"/>
      <c r="EX206" s="157"/>
      <c r="EY206" s="157"/>
      <c r="EZ206" s="157"/>
      <c r="FA206" s="157"/>
      <c r="FB206" s="157"/>
      <c r="FC206" s="157"/>
      <c r="FD206" s="157"/>
      <c r="FE206" s="157"/>
      <c r="FF206" s="157"/>
      <c r="FG206" s="157"/>
      <c r="FH206" s="157"/>
      <c r="FI206" s="157"/>
      <c r="FJ206" s="157"/>
      <c r="FK206" s="157"/>
      <c r="FL206" s="157"/>
      <c r="FM206" s="157"/>
      <c r="FN206" s="157"/>
      <c r="FO206" s="157"/>
      <c r="FP206" s="157"/>
      <c r="FQ206" s="157"/>
      <c r="FR206" s="157"/>
      <c r="FS206" s="157"/>
      <c r="FT206" s="157"/>
      <c r="FU206" s="157"/>
      <c r="FV206" s="157"/>
      <c r="FW206" s="157"/>
      <c r="FX206" s="157"/>
      <c r="FY206" s="157"/>
      <c r="FZ206" s="157"/>
      <c r="GA206" s="157"/>
      <c r="GB206" s="157"/>
      <c r="GC206" s="157"/>
      <c r="GD206" s="183"/>
      <c r="GE206" s="183"/>
      <c r="GF206" s="183"/>
      <c r="GG206" s="183"/>
      <c r="GH206" s="183"/>
      <c r="GI206" s="183"/>
      <c r="GJ206" s="183"/>
      <c r="GK206" s="183"/>
      <c r="GL206" s="183"/>
      <c r="GM206" s="183"/>
      <c r="GN206" s="183"/>
      <c r="GO206" s="183"/>
      <c r="GP206" s="183"/>
      <c r="GQ206" s="183"/>
      <c r="GR206" s="183"/>
      <c r="GS206" s="183"/>
      <c r="GT206" s="183"/>
      <c r="GU206" s="183"/>
      <c r="GV206" s="183"/>
      <c r="GW206" s="183"/>
      <c r="GX206" s="183"/>
      <c r="GY206" s="183"/>
      <c r="GZ206" s="183"/>
      <c r="HA206" s="183"/>
      <c r="HB206" s="183"/>
      <c r="HC206" s="183"/>
      <c r="HD206" s="183"/>
      <c r="HE206" s="183"/>
      <c r="HF206" s="183"/>
      <c r="HG206" s="183"/>
      <c r="HH206" s="183"/>
      <c r="HI206" s="184"/>
      <c r="HJ206" s="184"/>
      <c r="HK206" s="184"/>
      <c r="HL206" s="184"/>
      <c r="HM206" s="184"/>
      <c r="HN206" s="170"/>
      <c r="HO206" s="170"/>
      <c r="HP206" s="170"/>
      <c r="HQ206" s="170"/>
      <c r="HR206" s="170"/>
      <c r="HS206" s="170"/>
      <c r="HT206" s="172"/>
    </row>
    <row r="207" ht="15.75" customHeight="1">
      <c r="A207" s="39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7"/>
      <c r="DH207" s="157"/>
      <c r="DI207" s="157"/>
      <c r="DJ207" s="157"/>
      <c r="DK207" s="157"/>
      <c r="DL207" s="157"/>
      <c r="DM207" s="157"/>
      <c r="DN207" s="157"/>
      <c r="DO207" s="157"/>
      <c r="DP207" s="157"/>
      <c r="DQ207" s="157"/>
      <c r="DR207" s="157"/>
      <c r="DS207" s="157"/>
      <c r="DT207" s="157"/>
      <c r="DU207" s="157"/>
      <c r="DV207" s="157"/>
      <c r="DW207" s="157"/>
      <c r="DX207" s="157"/>
      <c r="DY207" s="157"/>
      <c r="DZ207" s="157"/>
      <c r="EA207" s="157"/>
      <c r="EB207" s="157"/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  <c r="EQ207" s="157"/>
      <c r="ER207" s="157"/>
      <c r="ES207" s="157"/>
      <c r="ET207" s="157"/>
      <c r="EU207" s="157"/>
      <c r="EV207" s="157"/>
      <c r="EW207" s="157"/>
      <c r="EX207" s="157"/>
      <c r="EY207" s="157"/>
      <c r="EZ207" s="157"/>
      <c r="FA207" s="157"/>
      <c r="FB207" s="157"/>
      <c r="FC207" s="157"/>
      <c r="FD207" s="157"/>
      <c r="FE207" s="157"/>
      <c r="FF207" s="157"/>
      <c r="FG207" s="157"/>
      <c r="FH207" s="157"/>
      <c r="FI207" s="157"/>
      <c r="FJ207" s="157"/>
      <c r="FK207" s="157"/>
      <c r="FL207" s="157"/>
      <c r="FM207" s="157"/>
      <c r="FN207" s="157"/>
      <c r="FO207" s="157"/>
      <c r="FP207" s="157"/>
      <c r="FQ207" s="157"/>
      <c r="FR207" s="157"/>
      <c r="FS207" s="157"/>
      <c r="FT207" s="157"/>
      <c r="FU207" s="157"/>
      <c r="FV207" s="157"/>
      <c r="FW207" s="157"/>
      <c r="FX207" s="157"/>
      <c r="FY207" s="157"/>
      <c r="FZ207" s="157"/>
      <c r="GA207" s="157"/>
      <c r="GB207" s="157"/>
      <c r="GC207" s="157"/>
      <c r="GD207" s="183"/>
      <c r="GE207" s="183"/>
      <c r="GF207" s="183"/>
      <c r="GG207" s="183"/>
      <c r="GH207" s="183"/>
      <c r="GI207" s="183"/>
      <c r="GJ207" s="183"/>
      <c r="GK207" s="183"/>
      <c r="GL207" s="183"/>
      <c r="GM207" s="183"/>
      <c r="GN207" s="183"/>
      <c r="GO207" s="183"/>
      <c r="GP207" s="183"/>
      <c r="GQ207" s="183"/>
      <c r="GR207" s="183"/>
      <c r="GS207" s="183"/>
      <c r="GT207" s="183"/>
      <c r="GU207" s="183"/>
      <c r="GV207" s="183"/>
      <c r="GW207" s="183"/>
      <c r="GX207" s="183"/>
      <c r="GY207" s="183"/>
      <c r="GZ207" s="183"/>
      <c r="HA207" s="183"/>
      <c r="HB207" s="183"/>
      <c r="HC207" s="183"/>
      <c r="HD207" s="183"/>
      <c r="HE207" s="183"/>
      <c r="HF207" s="183"/>
      <c r="HG207" s="183"/>
      <c r="HH207" s="183"/>
      <c r="HI207" s="184"/>
      <c r="HJ207" s="184"/>
      <c r="HK207" s="184"/>
      <c r="HL207" s="184"/>
      <c r="HM207" s="184"/>
      <c r="HN207" s="170"/>
      <c r="HO207" s="170"/>
      <c r="HP207" s="170"/>
      <c r="HQ207" s="170"/>
      <c r="HR207" s="170"/>
      <c r="HS207" s="170"/>
      <c r="HT207" s="172"/>
    </row>
    <row r="208" ht="15.75" customHeight="1">
      <c r="A208" s="39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57"/>
      <c r="DH208" s="157"/>
      <c r="DI208" s="157"/>
      <c r="DJ208" s="157"/>
      <c r="DK208" s="157"/>
      <c r="DL208" s="157"/>
      <c r="DM208" s="157"/>
      <c r="DN208" s="157"/>
      <c r="DO208" s="157"/>
      <c r="DP208" s="157"/>
      <c r="DQ208" s="157"/>
      <c r="DR208" s="157"/>
      <c r="DS208" s="157"/>
      <c r="DT208" s="157"/>
      <c r="DU208" s="157"/>
      <c r="DV208" s="157"/>
      <c r="DW208" s="157"/>
      <c r="DX208" s="157"/>
      <c r="DY208" s="157"/>
      <c r="DZ208" s="157"/>
      <c r="EA208" s="157"/>
      <c r="EB208" s="157"/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  <c r="EQ208" s="157"/>
      <c r="ER208" s="157"/>
      <c r="ES208" s="157"/>
      <c r="ET208" s="157"/>
      <c r="EU208" s="157"/>
      <c r="EV208" s="157"/>
      <c r="EW208" s="157"/>
      <c r="EX208" s="157"/>
      <c r="EY208" s="157"/>
      <c r="EZ208" s="157"/>
      <c r="FA208" s="157"/>
      <c r="FB208" s="157"/>
      <c r="FC208" s="157"/>
      <c r="FD208" s="157"/>
      <c r="FE208" s="157"/>
      <c r="FF208" s="157"/>
      <c r="FG208" s="157"/>
      <c r="FH208" s="157"/>
      <c r="FI208" s="157"/>
      <c r="FJ208" s="157"/>
      <c r="FK208" s="157"/>
      <c r="FL208" s="157"/>
      <c r="FM208" s="157"/>
      <c r="FN208" s="157"/>
      <c r="FO208" s="157"/>
      <c r="FP208" s="157"/>
      <c r="FQ208" s="157"/>
      <c r="FR208" s="157"/>
      <c r="FS208" s="157"/>
      <c r="FT208" s="157"/>
      <c r="FU208" s="157"/>
      <c r="FV208" s="157"/>
      <c r="FW208" s="157"/>
      <c r="FX208" s="157"/>
      <c r="FY208" s="157"/>
      <c r="FZ208" s="157"/>
      <c r="GA208" s="157"/>
      <c r="GB208" s="157"/>
      <c r="GC208" s="157"/>
      <c r="GD208" s="183"/>
      <c r="GE208" s="183"/>
      <c r="GF208" s="183"/>
      <c r="GG208" s="183"/>
      <c r="GH208" s="183"/>
      <c r="GI208" s="183"/>
      <c r="GJ208" s="183"/>
      <c r="GK208" s="183"/>
      <c r="GL208" s="183"/>
      <c r="GM208" s="183"/>
      <c r="GN208" s="183"/>
      <c r="GO208" s="183"/>
      <c r="GP208" s="183"/>
      <c r="GQ208" s="183"/>
      <c r="GR208" s="183"/>
      <c r="GS208" s="183"/>
      <c r="GT208" s="183"/>
      <c r="GU208" s="183"/>
      <c r="GV208" s="183"/>
      <c r="GW208" s="183"/>
      <c r="GX208" s="183"/>
      <c r="GY208" s="183"/>
      <c r="GZ208" s="183"/>
      <c r="HA208" s="183"/>
      <c r="HB208" s="183"/>
      <c r="HC208" s="183"/>
      <c r="HD208" s="183"/>
      <c r="HE208" s="183"/>
      <c r="HF208" s="183"/>
      <c r="HG208" s="183"/>
      <c r="HH208" s="183"/>
      <c r="HI208" s="184"/>
      <c r="HJ208" s="184"/>
      <c r="HK208" s="184"/>
      <c r="HL208" s="184"/>
      <c r="HM208" s="184"/>
      <c r="HN208" s="170"/>
      <c r="HO208" s="170"/>
      <c r="HP208" s="170"/>
      <c r="HQ208" s="170"/>
      <c r="HR208" s="170"/>
      <c r="HS208" s="170"/>
      <c r="HT208" s="172"/>
    </row>
    <row r="209" ht="15.75" customHeight="1">
      <c r="A209" s="39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57"/>
      <c r="DH209" s="157"/>
      <c r="DI209" s="157"/>
      <c r="DJ209" s="157"/>
      <c r="DK209" s="157"/>
      <c r="DL209" s="157"/>
      <c r="DM209" s="157"/>
      <c r="DN209" s="157"/>
      <c r="DO209" s="157"/>
      <c r="DP209" s="157"/>
      <c r="DQ209" s="157"/>
      <c r="DR209" s="157"/>
      <c r="DS209" s="157"/>
      <c r="DT209" s="157"/>
      <c r="DU209" s="157"/>
      <c r="DV209" s="157"/>
      <c r="DW209" s="157"/>
      <c r="DX209" s="157"/>
      <c r="DY209" s="157"/>
      <c r="DZ209" s="157"/>
      <c r="EA209" s="157"/>
      <c r="EB209" s="157"/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  <c r="EQ209" s="157"/>
      <c r="ER209" s="157"/>
      <c r="ES209" s="157"/>
      <c r="ET209" s="157"/>
      <c r="EU209" s="157"/>
      <c r="EV209" s="157"/>
      <c r="EW209" s="157"/>
      <c r="EX209" s="157"/>
      <c r="EY209" s="157"/>
      <c r="EZ209" s="157"/>
      <c r="FA209" s="157"/>
      <c r="FB209" s="157"/>
      <c r="FC209" s="157"/>
      <c r="FD209" s="157"/>
      <c r="FE209" s="157"/>
      <c r="FF209" s="157"/>
      <c r="FG209" s="157"/>
      <c r="FH209" s="157"/>
      <c r="FI209" s="157"/>
      <c r="FJ209" s="157"/>
      <c r="FK209" s="157"/>
      <c r="FL209" s="157"/>
      <c r="FM209" s="157"/>
      <c r="FN209" s="157"/>
      <c r="FO209" s="157"/>
      <c r="FP209" s="157"/>
      <c r="FQ209" s="157"/>
      <c r="FR209" s="157"/>
      <c r="FS209" s="157"/>
      <c r="FT209" s="157"/>
      <c r="FU209" s="157"/>
      <c r="FV209" s="157"/>
      <c r="FW209" s="157"/>
      <c r="FX209" s="157"/>
      <c r="FY209" s="157"/>
      <c r="FZ209" s="157"/>
      <c r="GA209" s="157"/>
      <c r="GB209" s="157"/>
      <c r="GC209" s="157"/>
      <c r="GD209" s="183"/>
      <c r="GE209" s="183"/>
      <c r="GF209" s="183"/>
      <c r="GG209" s="183"/>
      <c r="GH209" s="183"/>
      <c r="GI209" s="183"/>
      <c r="GJ209" s="183"/>
      <c r="GK209" s="183"/>
      <c r="GL209" s="183"/>
      <c r="GM209" s="183"/>
      <c r="GN209" s="183"/>
      <c r="GO209" s="183"/>
      <c r="GP209" s="183"/>
      <c r="GQ209" s="183"/>
      <c r="GR209" s="183"/>
      <c r="GS209" s="183"/>
      <c r="GT209" s="183"/>
      <c r="GU209" s="183"/>
      <c r="GV209" s="183"/>
      <c r="GW209" s="183"/>
      <c r="GX209" s="183"/>
      <c r="GY209" s="183"/>
      <c r="GZ209" s="183"/>
      <c r="HA209" s="183"/>
      <c r="HB209" s="183"/>
      <c r="HC209" s="183"/>
      <c r="HD209" s="183"/>
      <c r="HE209" s="183"/>
      <c r="HF209" s="183"/>
      <c r="HG209" s="183"/>
      <c r="HH209" s="183"/>
      <c r="HI209" s="184"/>
      <c r="HJ209" s="184"/>
      <c r="HK209" s="184"/>
      <c r="HL209" s="184"/>
      <c r="HM209" s="184"/>
      <c r="HN209" s="170"/>
      <c r="HO209" s="170"/>
      <c r="HP209" s="170"/>
      <c r="HQ209" s="170"/>
      <c r="HR209" s="170"/>
      <c r="HS209" s="170"/>
      <c r="HT209" s="172"/>
    </row>
    <row r="210" ht="15.75" customHeight="1">
      <c r="A210" s="39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57"/>
      <c r="DH210" s="157"/>
      <c r="DI210" s="157"/>
      <c r="DJ210" s="157"/>
      <c r="DK210" s="157"/>
      <c r="DL210" s="157"/>
      <c r="DM210" s="157"/>
      <c r="DN210" s="157"/>
      <c r="DO210" s="157"/>
      <c r="DP210" s="157"/>
      <c r="DQ210" s="157"/>
      <c r="DR210" s="157"/>
      <c r="DS210" s="157"/>
      <c r="DT210" s="157"/>
      <c r="DU210" s="157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  <c r="EQ210" s="157"/>
      <c r="ER210" s="157"/>
      <c r="ES210" s="157"/>
      <c r="ET210" s="157"/>
      <c r="EU210" s="157"/>
      <c r="EV210" s="157"/>
      <c r="EW210" s="157"/>
      <c r="EX210" s="157"/>
      <c r="EY210" s="157"/>
      <c r="EZ210" s="157"/>
      <c r="FA210" s="157"/>
      <c r="FB210" s="157"/>
      <c r="FC210" s="157"/>
      <c r="FD210" s="157"/>
      <c r="FE210" s="157"/>
      <c r="FF210" s="157"/>
      <c r="FG210" s="157"/>
      <c r="FH210" s="157"/>
      <c r="FI210" s="157"/>
      <c r="FJ210" s="157"/>
      <c r="FK210" s="157"/>
      <c r="FL210" s="157"/>
      <c r="FM210" s="157"/>
      <c r="FN210" s="157"/>
      <c r="FO210" s="157"/>
      <c r="FP210" s="157"/>
      <c r="FQ210" s="157"/>
      <c r="FR210" s="157"/>
      <c r="FS210" s="157"/>
      <c r="FT210" s="157"/>
      <c r="FU210" s="157"/>
      <c r="FV210" s="157"/>
      <c r="FW210" s="157"/>
      <c r="FX210" s="157"/>
      <c r="FY210" s="157"/>
      <c r="FZ210" s="157"/>
      <c r="GA210" s="157"/>
      <c r="GB210" s="157"/>
      <c r="GC210" s="157"/>
      <c r="GD210" s="183"/>
      <c r="GE210" s="183"/>
      <c r="GF210" s="183"/>
      <c r="GG210" s="183"/>
      <c r="GH210" s="183"/>
      <c r="GI210" s="183"/>
      <c r="GJ210" s="183"/>
      <c r="GK210" s="183"/>
      <c r="GL210" s="183"/>
      <c r="GM210" s="183"/>
      <c r="GN210" s="183"/>
      <c r="GO210" s="183"/>
      <c r="GP210" s="183"/>
      <c r="GQ210" s="183"/>
      <c r="GR210" s="183"/>
      <c r="GS210" s="183"/>
      <c r="GT210" s="183"/>
      <c r="GU210" s="183"/>
      <c r="GV210" s="183"/>
      <c r="GW210" s="183"/>
      <c r="GX210" s="183"/>
      <c r="GY210" s="183"/>
      <c r="GZ210" s="183"/>
      <c r="HA210" s="183"/>
      <c r="HB210" s="183"/>
      <c r="HC210" s="183"/>
      <c r="HD210" s="183"/>
      <c r="HE210" s="183"/>
      <c r="HF210" s="183"/>
      <c r="HG210" s="183"/>
      <c r="HH210" s="183"/>
      <c r="HI210" s="184"/>
      <c r="HJ210" s="184"/>
      <c r="HK210" s="184"/>
      <c r="HL210" s="184"/>
      <c r="HM210" s="184"/>
      <c r="HN210" s="170"/>
      <c r="HO210" s="170"/>
      <c r="HP210" s="170"/>
      <c r="HQ210" s="170"/>
      <c r="HR210" s="170"/>
      <c r="HS210" s="170"/>
      <c r="HT210" s="172"/>
    </row>
    <row r="211" ht="15.75" customHeight="1">
      <c r="A211" s="39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83"/>
      <c r="GE211" s="183"/>
      <c r="GF211" s="183"/>
      <c r="GG211" s="183"/>
      <c r="GH211" s="183"/>
      <c r="GI211" s="183"/>
      <c r="GJ211" s="183"/>
      <c r="GK211" s="183"/>
      <c r="GL211" s="183"/>
      <c r="GM211" s="183"/>
      <c r="GN211" s="183"/>
      <c r="GO211" s="183"/>
      <c r="GP211" s="183"/>
      <c r="GQ211" s="183"/>
      <c r="GR211" s="183"/>
      <c r="GS211" s="183"/>
      <c r="GT211" s="183"/>
      <c r="GU211" s="183"/>
      <c r="GV211" s="183"/>
      <c r="GW211" s="183"/>
      <c r="GX211" s="183"/>
      <c r="GY211" s="183"/>
      <c r="GZ211" s="183"/>
      <c r="HA211" s="183"/>
      <c r="HB211" s="183"/>
      <c r="HC211" s="183"/>
      <c r="HD211" s="183"/>
      <c r="HE211" s="183"/>
      <c r="HF211" s="183"/>
      <c r="HG211" s="183"/>
      <c r="HH211" s="183"/>
      <c r="HI211" s="184"/>
      <c r="HJ211" s="184"/>
      <c r="HK211" s="184"/>
      <c r="HL211" s="184"/>
      <c r="HM211" s="184"/>
      <c r="HN211" s="170"/>
      <c r="HO211" s="170"/>
      <c r="HP211" s="170"/>
      <c r="HQ211" s="170"/>
      <c r="HR211" s="170"/>
      <c r="HS211" s="170"/>
      <c r="HT211" s="172"/>
    </row>
    <row r="212" ht="15.75" customHeight="1">
      <c r="A212" s="39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  <c r="DT212" s="157"/>
      <c r="DU212" s="157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  <c r="EQ212" s="157"/>
      <c r="ER212" s="157"/>
      <c r="ES212" s="157"/>
      <c r="ET212" s="157"/>
      <c r="EU212" s="157"/>
      <c r="EV212" s="157"/>
      <c r="EW212" s="157"/>
      <c r="EX212" s="157"/>
      <c r="EY212" s="157"/>
      <c r="EZ212" s="157"/>
      <c r="FA212" s="157"/>
      <c r="FB212" s="157"/>
      <c r="FC212" s="157"/>
      <c r="FD212" s="157"/>
      <c r="FE212" s="157"/>
      <c r="FF212" s="157"/>
      <c r="FG212" s="157"/>
      <c r="FH212" s="157"/>
      <c r="FI212" s="157"/>
      <c r="FJ212" s="157"/>
      <c r="FK212" s="157"/>
      <c r="FL212" s="157"/>
      <c r="FM212" s="157"/>
      <c r="FN212" s="157"/>
      <c r="FO212" s="157"/>
      <c r="FP212" s="157"/>
      <c r="FQ212" s="157"/>
      <c r="FR212" s="157"/>
      <c r="FS212" s="157"/>
      <c r="FT212" s="157"/>
      <c r="FU212" s="157"/>
      <c r="FV212" s="157"/>
      <c r="FW212" s="157"/>
      <c r="FX212" s="157"/>
      <c r="FY212" s="157"/>
      <c r="FZ212" s="157"/>
      <c r="GA212" s="157"/>
      <c r="GB212" s="157"/>
      <c r="GC212" s="157"/>
      <c r="GD212" s="183"/>
      <c r="GE212" s="183"/>
      <c r="GF212" s="183"/>
      <c r="GG212" s="183"/>
      <c r="GH212" s="183"/>
      <c r="GI212" s="183"/>
      <c r="GJ212" s="183"/>
      <c r="GK212" s="183"/>
      <c r="GL212" s="183"/>
      <c r="GM212" s="183"/>
      <c r="GN212" s="183"/>
      <c r="GO212" s="183"/>
      <c r="GP212" s="183"/>
      <c r="GQ212" s="183"/>
      <c r="GR212" s="183"/>
      <c r="GS212" s="183"/>
      <c r="GT212" s="183"/>
      <c r="GU212" s="183"/>
      <c r="GV212" s="183"/>
      <c r="GW212" s="183"/>
      <c r="GX212" s="183"/>
      <c r="GY212" s="183"/>
      <c r="GZ212" s="183"/>
      <c r="HA212" s="183"/>
      <c r="HB212" s="183"/>
      <c r="HC212" s="183"/>
      <c r="HD212" s="183"/>
      <c r="HE212" s="183"/>
      <c r="HF212" s="183"/>
      <c r="HG212" s="183"/>
      <c r="HH212" s="183"/>
      <c r="HI212" s="184"/>
      <c r="HJ212" s="184"/>
      <c r="HK212" s="184"/>
      <c r="HL212" s="184"/>
      <c r="HM212" s="184"/>
      <c r="HN212" s="170"/>
      <c r="HO212" s="170"/>
      <c r="HP212" s="170"/>
      <c r="HQ212" s="170"/>
      <c r="HR212" s="170"/>
      <c r="HS212" s="170"/>
      <c r="HT212" s="172"/>
    </row>
    <row r="213" ht="15.75" customHeight="1">
      <c r="A213" s="39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83"/>
      <c r="GE213" s="183"/>
      <c r="GF213" s="183"/>
      <c r="GG213" s="183"/>
      <c r="GH213" s="183"/>
      <c r="GI213" s="183"/>
      <c r="GJ213" s="183"/>
      <c r="GK213" s="183"/>
      <c r="GL213" s="183"/>
      <c r="GM213" s="183"/>
      <c r="GN213" s="183"/>
      <c r="GO213" s="183"/>
      <c r="GP213" s="183"/>
      <c r="GQ213" s="183"/>
      <c r="GR213" s="183"/>
      <c r="GS213" s="183"/>
      <c r="GT213" s="183"/>
      <c r="GU213" s="183"/>
      <c r="GV213" s="183"/>
      <c r="GW213" s="183"/>
      <c r="GX213" s="183"/>
      <c r="GY213" s="183"/>
      <c r="GZ213" s="183"/>
      <c r="HA213" s="183"/>
      <c r="HB213" s="183"/>
      <c r="HC213" s="183"/>
      <c r="HD213" s="183"/>
      <c r="HE213" s="183"/>
      <c r="HF213" s="183"/>
      <c r="HG213" s="183"/>
      <c r="HH213" s="183"/>
      <c r="HI213" s="184"/>
      <c r="HJ213" s="184"/>
      <c r="HK213" s="184"/>
      <c r="HL213" s="184"/>
      <c r="HM213" s="184"/>
      <c r="HN213" s="170"/>
      <c r="HO213" s="170"/>
      <c r="HP213" s="170"/>
      <c r="HQ213" s="170"/>
      <c r="HR213" s="170"/>
      <c r="HS213" s="170"/>
      <c r="HT213" s="172"/>
    </row>
    <row r="214" ht="15.75" customHeight="1">
      <c r="A214" s="39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  <c r="DM214" s="157"/>
      <c r="DN214" s="157"/>
      <c r="DO214" s="157"/>
      <c r="DP214" s="157"/>
      <c r="DQ214" s="157"/>
      <c r="DR214" s="157"/>
      <c r="DS214" s="157"/>
      <c r="DT214" s="157"/>
      <c r="DU214" s="157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  <c r="EQ214" s="157"/>
      <c r="ER214" s="157"/>
      <c r="ES214" s="157"/>
      <c r="ET214" s="157"/>
      <c r="EU214" s="157"/>
      <c r="EV214" s="157"/>
      <c r="EW214" s="157"/>
      <c r="EX214" s="157"/>
      <c r="EY214" s="157"/>
      <c r="EZ214" s="157"/>
      <c r="FA214" s="157"/>
      <c r="FB214" s="157"/>
      <c r="FC214" s="157"/>
      <c r="FD214" s="157"/>
      <c r="FE214" s="157"/>
      <c r="FF214" s="157"/>
      <c r="FG214" s="157"/>
      <c r="FH214" s="157"/>
      <c r="FI214" s="157"/>
      <c r="FJ214" s="157"/>
      <c r="FK214" s="157"/>
      <c r="FL214" s="157"/>
      <c r="FM214" s="157"/>
      <c r="FN214" s="157"/>
      <c r="FO214" s="157"/>
      <c r="FP214" s="157"/>
      <c r="FQ214" s="157"/>
      <c r="FR214" s="157"/>
      <c r="FS214" s="157"/>
      <c r="FT214" s="157"/>
      <c r="FU214" s="157"/>
      <c r="FV214" s="157"/>
      <c r="FW214" s="157"/>
      <c r="FX214" s="157"/>
      <c r="FY214" s="157"/>
      <c r="FZ214" s="157"/>
      <c r="GA214" s="157"/>
      <c r="GB214" s="157"/>
      <c r="GC214" s="157"/>
      <c r="GD214" s="183"/>
      <c r="GE214" s="183"/>
      <c r="GF214" s="183"/>
      <c r="GG214" s="183"/>
      <c r="GH214" s="183"/>
      <c r="GI214" s="183"/>
      <c r="GJ214" s="183"/>
      <c r="GK214" s="183"/>
      <c r="GL214" s="183"/>
      <c r="GM214" s="183"/>
      <c r="GN214" s="183"/>
      <c r="GO214" s="183"/>
      <c r="GP214" s="183"/>
      <c r="GQ214" s="183"/>
      <c r="GR214" s="183"/>
      <c r="GS214" s="183"/>
      <c r="GT214" s="183"/>
      <c r="GU214" s="183"/>
      <c r="GV214" s="183"/>
      <c r="GW214" s="183"/>
      <c r="GX214" s="183"/>
      <c r="GY214" s="183"/>
      <c r="GZ214" s="183"/>
      <c r="HA214" s="183"/>
      <c r="HB214" s="183"/>
      <c r="HC214" s="183"/>
      <c r="HD214" s="183"/>
      <c r="HE214" s="183"/>
      <c r="HF214" s="183"/>
      <c r="HG214" s="183"/>
      <c r="HH214" s="183"/>
      <c r="HI214" s="184"/>
      <c r="HJ214" s="184"/>
      <c r="HK214" s="184"/>
      <c r="HL214" s="184"/>
      <c r="HM214" s="184"/>
      <c r="HN214" s="170"/>
      <c r="HO214" s="170"/>
      <c r="HP214" s="170"/>
      <c r="HQ214" s="170"/>
      <c r="HR214" s="170"/>
      <c r="HS214" s="170"/>
      <c r="HT214" s="172"/>
    </row>
    <row r="215" ht="15.75" customHeight="1">
      <c r="A215" s="39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83"/>
      <c r="GE215" s="183"/>
      <c r="GF215" s="183"/>
      <c r="GG215" s="183"/>
      <c r="GH215" s="183"/>
      <c r="GI215" s="183"/>
      <c r="GJ215" s="183"/>
      <c r="GK215" s="183"/>
      <c r="GL215" s="183"/>
      <c r="GM215" s="183"/>
      <c r="GN215" s="183"/>
      <c r="GO215" s="183"/>
      <c r="GP215" s="183"/>
      <c r="GQ215" s="183"/>
      <c r="GR215" s="183"/>
      <c r="GS215" s="183"/>
      <c r="GT215" s="183"/>
      <c r="GU215" s="183"/>
      <c r="GV215" s="183"/>
      <c r="GW215" s="183"/>
      <c r="GX215" s="183"/>
      <c r="GY215" s="183"/>
      <c r="GZ215" s="183"/>
      <c r="HA215" s="183"/>
      <c r="HB215" s="183"/>
      <c r="HC215" s="183"/>
      <c r="HD215" s="183"/>
      <c r="HE215" s="183"/>
      <c r="HF215" s="183"/>
      <c r="HG215" s="183"/>
      <c r="HH215" s="183"/>
      <c r="HI215" s="184"/>
      <c r="HJ215" s="184"/>
      <c r="HK215" s="184"/>
      <c r="HL215" s="184"/>
      <c r="HM215" s="184"/>
      <c r="HN215" s="170"/>
      <c r="HO215" s="170"/>
      <c r="HP215" s="170"/>
      <c r="HQ215" s="170"/>
      <c r="HR215" s="170"/>
      <c r="HS215" s="170"/>
      <c r="HT215" s="172"/>
    </row>
    <row r="216" ht="15.75" customHeight="1">
      <c r="A216" s="39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83"/>
      <c r="GE216" s="183"/>
      <c r="GF216" s="183"/>
      <c r="GG216" s="183"/>
      <c r="GH216" s="183"/>
      <c r="GI216" s="183"/>
      <c r="GJ216" s="183"/>
      <c r="GK216" s="183"/>
      <c r="GL216" s="183"/>
      <c r="GM216" s="183"/>
      <c r="GN216" s="183"/>
      <c r="GO216" s="183"/>
      <c r="GP216" s="183"/>
      <c r="GQ216" s="183"/>
      <c r="GR216" s="183"/>
      <c r="GS216" s="183"/>
      <c r="GT216" s="183"/>
      <c r="GU216" s="183"/>
      <c r="GV216" s="183"/>
      <c r="GW216" s="183"/>
      <c r="GX216" s="183"/>
      <c r="GY216" s="183"/>
      <c r="GZ216" s="183"/>
      <c r="HA216" s="183"/>
      <c r="HB216" s="183"/>
      <c r="HC216" s="183"/>
      <c r="HD216" s="183"/>
      <c r="HE216" s="183"/>
      <c r="HF216" s="183"/>
      <c r="HG216" s="183"/>
      <c r="HH216" s="183"/>
      <c r="HI216" s="184"/>
      <c r="HJ216" s="184"/>
      <c r="HK216" s="184"/>
      <c r="HL216" s="184"/>
      <c r="HM216" s="184"/>
      <c r="HN216" s="170"/>
      <c r="HO216" s="170"/>
      <c r="HP216" s="170"/>
      <c r="HQ216" s="170"/>
      <c r="HR216" s="170"/>
      <c r="HS216" s="170"/>
      <c r="HT216" s="172"/>
    </row>
    <row r="217" ht="15.75" customHeight="1">
      <c r="A217" s="39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  <c r="DG217" s="157"/>
      <c r="DH217" s="157"/>
      <c r="DI217" s="157"/>
      <c r="DJ217" s="157"/>
      <c r="DK217" s="157"/>
      <c r="DL217" s="157"/>
      <c r="DM217" s="157"/>
      <c r="DN217" s="157"/>
      <c r="DO217" s="157"/>
      <c r="DP217" s="157"/>
      <c r="DQ217" s="157"/>
      <c r="DR217" s="157"/>
      <c r="DS217" s="157"/>
      <c r="DT217" s="157"/>
      <c r="DU217" s="157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  <c r="EQ217" s="157"/>
      <c r="ER217" s="157"/>
      <c r="ES217" s="157"/>
      <c r="ET217" s="157"/>
      <c r="EU217" s="157"/>
      <c r="EV217" s="157"/>
      <c r="EW217" s="157"/>
      <c r="EX217" s="157"/>
      <c r="EY217" s="157"/>
      <c r="EZ217" s="157"/>
      <c r="FA217" s="157"/>
      <c r="FB217" s="157"/>
      <c r="FC217" s="157"/>
      <c r="FD217" s="157"/>
      <c r="FE217" s="157"/>
      <c r="FF217" s="157"/>
      <c r="FG217" s="157"/>
      <c r="FH217" s="157"/>
      <c r="FI217" s="157"/>
      <c r="FJ217" s="157"/>
      <c r="FK217" s="157"/>
      <c r="FL217" s="157"/>
      <c r="FM217" s="157"/>
      <c r="FN217" s="157"/>
      <c r="FO217" s="157"/>
      <c r="FP217" s="157"/>
      <c r="FQ217" s="157"/>
      <c r="FR217" s="157"/>
      <c r="FS217" s="157"/>
      <c r="FT217" s="157"/>
      <c r="FU217" s="157"/>
      <c r="FV217" s="157"/>
      <c r="FW217" s="157"/>
      <c r="FX217" s="157"/>
      <c r="FY217" s="157"/>
      <c r="FZ217" s="157"/>
      <c r="GA217" s="157"/>
      <c r="GB217" s="157"/>
      <c r="GC217" s="157"/>
      <c r="GD217" s="183"/>
      <c r="GE217" s="183"/>
      <c r="GF217" s="183"/>
      <c r="GG217" s="183"/>
      <c r="GH217" s="183"/>
      <c r="GI217" s="183"/>
      <c r="GJ217" s="183"/>
      <c r="GK217" s="183"/>
      <c r="GL217" s="183"/>
      <c r="GM217" s="183"/>
      <c r="GN217" s="183"/>
      <c r="GO217" s="183"/>
      <c r="GP217" s="183"/>
      <c r="GQ217" s="183"/>
      <c r="GR217" s="183"/>
      <c r="GS217" s="183"/>
      <c r="GT217" s="183"/>
      <c r="GU217" s="183"/>
      <c r="GV217" s="183"/>
      <c r="GW217" s="183"/>
      <c r="GX217" s="183"/>
      <c r="GY217" s="183"/>
      <c r="GZ217" s="183"/>
      <c r="HA217" s="183"/>
      <c r="HB217" s="183"/>
      <c r="HC217" s="183"/>
      <c r="HD217" s="183"/>
      <c r="HE217" s="183"/>
      <c r="HF217" s="183"/>
      <c r="HG217" s="183"/>
      <c r="HH217" s="183"/>
      <c r="HI217" s="184"/>
      <c r="HJ217" s="184"/>
      <c r="HK217" s="184"/>
      <c r="HL217" s="184"/>
      <c r="HM217" s="184"/>
      <c r="HN217" s="170"/>
      <c r="HO217" s="170"/>
      <c r="HP217" s="170"/>
      <c r="HQ217" s="170"/>
      <c r="HR217" s="170"/>
      <c r="HS217" s="170"/>
      <c r="HT217" s="172"/>
    </row>
    <row r="218" ht="15.75" customHeight="1">
      <c r="A218" s="39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  <c r="DG218" s="157"/>
      <c r="DH218" s="157"/>
      <c r="DI218" s="157"/>
      <c r="DJ218" s="157"/>
      <c r="DK218" s="157"/>
      <c r="DL218" s="157"/>
      <c r="DM218" s="157"/>
      <c r="DN218" s="157"/>
      <c r="DO218" s="157"/>
      <c r="DP218" s="157"/>
      <c r="DQ218" s="157"/>
      <c r="DR218" s="157"/>
      <c r="DS218" s="157"/>
      <c r="DT218" s="157"/>
      <c r="DU218" s="157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  <c r="EQ218" s="157"/>
      <c r="ER218" s="157"/>
      <c r="ES218" s="157"/>
      <c r="ET218" s="157"/>
      <c r="EU218" s="157"/>
      <c r="EV218" s="157"/>
      <c r="EW218" s="157"/>
      <c r="EX218" s="157"/>
      <c r="EY218" s="157"/>
      <c r="EZ218" s="157"/>
      <c r="FA218" s="157"/>
      <c r="FB218" s="157"/>
      <c r="FC218" s="157"/>
      <c r="FD218" s="157"/>
      <c r="FE218" s="157"/>
      <c r="FF218" s="157"/>
      <c r="FG218" s="157"/>
      <c r="FH218" s="157"/>
      <c r="FI218" s="157"/>
      <c r="FJ218" s="157"/>
      <c r="FK218" s="157"/>
      <c r="FL218" s="157"/>
      <c r="FM218" s="157"/>
      <c r="FN218" s="157"/>
      <c r="FO218" s="157"/>
      <c r="FP218" s="157"/>
      <c r="FQ218" s="157"/>
      <c r="FR218" s="157"/>
      <c r="FS218" s="157"/>
      <c r="FT218" s="157"/>
      <c r="FU218" s="157"/>
      <c r="FV218" s="157"/>
      <c r="FW218" s="157"/>
      <c r="FX218" s="157"/>
      <c r="FY218" s="157"/>
      <c r="FZ218" s="157"/>
      <c r="GA218" s="157"/>
      <c r="GB218" s="157"/>
      <c r="GC218" s="157"/>
      <c r="GD218" s="183"/>
      <c r="GE218" s="183"/>
      <c r="GF218" s="183"/>
      <c r="GG218" s="183"/>
      <c r="GH218" s="183"/>
      <c r="GI218" s="183"/>
      <c r="GJ218" s="183"/>
      <c r="GK218" s="183"/>
      <c r="GL218" s="183"/>
      <c r="GM218" s="183"/>
      <c r="GN218" s="183"/>
      <c r="GO218" s="183"/>
      <c r="GP218" s="183"/>
      <c r="GQ218" s="183"/>
      <c r="GR218" s="183"/>
      <c r="GS218" s="183"/>
      <c r="GT218" s="183"/>
      <c r="GU218" s="183"/>
      <c r="GV218" s="183"/>
      <c r="GW218" s="183"/>
      <c r="GX218" s="183"/>
      <c r="GY218" s="183"/>
      <c r="GZ218" s="183"/>
      <c r="HA218" s="183"/>
      <c r="HB218" s="183"/>
      <c r="HC218" s="183"/>
      <c r="HD218" s="183"/>
      <c r="HE218" s="183"/>
      <c r="HF218" s="183"/>
      <c r="HG218" s="183"/>
      <c r="HH218" s="183"/>
      <c r="HI218" s="184"/>
      <c r="HJ218" s="184"/>
      <c r="HK218" s="184"/>
      <c r="HL218" s="184"/>
      <c r="HM218" s="184"/>
      <c r="HN218" s="170"/>
      <c r="HO218" s="170"/>
      <c r="HP218" s="170"/>
      <c r="HQ218" s="170"/>
      <c r="HR218" s="170"/>
      <c r="HS218" s="170"/>
      <c r="HT218" s="172"/>
    </row>
    <row r="219" ht="15.75" customHeight="1">
      <c r="A219" s="39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  <c r="EQ219" s="157"/>
      <c r="ER219" s="157"/>
      <c r="ES219" s="157"/>
      <c r="ET219" s="157"/>
      <c r="EU219" s="157"/>
      <c r="EV219" s="157"/>
      <c r="EW219" s="157"/>
      <c r="EX219" s="157"/>
      <c r="EY219" s="157"/>
      <c r="EZ219" s="157"/>
      <c r="FA219" s="157"/>
      <c r="FB219" s="157"/>
      <c r="FC219" s="157"/>
      <c r="FD219" s="157"/>
      <c r="FE219" s="157"/>
      <c r="FF219" s="157"/>
      <c r="FG219" s="157"/>
      <c r="FH219" s="157"/>
      <c r="FI219" s="157"/>
      <c r="FJ219" s="157"/>
      <c r="FK219" s="157"/>
      <c r="FL219" s="157"/>
      <c r="FM219" s="157"/>
      <c r="FN219" s="157"/>
      <c r="FO219" s="157"/>
      <c r="FP219" s="157"/>
      <c r="FQ219" s="157"/>
      <c r="FR219" s="157"/>
      <c r="FS219" s="157"/>
      <c r="FT219" s="157"/>
      <c r="FU219" s="157"/>
      <c r="FV219" s="157"/>
      <c r="FW219" s="157"/>
      <c r="FX219" s="157"/>
      <c r="FY219" s="157"/>
      <c r="FZ219" s="157"/>
      <c r="GA219" s="157"/>
      <c r="GB219" s="157"/>
      <c r="GC219" s="157"/>
      <c r="GD219" s="183"/>
      <c r="GE219" s="183"/>
      <c r="GF219" s="183"/>
      <c r="GG219" s="183"/>
      <c r="GH219" s="183"/>
      <c r="GI219" s="183"/>
      <c r="GJ219" s="183"/>
      <c r="GK219" s="183"/>
      <c r="GL219" s="183"/>
      <c r="GM219" s="183"/>
      <c r="GN219" s="183"/>
      <c r="GO219" s="183"/>
      <c r="GP219" s="183"/>
      <c r="GQ219" s="183"/>
      <c r="GR219" s="183"/>
      <c r="GS219" s="183"/>
      <c r="GT219" s="183"/>
      <c r="GU219" s="183"/>
      <c r="GV219" s="183"/>
      <c r="GW219" s="183"/>
      <c r="GX219" s="183"/>
      <c r="GY219" s="183"/>
      <c r="GZ219" s="183"/>
      <c r="HA219" s="183"/>
      <c r="HB219" s="183"/>
      <c r="HC219" s="183"/>
      <c r="HD219" s="183"/>
      <c r="HE219" s="183"/>
      <c r="HF219" s="183"/>
      <c r="HG219" s="183"/>
      <c r="HH219" s="183"/>
      <c r="HI219" s="184"/>
      <c r="HJ219" s="184"/>
      <c r="HK219" s="184"/>
      <c r="HL219" s="184"/>
      <c r="HM219" s="184"/>
      <c r="HN219" s="170"/>
      <c r="HO219" s="170"/>
      <c r="HP219" s="170"/>
      <c r="HQ219" s="170"/>
      <c r="HR219" s="170"/>
      <c r="HS219" s="170"/>
      <c r="HT219" s="172"/>
    </row>
    <row r="220" ht="15.75" customHeight="1">
      <c r="A220" s="39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83"/>
      <c r="GE220" s="183"/>
      <c r="GF220" s="183"/>
      <c r="GG220" s="183"/>
      <c r="GH220" s="183"/>
      <c r="GI220" s="183"/>
      <c r="GJ220" s="183"/>
      <c r="GK220" s="183"/>
      <c r="GL220" s="183"/>
      <c r="GM220" s="183"/>
      <c r="GN220" s="183"/>
      <c r="GO220" s="183"/>
      <c r="GP220" s="183"/>
      <c r="GQ220" s="183"/>
      <c r="GR220" s="183"/>
      <c r="GS220" s="183"/>
      <c r="GT220" s="183"/>
      <c r="GU220" s="183"/>
      <c r="GV220" s="183"/>
      <c r="GW220" s="183"/>
      <c r="GX220" s="183"/>
      <c r="GY220" s="183"/>
      <c r="GZ220" s="183"/>
      <c r="HA220" s="183"/>
      <c r="HB220" s="183"/>
      <c r="HC220" s="183"/>
      <c r="HD220" s="183"/>
      <c r="HE220" s="183"/>
      <c r="HF220" s="183"/>
      <c r="HG220" s="183"/>
      <c r="HH220" s="183"/>
      <c r="HI220" s="184"/>
      <c r="HJ220" s="184"/>
      <c r="HK220" s="184"/>
      <c r="HL220" s="184"/>
      <c r="HM220" s="184"/>
      <c r="HN220" s="170"/>
      <c r="HO220" s="170"/>
      <c r="HP220" s="170"/>
      <c r="HQ220" s="170"/>
      <c r="HR220" s="170"/>
      <c r="HS220" s="170"/>
      <c r="HT220" s="172"/>
    </row>
    <row r="221" ht="15.75" customHeight="1">
      <c r="A221" s="39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83"/>
      <c r="GE221" s="183"/>
      <c r="GF221" s="183"/>
      <c r="GG221" s="183"/>
      <c r="GH221" s="183"/>
      <c r="GI221" s="183"/>
      <c r="GJ221" s="183"/>
      <c r="GK221" s="183"/>
      <c r="GL221" s="183"/>
      <c r="GM221" s="183"/>
      <c r="GN221" s="183"/>
      <c r="GO221" s="183"/>
      <c r="GP221" s="183"/>
      <c r="GQ221" s="183"/>
      <c r="GR221" s="183"/>
      <c r="GS221" s="183"/>
      <c r="GT221" s="183"/>
      <c r="GU221" s="183"/>
      <c r="GV221" s="183"/>
      <c r="GW221" s="183"/>
      <c r="GX221" s="183"/>
      <c r="GY221" s="183"/>
      <c r="GZ221" s="183"/>
      <c r="HA221" s="183"/>
      <c r="HB221" s="183"/>
      <c r="HC221" s="183"/>
      <c r="HD221" s="183"/>
      <c r="HE221" s="183"/>
      <c r="HF221" s="183"/>
      <c r="HG221" s="183"/>
      <c r="HH221" s="183"/>
      <c r="HI221" s="184"/>
      <c r="HJ221" s="184"/>
      <c r="HK221" s="184"/>
      <c r="HL221" s="184"/>
      <c r="HM221" s="184"/>
      <c r="HN221" s="170"/>
      <c r="HO221" s="170"/>
      <c r="HP221" s="170"/>
      <c r="HQ221" s="170"/>
      <c r="HR221" s="170"/>
      <c r="HS221" s="170"/>
      <c r="HT221" s="172"/>
    </row>
    <row r="222" ht="15.75" customHeight="1">
      <c r="A222" s="39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83"/>
      <c r="GE222" s="183"/>
      <c r="GF222" s="183"/>
      <c r="GG222" s="183"/>
      <c r="GH222" s="183"/>
      <c r="GI222" s="183"/>
      <c r="GJ222" s="183"/>
      <c r="GK222" s="183"/>
      <c r="GL222" s="183"/>
      <c r="GM222" s="183"/>
      <c r="GN222" s="183"/>
      <c r="GO222" s="183"/>
      <c r="GP222" s="183"/>
      <c r="GQ222" s="183"/>
      <c r="GR222" s="183"/>
      <c r="GS222" s="183"/>
      <c r="GT222" s="183"/>
      <c r="GU222" s="183"/>
      <c r="GV222" s="183"/>
      <c r="GW222" s="183"/>
      <c r="GX222" s="183"/>
      <c r="GY222" s="183"/>
      <c r="GZ222" s="183"/>
      <c r="HA222" s="183"/>
      <c r="HB222" s="183"/>
      <c r="HC222" s="183"/>
      <c r="HD222" s="183"/>
      <c r="HE222" s="183"/>
      <c r="HF222" s="183"/>
      <c r="HG222" s="183"/>
      <c r="HH222" s="183"/>
      <c r="HI222" s="184"/>
      <c r="HJ222" s="184"/>
      <c r="HK222" s="184"/>
      <c r="HL222" s="184"/>
      <c r="HM222" s="184"/>
      <c r="HN222" s="170"/>
      <c r="HO222" s="170"/>
      <c r="HP222" s="170"/>
      <c r="HQ222" s="170"/>
      <c r="HR222" s="170"/>
      <c r="HS222" s="170"/>
      <c r="HT222" s="172"/>
    </row>
    <row r="223" ht="15.75" customHeight="1">
      <c r="A223" s="39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83"/>
      <c r="GE223" s="183"/>
      <c r="GF223" s="183"/>
      <c r="GG223" s="183"/>
      <c r="GH223" s="183"/>
      <c r="GI223" s="183"/>
      <c r="GJ223" s="183"/>
      <c r="GK223" s="183"/>
      <c r="GL223" s="183"/>
      <c r="GM223" s="183"/>
      <c r="GN223" s="183"/>
      <c r="GO223" s="183"/>
      <c r="GP223" s="183"/>
      <c r="GQ223" s="183"/>
      <c r="GR223" s="183"/>
      <c r="GS223" s="183"/>
      <c r="GT223" s="183"/>
      <c r="GU223" s="183"/>
      <c r="GV223" s="183"/>
      <c r="GW223" s="183"/>
      <c r="GX223" s="183"/>
      <c r="GY223" s="183"/>
      <c r="GZ223" s="183"/>
      <c r="HA223" s="183"/>
      <c r="HB223" s="183"/>
      <c r="HC223" s="183"/>
      <c r="HD223" s="183"/>
      <c r="HE223" s="183"/>
      <c r="HF223" s="183"/>
      <c r="HG223" s="183"/>
      <c r="HH223" s="183"/>
      <c r="HI223" s="184"/>
      <c r="HJ223" s="184"/>
      <c r="HK223" s="184"/>
      <c r="HL223" s="184"/>
      <c r="HM223" s="184"/>
      <c r="HN223" s="170"/>
      <c r="HO223" s="170"/>
      <c r="HP223" s="170"/>
      <c r="HQ223" s="170"/>
      <c r="HR223" s="170"/>
      <c r="HS223" s="170"/>
      <c r="HT223" s="172"/>
    </row>
    <row r="224" ht="15.75" customHeight="1">
      <c r="A224" s="39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83"/>
      <c r="GE224" s="183"/>
      <c r="GF224" s="183"/>
      <c r="GG224" s="183"/>
      <c r="GH224" s="183"/>
      <c r="GI224" s="183"/>
      <c r="GJ224" s="183"/>
      <c r="GK224" s="183"/>
      <c r="GL224" s="183"/>
      <c r="GM224" s="183"/>
      <c r="GN224" s="183"/>
      <c r="GO224" s="183"/>
      <c r="GP224" s="183"/>
      <c r="GQ224" s="183"/>
      <c r="GR224" s="183"/>
      <c r="GS224" s="183"/>
      <c r="GT224" s="183"/>
      <c r="GU224" s="183"/>
      <c r="GV224" s="183"/>
      <c r="GW224" s="183"/>
      <c r="GX224" s="183"/>
      <c r="GY224" s="183"/>
      <c r="GZ224" s="183"/>
      <c r="HA224" s="183"/>
      <c r="HB224" s="183"/>
      <c r="HC224" s="183"/>
      <c r="HD224" s="183"/>
      <c r="HE224" s="183"/>
      <c r="HF224" s="183"/>
      <c r="HG224" s="183"/>
      <c r="HH224" s="183"/>
      <c r="HI224" s="184"/>
      <c r="HJ224" s="184"/>
      <c r="HK224" s="184"/>
      <c r="HL224" s="184"/>
      <c r="HM224" s="184"/>
      <c r="HN224" s="170"/>
      <c r="HO224" s="170"/>
      <c r="HP224" s="170"/>
      <c r="HQ224" s="170"/>
      <c r="HR224" s="170"/>
      <c r="HS224" s="170"/>
      <c r="HT224" s="172"/>
    </row>
    <row r="225" ht="15.75" customHeight="1">
      <c r="A225" s="39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83"/>
      <c r="GE225" s="183"/>
      <c r="GF225" s="183"/>
      <c r="GG225" s="183"/>
      <c r="GH225" s="183"/>
      <c r="GI225" s="183"/>
      <c r="GJ225" s="183"/>
      <c r="GK225" s="183"/>
      <c r="GL225" s="183"/>
      <c r="GM225" s="183"/>
      <c r="GN225" s="183"/>
      <c r="GO225" s="183"/>
      <c r="GP225" s="183"/>
      <c r="GQ225" s="183"/>
      <c r="GR225" s="183"/>
      <c r="GS225" s="183"/>
      <c r="GT225" s="183"/>
      <c r="GU225" s="183"/>
      <c r="GV225" s="183"/>
      <c r="GW225" s="183"/>
      <c r="GX225" s="183"/>
      <c r="GY225" s="183"/>
      <c r="GZ225" s="183"/>
      <c r="HA225" s="183"/>
      <c r="HB225" s="183"/>
      <c r="HC225" s="183"/>
      <c r="HD225" s="183"/>
      <c r="HE225" s="183"/>
      <c r="HF225" s="183"/>
      <c r="HG225" s="183"/>
      <c r="HH225" s="183"/>
      <c r="HI225" s="184"/>
      <c r="HJ225" s="184"/>
      <c r="HK225" s="184"/>
      <c r="HL225" s="184"/>
      <c r="HM225" s="184"/>
      <c r="HN225" s="170"/>
      <c r="HO225" s="170"/>
      <c r="HP225" s="170"/>
      <c r="HQ225" s="170"/>
      <c r="HR225" s="170"/>
      <c r="HS225" s="170"/>
      <c r="HT225" s="172"/>
    </row>
    <row r="226" ht="15.75" customHeight="1">
      <c r="A226" s="39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  <c r="DG226" s="157"/>
      <c r="DH226" s="157"/>
      <c r="DI226" s="157"/>
      <c r="DJ226" s="157"/>
      <c r="DK226" s="157"/>
      <c r="DL226" s="157"/>
      <c r="DM226" s="157"/>
      <c r="DN226" s="157"/>
      <c r="DO226" s="157"/>
      <c r="DP226" s="157"/>
      <c r="DQ226" s="157"/>
      <c r="DR226" s="157"/>
      <c r="DS226" s="157"/>
      <c r="DT226" s="157"/>
      <c r="DU226" s="157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  <c r="EQ226" s="157"/>
      <c r="ER226" s="157"/>
      <c r="ES226" s="157"/>
      <c r="ET226" s="157"/>
      <c r="EU226" s="157"/>
      <c r="EV226" s="157"/>
      <c r="EW226" s="157"/>
      <c r="EX226" s="157"/>
      <c r="EY226" s="157"/>
      <c r="EZ226" s="157"/>
      <c r="FA226" s="157"/>
      <c r="FB226" s="157"/>
      <c r="FC226" s="157"/>
      <c r="FD226" s="157"/>
      <c r="FE226" s="157"/>
      <c r="FF226" s="157"/>
      <c r="FG226" s="157"/>
      <c r="FH226" s="157"/>
      <c r="FI226" s="157"/>
      <c r="FJ226" s="157"/>
      <c r="FK226" s="157"/>
      <c r="FL226" s="157"/>
      <c r="FM226" s="157"/>
      <c r="FN226" s="157"/>
      <c r="FO226" s="157"/>
      <c r="FP226" s="157"/>
      <c r="FQ226" s="157"/>
      <c r="FR226" s="157"/>
      <c r="FS226" s="157"/>
      <c r="FT226" s="157"/>
      <c r="FU226" s="157"/>
      <c r="FV226" s="157"/>
      <c r="FW226" s="157"/>
      <c r="FX226" s="157"/>
      <c r="FY226" s="157"/>
      <c r="FZ226" s="157"/>
      <c r="GA226" s="157"/>
      <c r="GB226" s="157"/>
      <c r="GC226" s="157"/>
      <c r="GD226" s="183"/>
      <c r="GE226" s="183"/>
      <c r="GF226" s="183"/>
      <c r="GG226" s="183"/>
      <c r="GH226" s="183"/>
      <c r="GI226" s="183"/>
      <c r="GJ226" s="183"/>
      <c r="GK226" s="183"/>
      <c r="GL226" s="183"/>
      <c r="GM226" s="183"/>
      <c r="GN226" s="183"/>
      <c r="GO226" s="183"/>
      <c r="GP226" s="183"/>
      <c r="GQ226" s="183"/>
      <c r="GR226" s="183"/>
      <c r="GS226" s="183"/>
      <c r="GT226" s="183"/>
      <c r="GU226" s="183"/>
      <c r="GV226" s="183"/>
      <c r="GW226" s="183"/>
      <c r="GX226" s="183"/>
      <c r="GY226" s="183"/>
      <c r="GZ226" s="183"/>
      <c r="HA226" s="183"/>
      <c r="HB226" s="183"/>
      <c r="HC226" s="183"/>
      <c r="HD226" s="183"/>
      <c r="HE226" s="183"/>
      <c r="HF226" s="183"/>
      <c r="HG226" s="183"/>
      <c r="HH226" s="183"/>
      <c r="HI226" s="184"/>
      <c r="HJ226" s="184"/>
      <c r="HK226" s="184"/>
      <c r="HL226" s="184"/>
      <c r="HM226" s="184"/>
      <c r="HN226" s="170"/>
      <c r="HO226" s="170"/>
      <c r="HP226" s="170"/>
      <c r="HQ226" s="170"/>
      <c r="HR226" s="170"/>
      <c r="HS226" s="170"/>
      <c r="HT226" s="172"/>
    </row>
    <row r="227" ht="15.75" customHeight="1">
      <c r="A227" s="39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83"/>
      <c r="GE227" s="183"/>
      <c r="GF227" s="183"/>
      <c r="GG227" s="183"/>
      <c r="GH227" s="183"/>
      <c r="GI227" s="183"/>
      <c r="GJ227" s="183"/>
      <c r="GK227" s="183"/>
      <c r="GL227" s="183"/>
      <c r="GM227" s="183"/>
      <c r="GN227" s="183"/>
      <c r="GO227" s="183"/>
      <c r="GP227" s="183"/>
      <c r="GQ227" s="183"/>
      <c r="GR227" s="183"/>
      <c r="GS227" s="183"/>
      <c r="GT227" s="183"/>
      <c r="GU227" s="183"/>
      <c r="GV227" s="183"/>
      <c r="GW227" s="183"/>
      <c r="GX227" s="183"/>
      <c r="GY227" s="183"/>
      <c r="GZ227" s="183"/>
      <c r="HA227" s="183"/>
      <c r="HB227" s="183"/>
      <c r="HC227" s="183"/>
      <c r="HD227" s="183"/>
      <c r="HE227" s="183"/>
      <c r="HF227" s="183"/>
      <c r="HG227" s="183"/>
      <c r="HH227" s="183"/>
      <c r="HI227" s="184"/>
      <c r="HJ227" s="184"/>
      <c r="HK227" s="184"/>
      <c r="HL227" s="184"/>
      <c r="HM227" s="184"/>
      <c r="HN227" s="170"/>
      <c r="HO227" s="170"/>
      <c r="HP227" s="170"/>
      <c r="HQ227" s="170"/>
      <c r="HR227" s="170"/>
      <c r="HS227" s="170"/>
      <c r="HT227" s="172"/>
    </row>
    <row r="228" ht="15.75" customHeight="1">
      <c r="A228" s="39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  <c r="DG228" s="157"/>
      <c r="DH228" s="157"/>
      <c r="DI228" s="157"/>
      <c r="DJ228" s="157"/>
      <c r="DK228" s="157"/>
      <c r="DL228" s="157"/>
      <c r="DM228" s="157"/>
      <c r="DN228" s="157"/>
      <c r="DO228" s="157"/>
      <c r="DP228" s="157"/>
      <c r="DQ228" s="157"/>
      <c r="DR228" s="157"/>
      <c r="DS228" s="157"/>
      <c r="DT228" s="157"/>
      <c r="DU228" s="157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  <c r="EQ228" s="157"/>
      <c r="ER228" s="157"/>
      <c r="ES228" s="157"/>
      <c r="ET228" s="157"/>
      <c r="EU228" s="157"/>
      <c r="EV228" s="157"/>
      <c r="EW228" s="157"/>
      <c r="EX228" s="157"/>
      <c r="EY228" s="157"/>
      <c r="EZ228" s="157"/>
      <c r="FA228" s="157"/>
      <c r="FB228" s="157"/>
      <c r="FC228" s="157"/>
      <c r="FD228" s="157"/>
      <c r="FE228" s="157"/>
      <c r="FF228" s="157"/>
      <c r="FG228" s="157"/>
      <c r="FH228" s="157"/>
      <c r="FI228" s="157"/>
      <c r="FJ228" s="157"/>
      <c r="FK228" s="157"/>
      <c r="FL228" s="157"/>
      <c r="FM228" s="157"/>
      <c r="FN228" s="157"/>
      <c r="FO228" s="157"/>
      <c r="FP228" s="157"/>
      <c r="FQ228" s="157"/>
      <c r="FR228" s="157"/>
      <c r="FS228" s="157"/>
      <c r="FT228" s="157"/>
      <c r="FU228" s="157"/>
      <c r="FV228" s="157"/>
      <c r="FW228" s="157"/>
      <c r="FX228" s="157"/>
      <c r="FY228" s="157"/>
      <c r="FZ228" s="157"/>
      <c r="GA228" s="157"/>
      <c r="GB228" s="157"/>
      <c r="GC228" s="157"/>
      <c r="GD228" s="183"/>
      <c r="GE228" s="183"/>
      <c r="GF228" s="183"/>
      <c r="GG228" s="183"/>
      <c r="GH228" s="183"/>
      <c r="GI228" s="183"/>
      <c r="GJ228" s="183"/>
      <c r="GK228" s="183"/>
      <c r="GL228" s="183"/>
      <c r="GM228" s="183"/>
      <c r="GN228" s="183"/>
      <c r="GO228" s="183"/>
      <c r="GP228" s="183"/>
      <c r="GQ228" s="183"/>
      <c r="GR228" s="183"/>
      <c r="GS228" s="183"/>
      <c r="GT228" s="183"/>
      <c r="GU228" s="183"/>
      <c r="GV228" s="183"/>
      <c r="GW228" s="183"/>
      <c r="GX228" s="183"/>
      <c r="GY228" s="183"/>
      <c r="GZ228" s="183"/>
      <c r="HA228" s="183"/>
      <c r="HB228" s="183"/>
      <c r="HC228" s="183"/>
      <c r="HD228" s="183"/>
      <c r="HE228" s="183"/>
      <c r="HF228" s="183"/>
      <c r="HG228" s="183"/>
      <c r="HH228" s="183"/>
      <c r="HI228" s="184"/>
      <c r="HJ228" s="184"/>
      <c r="HK228" s="184"/>
      <c r="HL228" s="184"/>
      <c r="HM228" s="184"/>
      <c r="HN228" s="170"/>
      <c r="HO228" s="170"/>
      <c r="HP228" s="170"/>
      <c r="HQ228" s="170"/>
      <c r="HR228" s="170"/>
      <c r="HS228" s="170"/>
      <c r="HT228" s="172"/>
    </row>
    <row r="229" ht="15.75" customHeight="1">
      <c r="A229" s="39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83"/>
      <c r="GE229" s="183"/>
      <c r="GF229" s="183"/>
      <c r="GG229" s="183"/>
      <c r="GH229" s="183"/>
      <c r="GI229" s="183"/>
      <c r="GJ229" s="183"/>
      <c r="GK229" s="183"/>
      <c r="GL229" s="183"/>
      <c r="GM229" s="183"/>
      <c r="GN229" s="183"/>
      <c r="GO229" s="183"/>
      <c r="GP229" s="183"/>
      <c r="GQ229" s="183"/>
      <c r="GR229" s="183"/>
      <c r="GS229" s="183"/>
      <c r="GT229" s="183"/>
      <c r="GU229" s="183"/>
      <c r="GV229" s="183"/>
      <c r="GW229" s="183"/>
      <c r="GX229" s="183"/>
      <c r="GY229" s="183"/>
      <c r="GZ229" s="183"/>
      <c r="HA229" s="183"/>
      <c r="HB229" s="183"/>
      <c r="HC229" s="183"/>
      <c r="HD229" s="183"/>
      <c r="HE229" s="183"/>
      <c r="HF229" s="183"/>
      <c r="HG229" s="183"/>
      <c r="HH229" s="183"/>
      <c r="HI229" s="184"/>
      <c r="HJ229" s="184"/>
      <c r="HK229" s="184"/>
      <c r="HL229" s="184"/>
      <c r="HM229" s="184"/>
      <c r="HN229" s="170"/>
      <c r="HO229" s="170"/>
      <c r="HP229" s="170"/>
      <c r="HQ229" s="170"/>
      <c r="HR229" s="170"/>
      <c r="HS229" s="170"/>
      <c r="HT229" s="172"/>
    </row>
    <row r="230" ht="15.75" customHeight="1">
      <c r="A230" s="39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  <c r="DG230" s="157"/>
      <c r="DH230" s="157"/>
      <c r="DI230" s="157"/>
      <c r="DJ230" s="157"/>
      <c r="DK230" s="157"/>
      <c r="DL230" s="157"/>
      <c r="DM230" s="157"/>
      <c r="DN230" s="157"/>
      <c r="DO230" s="157"/>
      <c r="DP230" s="157"/>
      <c r="DQ230" s="157"/>
      <c r="DR230" s="157"/>
      <c r="DS230" s="157"/>
      <c r="DT230" s="157"/>
      <c r="DU230" s="157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  <c r="EQ230" s="157"/>
      <c r="ER230" s="157"/>
      <c r="ES230" s="157"/>
      <c r="ET230" s="157"/>
      <c r="EU230" s="157"/>
      <c r="EV230" s="157"/>
      <c r="EW230" s="157"/>
      <c r="EX230" s="157"/>
      <c r="EY230" s="157"/>
      <c r="EZ230" s="157"/>
      <c r="FA230" s="157"/>
      <c r="FB230" s="157"/>
      <c r="FC230" s="157"/>
      <c r="FD230" s="157"/>
      <c r="FE230" s="157"/>
      <c r="FF230" s="157"/>
      <c r="FG230" s="157"/>
      <c r="FH230" s="157"/>
      <c r="FI230" s="157"/>
      <c r="FJ230" s="157"/>
      <c r="FK230" s="157"/>
      <c r="FL230" s="157"/>
      <c r="FM230" s="157"/>
      <c r="FN230" s="157"/>
      <c r="FO230" s="157"/>
      <c r="FP230" s="157"/>
      <c r="FQ230" s="157"/>
      <c r="FR230" s="157"/>
      <c r="FS230" s="157"/>
      <c r="FT230" s="157"/>
      <c r="FU230" s="157"/>
      <c r="FV230" s="157"/>
      <c r="FW230" s="157"/>
      <c r="FX230" s="157"/>
      <c r="FY230" s="157"/>
      <c r="FZ230" s="157"/>
      <c r="GA230" s="157"/>
      <c r="GB230" s="157"/>
      <c r="GC230" s="157"/>
      <c r="GD230" s="183"/>
      <c r="GE230" s="183"/>
      <c r="GF230" s="183"/>
      <c r="GG230" s="183"/>
      <c r="GH230" s="183"/>
      <c r="GI230" s="183"/>
      <c r="GJ230" s="183"/>
      <c r="GK230" s="183"/>
      <c r="GL230" s="183"/>
      <c r="GM230" s="183"/>
      <c r="GN230" s="183"/>
      <c r="GO230" s="183"/>
      <c r="GP230" s="183"/>
      <c r="GQ230" s="183"/>
      <c r="GR230" s="183"/>
      <c r="GS230" s="183"/>
      <c r="GT230" s="183"/>
      <c r="GU230" s="183"/>
      <c r="GV230" s="183"/>
      <c r="GW230" s="183"/>
      <c r="GX230" s="183"/>
      <c r="GY230" s="183"/>
      <c r="GZ230" s="183"/>
      <c r="HA230" s="183"/>
      <c r="HB230" s="183"/>
      <c r="HC230" s="183"/>
      <c r="HD230" s="183"/>
      <c r="HE230" s="183"/>
      <c r="HF230" s="183"/>
      <c r="HG230" s="183"/>
      <c r="HH230" s="183"/>
      <c r="HI230" s="184"/>
      <c r="HJ230" s="184"/>
      <c r="HK230" s="184"/>
      <c r="HL230" s="184"/>
      <c r="HM230" s="184"/>
      <c r="HN230" s="170"/>
      <c r="HO230" s="170"/>
      <c r="HP230" s="170"/>
      <c r="HQ230" s="170"/>
      <c r="HR230" s="170"/>
      <c r="HS230" s="170"/>
      <c r="HT230" s="172"/>
    </row>
    <row r="231" ht="15.75" customHeight="1">
      <c r="A231" s="39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83"/>
      <c r="GE231" s="183"/>
      <c r="GF231" s="183"/>
      <c r="GG231" s="183"/>
      <c r="GH231" s="183"/>
      <c r="GI231" s="183"/>
      <c r="GJ231" s="183"/>
      <c r="GK231" s="183"/>
      <c r="GL231" s="183"/>
      <c r="GM231" s="183"/>
      <c r="GN231" s="183"/>
      <c r="GO231" s="183"/>
      <c r="GP231" s="183"/>
      <c r="GQ231" s="183"/>
      <c r="GR231" s="183"/>
      <c r="GS231" s="183"/>
      <c r="GT231" s="183"/>
      <c r="GU231" s="183"/>
      <c r="GV231" s="183"/>
      <c r="GW231" s="183"/>
      <c r="GX231" s="183"/>
      <c r="GY231" s="183"/>
      <c r="GZ231" s="183"/>
      <c r="HA231" s="183"/>
      <c r="HB231" s="183"/>
      <c r="HC231" s="183"/>
      <c r="HD231" s="183"/>
      <c r="HE231" s="183"/>
      <c r="HF231" s="183"/>
      <c r="HG231" s="183"/>
      <c r="HH231" s="183"/>
      <c r="HI231" s="184"/>
      <c r="HJ231" s="184"/>
      <c r="HK231" s="184"/>
      <c r="HL231" s="184"/>
      <c r="HM231" s="184"/>
      <c r="HN231" s="170"/>
      <c r="HO231" s="170"/>
      <c r="HP231" s="170"/>
      <c r="HQ231" s="170"/>
      <c r="HR231" s="170"/>
      <c r="HS231" s="170"/>
      <c r="HT231" s="172"/>
    </row>
    <row r="232" ht="15.75" customHeight="1">
      <c r="A232" s="39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83"/>
      <c r="GE232" s="183"/>
      <c r="GF232" s="183"/>
      <c r="GG232" s="183"/>
      <c r="GH232" s="183"/>
      <c r="GI232" s="183"/>
      <c r="GJ232" s="183"/>
      <c r="GK232" s="183"/>
      <c r="GL232" s="183"/>
      <c r="GM232" s="183"/>
      <c r="GN232" s="183"/>
      <c r="GO232" s="183"/>
      <c r="GP232" s="183"/>
      <c r="GQ232" s="183"/>
      <c r="GR232" s="183"/>
      <c r="GS232" s="183"/>
      <c r="GT232" s="183"/>
      <c r="GU232" s="183"/>
      <c r="GV232" s="183"/>
      <c r="GW232" s="183"/>
      <c r="GX232" s="183"/>
      <c r="GY232" s="183"/>
      <c r="GZ232" s="183"/>
      <c r="HA232" s="183"/>
      <c r="HB232" s="183"/>
      <c r="HC232" s="183"/>
      <c r="HD232" s="183"/>
      <c r="HE232" s="183"/>
      <c r="HF232" s="183"/>
      <c r="HG232" s="183"/>
      <c r="HH232" s="183"/>
      <c r="HI232" s="184"/>
      <c r="HJ232" s="184"/>
      <c r="HK232" s="184"/>
      <c r="HL232" s="184"/>
      <c r="HM232" s="184"/>
      <c r="HN232" s="170"/>
      <c r="HO232" s="170"/>
      <c r="HP232" s="170"/>
      <c r="HQ232" s="170"/>
      <c r="HR232" s="170"/>
      <c r="HS232" s="170"/>
      <c r="HT232" s="172"/>
    </row>
    <row r="233" ht="15.75" customHeight="1">
      <c r="A233" s="39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  <c r="DG233" s="157"/>
      <c r="DH233" s="157"/>
      <c r="DI233" s="157"/>
      <c r="DJ233" s="157"/>
      <c r="DK233" s="157"/>
      <c r="DL233" s="157"/>
      <c r="DM233" s="157"/>
      <c r="DN233" s="157"/>
      <c r="DO233" s="157"/>
      <c r="DP233" s="157"/>
      <c r="DQ233" s="157"/>
      <c r="DR233" s="157"/>
      <c r="DS233" s="157"/>
      <c r="DT233" s="157"/>
      <c r="DU233" s="157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  <c r="EQ233" s="157"/>
      <c r="ER233" s="157"/>
      <c r="ES233" s="157"/>
      <c r="ET233" s="157"/>
      <c r="EU233" s="157"/>
      <c r="EV233" s="157"/>
      <c r="EW233" s="157"/>
      <c r="EX233" s="157"/>
      <c r="EY233" s="157"/>
      <c r="EZ233" s="157"/>
      <c r="FA233" s="157"/>
      <c r="FB233" s="157"/>
      <c r="FC233" s="157"/>
      <c r="FD233" s="157"/>
      <c r="FE233" s="157"/>
      <c r="FF233" s="157"/>
      <c r="FG233" s="157"/>
      <c r="FH233" s="157"/>
      <c r="FI233" s="157"/>
      <c r="FJ233" s="157"/>
      <c r="FK233" s="157"/>
      <c r="FL233" s="157"/>
      <c r="FM233" s="157"/>
      <c r="FN233" s="157"/>
      <c r="FO233" s="157"/>
      <c r="FP233" s="157"/>
      <c r="FQ233" s="157"/>
      <c r="FR233" s="157"/>
      <c r="FS233" s="157"/>
      <c r="FT233" s="157"/>
      <c r="FU233" s="157"/>
      <c r="FV233" s="157"/>
      <c r="FW233" s="157"/>
      <c r="FX233" s="157"/>
      <c r="FY233" s="157"/>
      <c r="FZ233" s="157"/>
      <c r="GA233" s="157"/>
      <c r="GB233" s="157"/>
      <c r="GC233" s="157"/>
      <c r="GD233" s="183"/>
      <c r="GE233" s="183"/>
      <c r="GF233" s="183"/>
      <c r="GG233" s="183"/>
      <c r="GH233" s="183"/>
      <c r="GI233" s="183"/>
      <c r="GJ233" s="183"/>
      <c r="GK233" s="183"/>
      <c r="GL233" s="183"/>
      <c r="GM233" s="183"/>
      <c r="GN233" s="183"/>
      <c r="GO233" s="183"/>
      <c r="GP233" s="183"/>
      <c r="GQ233" s="183"/>
      <c r="GR233" s="183"/>
      <c r="GS233" s="183"/>
      <c r="GT233" s="183"/>
      <c r="GU233" s="183"/>
      <c r="GV233" s="183"/>
      <c r="GW233" s="183"/>
      <c r="GX233" s="183"/>
      <c r="GY233" s="183"/>
      <c r="GZ233" s="183"/>
      <c r="HA233" s="183"/>
      <c r="HB233" s="183"/>
      <c r="HC233" s="183"/>
      <c r="HD233" s="183"/>
      <c r="HE233" s="183"/>
      <c r="HF233" s="183"/>
      <c r="HG233" s="183"/>
      <c r="HH233" s="183"/>
      <c r="HI233" s="184"/>
      <c r="HJ233" s="184"/>
      <c r="HK233" s="184"/>
      <c r="HL233" s="184"/>
      <c r="HM233" s="184"/>
      <c r="HN233" s="170"/>
      <c r="HO233" s="170"/>
      <c r="HP233" s="170"/>
      <c r="HQ233" s="170"/>
      <c r="HR233" s="170"/>
      <c r="HS233" s="170"/>
      <c r="HT233" s="172"/>
    </row>
    <row r="234" ht="15.75" customHeight="1">
      <c r="A234" s="39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83"/>
      <c r="GE234" s="183"/>
      <c r="GF234" s="183"/>
      <c r="GG234" s="183"/>
      <c r="GH234" s="183"/>
      <c r="GI234" s="183"/>
      <c r="GJ234" s="183"/>
      <c r="GK234" s="183"/>
      <c r="GL234" s="183"/>
      <c r="GM234" s="183"/>
      <c r="GN234" s="183"/>
      <c r="GO234" s="183"/>
      <c r="GP234" s="183"/>
      <c r="GQ234" s="183"/>
      <c r="GR234" s="183"/>
      <c r="GS234" s="183"/>
      <c r="GT234" s="183"/>
      <c r="GU234" s="183"/>
      <c r="GV234" s="183"/>
      <c r="GW234" s="183"/>
      <c r="GX234" s="183"/>
      <c r="GY234" s="183"/>
      <c r="GZ234" s="183"/>
      <c r="HA234" s="183"/>
      <c r="HB234" s="183"/>
      <c r="HC234" s="183"/>
      <c r="HD234" s="183"/>
      <c r="HE234" s="183"/>
      <c r="HF234" s="183"/>
      <c r="HG234" s="183"/>
      <c r="HH234" s="183"/>
      <c r="HI234" s="184"/>
      <c r="HJ234" s="184"/>
      <c r="HK234" s="184"/>
      <c r="HL234" s="184"/>
      <c r="HM234" s="184"/>
      <c r="HN234" s="170"/>
      <c r="HO234" s="170"/>
      <c r="HP234" s="170"/>
      <c r="HQ234" s="170"/>
      <c r="HR234" s="170"/>
      <c r="HS234" s="170"/>
      <c r="HT234" s="172"/>
    </row>
    <row r="235" ht="15.75" customHeight="1">
      <c r="A235" s="39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83"/>
      <c r="GE235" s="183"/>
      <c r="GF235" s="183"/>
      <c r="GG235" s="183"/>
      <c r="GH235" s="183"/>
      <c r="GI235" s="183"/>
      <c r="GJ235" s="183"/>
      <c r="GK235" s="183"/>
      <c r="GL235" s="183"/>
      <c r="GM235" s="183"/>
      <c r="GN235" s="183"/>
      <c r="GO235" s="183"/>
      <c r="GP235" s="183"/>
      <c r="GQ235" s="183"/>
      <c r="GR235" s="183"/>
      <c r="GS235" s="183"/>
      <c r="GT235" s="183"/>
      <c r="GU235" s="183"/>
      <c r="GV235" s="183"/>
      <c r="GW235" s="183"/>
      <c r="GX235" s="183"/>
      <c r="GY235" s="183"/>
      <c r="GZ235" s="183"/>
      <c r="HA235" s="183"/>
      <c r="HB235" s="183"/>
      <c r="HC235" s="183"/>
      <c r="HD235" s="183"/>
      <c r="HE235" s="183"/>
      <c r="HF235" s="183"/>
      <c r="HG235" s="183"/>
      <c r="HH235" s="183"/>
      <c r="HI235" s="184"/>
      <c r="HJ235" s="184"/>
      <c r="HK235" s="184"/>
      <c r="HL235" s="184"/>
      <c r="HM235" s="184"/>
      <c r="HN235" s="170"/>
      <c r="HO235" s="170"/>
      <c r="HP235" s="170"/>
      <c r="HQ235" s="170"/>
      <c r="HR235" s="170"/>
      <c r="HS235" s="170"/>
      <c r="HT235" s="172"/>
    </row>
    <row r="236" ht="15.75" customHeight="1">
      <c r="A236" s="39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83"/>
      <c r="GE236" s="183"/>
      <c r="GF236" s="183"/>
      <c r="GG236" s="183"/>
      <c r="GH236" s="183"/>
      <c r="GI236" s="183"/>
      <c r="GJ236" s="183"/>
      <c r="GK236" s="183"/>
      <c r="GL236" s="183"/>
      <c r="GM236" s="183"/>
      <c r="GN236" s="183"/>
      <c r="GO236" s="183"/>
      <c r="GP236" s="183"/>
      <c r="GQ236" s="183"/>
      <c r="GR236" s="183"/>
      <c r="GS236" s="183"/>
      <c r="GT236" s="183"/>
      <c r="GU236" s="183"/>
      <c r="GV236" s="183"/>
      <c r="GW236" s="183"/>
      <c r="GX236" s="183"/>
      <c r="GY236" s="183"/>
      <c r="GZ236" s="183"/>
      <c r="HA236" s="183"/>
      <c r="HB236" s="183"/>
      <c r="HC236" s="183"/>
      <c r="HD236" s="183"/>
      <c r="HE236" s="183"/>
      <c r="HF236" s="183"/>
      <c r="HG236" s="183"/>
      <c r="HH236" s="183"/>
      <c r="HI236" s="184"/>
      <c r="HJ236" s="184"/>
      <c r="HK236" s="184"/>
      <c r="HL236" s="184"/>
      <c r="HM236" s="184"/>
      <c r="HN236" s="170"/>
      <c r="HO236" s="170"/>
      <c r="HP236" s="170"/>
      <c r="HQ236" s="170"/>
      <c r="HR236" s="170"/>
      <c r="HS236" s="170"/>
      <c r="HT236" s="172"/>
    </row>
    <row r="237" ht="15.75" customHeight="1">
      <c r="A237" s="39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83"/>
      <c r="GE237" s="183"/>
      <c r="GF237" s="183"/>
      <c r="GG237" s="183"/>
      <c r="GH237" s="183"/>
      <c r="GI237" s="183"/>
      <c r="GJ237" s="183"/>
      <c r="GK237" s="183"/>
      <c r="GL237" s="183"/>
      <c r="GM237" s="183"/>
      <c r="GN237" s="183"/>
      <c r="GO237" s="183"/>
      <c r="GP237" s="183"/>
      <c r="GQ237" s="183"/>
      <c r="GR237" s="183"/>
      <c r="GS237" s="183"/>
      <c r="GT237" s="183"/>
      <c r="GU237" s="183"/>
      <c r="GV237" s="183"/>
      <c r="GW237" s="183"/>
      <c r="GX237" s="183"/>
      <c r="GY237" s="183"/>
      <c r="GZ237" s="183"/>
      <c r="HA237" s="183"/>
      <c r="HB237" s="183"/>
      <c r="HC237" s="183"/>
      <c r="HD237" s="183"/>
      <c r="HE237" s="183"/>
      <c r="HF237" s="183"/>
      <c r="HG237" s="183"/>
      <c r="HH237" s="183"/>
      <c r="HI237" s="184"/>
      <c r="HJ237" s="184"/>
      <c r="HK237" s="184"/>
      <c r="HL237" s="184"/>
      <c r="HM237" s="184"/>
      <c r="HN237" s="170"/>
      <c r="HO237" s="170"/>
      <c r="HP237" s="170"/>
      <c r="HQ237" s="170"/>
      <c r="HR237" s="170"/>
      <c r="HS237" s="170"/>
      <c r="HT237" s="172"/>
    </row>
    <row r="238" ht="15.75" customHeight="1">
      <c r="A238" s="39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  <c r="EV238" s="157"/>
      <c r="EW238" s="157"/>
      <c r="EX238" s="157"/>
      <c r="EY238" s="157"/>
      <c r="EZ238" s="157"/>
      <c r="FA238" s="157"/>
      <c r="FB238" s="157"/>
      <c r="FC238" s="157"/>
      <c r="FD238" s="157"/>
      <c r="FE238" s="157"/>
      <c r="FF238" s="157"/>
      <c r="FG238" s="157"/>
      <c r="FH238" s="157"/>
      <c r="FI238" s="157"/>
      <c r="FJ238" s="157"/>
      <c r="FK238" s="157"/>
      <c r="FL238" s="157"/>
      <c r="FM238" s="157"/>
      <c r="FN238" s="157"/>
      <c r="FO238" s="157"/>
      <c r="FP238" s="157"/>
      <c r="FQ238" s="157"/>
      <c r="FR238" s="157"/>
      <c r="FS238" s="157"/>
      <c r="FT238" s="157"/>
      <c r="FU238" s="157"/>
      <c r="FV238" s="157"/>
      <c r="FW238" s="157"/>
      <c r="FX238" s="157"/>
      <c r="FY238" s="157"/>
      <c r="FZ238" s="157"/>
      <c r="GA238" s="157"/>
      <c r="GB238" s="157"/>
      <c r="GC238" s="157"/>
      <c r="GD238" s="183"/>
      <c r="GE238" s="183"/>
      <c r="GF238" s="183"/>
      <c r="GG238" s="183"/>
      <c r="GH238" s="183"/>
      <c r="GI238" s="183"/>
      <c r="GJ238" s="183"/>
      <c r="GK238" s="183"/>
      <c r="GL238" s="183"/>
      <c r="GM238" s="183"/>
      <c r="GN238" s="183"/>
      <c r="GO238" s="183"/>
      <c r="GP238" s="183"/>
      <c r="GQ238" s="183"/>
      <c r="GR238" s="183"/>
      <c r="GS238" s="183"/>
      <c r="GT238" s="183"/>
      <c r="GU238" s="183"/>
      <c r="GV238" s="183"/>
      <c r="GW238" s="183"/>
      <c r="GX238" s="183"/>
      <c r="GY238" s="183"/>
      <c r="GZ238" s="183"/>
      <c r="HA238" s="183"/>
      <c r="HB238" s="183"/>
      <c r="HC238" s="183"/>
      <c r="HD238" s="183"/>
      <c r="HE238" s="183"/>
      <c r="HF238" s="183"/>
      <c r="HG238" s="183"/>
      <c r="HH238" s="183"/>
      <c r="HI238" s="184"/>
      <c r="HJ238" s="184"/>
      <c r="HK238" s="184"/>
      <c r="HL238" s="184"/>
      <c r="HM238" s="184"/>
      <c r="HN238" s="170"/>
      <c r="HO238" s="170"/>
      <c r="HP238" s="170"/>
      <c r="HQ238" s="170"/>
      <c r="HR238" s="170"/>
      <c r="HS238" s="170"/>
      <c r="HT238" s="172"/>
    </row>
    <row r="239" ht="15.75" customHeight="1">
      <c r="A239" s="39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  <c r="EV239" s="157"/>
      <c r="EW239" s="157"/>
      <c r="EX239" s="157"/>
      <c r="EY239" s="157"/>
      <c r="EZ239" s="157"/>
      <c r="FA239" s="157"/>
      <c r="FB239" s="157"/>
      <c r="FC239" s="157"/>
      <c r="FD239" s="157"/>
      <c r="FE239" s="157"/>
      <c r="FF239" s="157"/>
      <c r="FG239" s="157"/>
      <c r="FH239" s="157"/>
      <c r="FI239" s="157"/>
      <c r="FJ239" s="157"/>
      <c r="FK239" s="157"/>
      <c r="FL239" s="157"/>
      <c r="FM239" s="157"/>
      <c r="FN239" s="157"/>
      <c r="FO239" s="157"/>
      <c r="FP239" s="157"/>
      <c r="FQ239" s="157"/>
      <c r="FR239" s="157"/>
      <c r="FS239" s="157"/>
      <c r="FT239" s="157"/>
      <c r="FU239" s="157"/>
      <c r="FV239" s="157"/>
      <c r="FW239" s="157"/>
      <c r="FX239" s="157"/>
      <c r="FY239" s="157"/>
      <c r="FZ239" s="157"/>
      <c r="GA239" s="157"/>
      <c r="GB239" s="157"/>
      <c r="GC239" s="157"/>
      <c r="GD239" s="183"/>
      <c r="GE239" s="183"/>
      <c r="GF239" s="183"/>
      <c r="GG239" s="183"/>
      <c r="GH239" s="183"/>
      <c r="GI239" s="183"/>
      <c r="GJ239" s="183"/>
      <c r="GK239" s="183"/>
      <c r="GL239" s="183"/>
      <c r="GM239" s="183"/>
      <c r="GN239" s="183"/>
      <c r="GO239" s="183"/>
      <c r="GP239" s="183"/>
      <c r="GQ239" s="183"/>
      <c r="GR239" s="183"/>
      <c r="GS239" s="183"/>
      <c r="GT239" s="183"/>
      <c r="GU239" s="183"/>
      <c r="GV239" s="183"/>
      <c r="GW239" s="183"/>
      <c r="GX239" s="183"/>
      <c r="GY239" s="183"/>
      <c r="GZ239" s="183"/>
      <c r="HA239" s="183"/>
      <c r="HB239" s="183"/>
      <c r="HC239" s="183"/>
      <c r="HD239" s="183"/>
      <c r="HE239" s="183"/>
      <c r="HF239" s="183"/>
      <c r="HG239" s="183"/>
      <c r="HH239" s="183"/>
      <c r="HI239" s="184"/>
      <c r="HJ239" s="184"/>
      <c r="HK239" s="184"/>
      <c r="HL239" s="184"/>
      <c r="HM239" s="184"/>
      <c r="HN239" s="170"/>
      <c r="HO239" s="170"/>
      <c r="HP239" s="170"/>
      <c r="HQ239" s="170"/>
      <c r="HR239" s="170"/>
      <c r="HS239" s="170"/>
      <c r="HT239" s="172"/>
    </row>
    <row r="240" ht="15.75" customHeight="1">
      <c r="A240" s="39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83"/>
      <c r="GE240" s="183"/>
      <c r="GF240" s="183"/>
      <c r="GG240" s="183"/>
      <c r="GH240" s="183"/>
      <c r="GI240" s="183"/>
      <c r="GJ240" s="183"/>
      <c r="GK240" s="183"/>
      <c r="GL240" s="183"/>
      <c r="GM240" s="183"/>
      <c r="GN240" s="183"/>
      <c r="GO240" s="183"/>
      <c r="GP240" s="183"/>
      <c r="GQ240" s="183"/>
      <c r="GR240" s="183"/>
      <c r="GS240" s="183"/>
      <c r="GT240" s="183"/>
      <c r="GU240" s="183"/>
      <c r="GV240" s="183"/>
      <c r="GW240" s="183"/>
      <c r="GX240" s="183"/>
      <c r="GY240" s="183"/>
      <c r="GZ240" s="183"/>
      <c r="HA240" s="183"/>
      <c r="HB240" s="183"/>
      <c r="HC240" s="183"/>
      <c r="HD240" s="183"/>
      <c r="HE240" s="183"/>
      <c r="HF240" s="183"/>
      <c r="HG240" s="183"/>
      <c r="HH240" s="183"/>
      <c r="HI240" s="184"/>
      <c r="HJ240" s="184"/>
      <c r="HK240" s="184"/>
      <c r="HL240" s="184"/>
      <c r="HM240" s="184"/>
      <c r="HN240" s="170"/>
      <c r="HO240" s="170"/>
      <c r="HP240" s="170"/>
      <c r="HQ240" s="170"/>
      <c r="HR240" s="170"/>
      <c r="HS240" s="170"/>
      <c r="HT240" s="172"/>
    </row>
    <row r="241" ht="15.75" customHeight="1">
      <c r="A241" s="39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83"/>
      <c r="GE241" s="183"/>
      <c r="GF241" s="183"/>
      <c r="GG241" s="183"/>
      <c r="GH241" s="183"/>
      <c r="GI241" s="183"/>
      <c r="GJ241" s="183"/>
      <c r="GK241" s="183"/>
      <c r="GL241" s="183"/>
      <c r="GM241" s="183"/>
      <c r="GN241" s="183"/>
      <c r="GO241" s="183"/>
      <c r="GP241" s="183"/>
      <c r="GQ241" s="183"/>
      <c r="GR241" s="183"/>
      <c r="GS241" s="183"/>
      <c r="GT241" s="183"/>
      <c r="GU241" s="183"/>
      <c r="GV241" s="183"/>
      <c r="GW241" s="183"/>
      <c r="GX241" s="183"/>
      <c r="GY241" s="183"/>
      <c r="GZ241" s="183"/>
      <c r="HA241" s="183"/>
      <c r="HB241" s="183"/>
      <c r="HC241" s="183"/>
      <c r="HD241" s="183"/>
      <c r="HE241" s="183"/>
      <c r="HF241" s="183"/>
      <c r="HG241" s="183"/>
      <c r="HH241" s="183"/>
      <c r="HI241" s="184"/>
      <c r="HJ241" s="184"/>
      <c r="HK241" s="184"/>
      <c r="HL241" s="184"/>
      <c r="HM241" s="184"/>
      <c r="HN241" s="170"/>
      <c r="HO241" s="170"/>
      <c r="HP241" s="170"/>
      <c r="HQ241" s="170"/>
      <c r="HR241" s="170"/>
      <c r="HS241" s="170"/>
      <c r="HT241" s="172"/>
    </row>
    <row r="242" ht="15.75" customHeight="1">
      <c r="A242" s="39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83"/>
      <c r="GE242" s="183"/>
      <c r="GF242" s="183"/>
      <c r="GG242" s="183"/>
      <c r="GH242" s="183"/>
      <c r="GI242" s="183"/>
      <c r="GJ242" s="183"/>
      <c r="GK242" s="183"/>
      <c r="GL242" s="183"/>
      <c r="GM242" s="183"/>
      <c r="GN242" s="183"/>
      <c r="GO242" s="183"/>
      <c r="GP242" s="183"/>
      <c r="GQ242" s="183"/>
      <c r="GR242" s="183"/>
      <c r="GS242" s="183"/>
      <c r="GT242" s="183"/>
      <c r="GU242" s="183"/>
      <c r="GV242" s="183"/>
      <c r="GW242" s="183"/>
      <c r="GX242" s="183"/>
      <c r="GY242" s="183"/>
      <c r="GZ242" s="183"/>
      <c r="HA242" s="183"/>
      <c r="HB242" s="183"/>
      <c r="HC242" s="183"/>
      <c r="HD242" s="183"/>
      <c r="HE242" s="183"/>
      <c r="HF242" s="183"/>
      <c r="HG242" s="183"/>
      <c r="HH242" s="183"/>
      <c r="HI242" s="184"/>
      <c r="HJ242" s="184"/>
      <c r="HK242" s="184"/>
      <c r="HL242" s="184"/>
      <c r="HM242" s="184"/>
      <c r="HN242" s="170"/>
      <c r="HO242" s="170"/>
      <c r="HP242" s="170"/>
      <c r="HQ242" s="170"/>
      <c r="HR242" s="170"/>
      <c r="HS242" s="170"/>
      <c r="HT242" s="172"/>
    </row>
    <row r="243" ht="15.75" customHeight="1">
      <c r="A243" s="39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  <c r="DG243" s="157"/>
      <c r="DH243" s="157"/>
      <c r="DI243" s="157"/>
      <c r="DJ243" s="157"/>
      <c r="DK243" s="157"/>
      <c r="DL243" s="157"/>
      <c r="DM243" s="157"/>
      <c r="DN243" s="157"/>
      <c r="DO243" s="157"/>
      <c r="DP243" s="157"/>
      <c r="DQ243" s="157"/>
      <c r="DR243" s="157"/>
      <c r="DS243" s="157"/>
      <c r="DT243" s="157"/>
      <c r="DU243" s="157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  <c r="EQ243" s="157"/>
      <c r="ER243" s="157"/>
      <c r="ES243" s="157"/>
      <c r="ET243" s="157"/>
      <c r="EU243" s="157"/>
      <c r="EV243" s="157"/>
      <c r="EW243" s="157"/>
      <c r="EX243" s="157"/>
      <c r="EY243" s="157"/>
      <c r="EZ243" s="157"/>
      <c r="FA243" s="157"/>
      <c r="FB243" s="157"/>
      <c r="FC243" s="157"/>
      <c r="FD243" s="157"/>
      <c r="FE243" s="157"/>
      <c r="FF243" s="157"/>
      <c r="FG243" s="157"/>
      <c r="FH243" s="157"/>
      <c r="FI243" s="157"/>
      <c r="FJ243" s="157"/>
      <c r="FK243" s="157"/>
      <c r="FL243" s="157"/>
      <c r="FM243" s="157"/>
      <c r="FN243" s="157"/>
      <c r="FO243" s="157"/>
      <c r="FP243" s="157"/>
      <c r="FQ243" s="157"/>
      <c r="FR243" s="157"/>
      <c r="FS243" s="157"/>
      <c r="FT243" s="157"/>
      <c r="FU243" s="157"/>
      <c r="FV243" s="157"/>
      <c r="FW243" s="157"/>
      <c r="FX243" s="157"/>
      <c r="FY243" s="157"/>
      <c r="FZ243" s="157"/>
      <c r="GA243" s="157"/>
      <c r="GB243" s="157"/>
      <c r="GC243" s="157"/>
      <c r="GD243" s="183"/>
      <c r="GE243" s="183"/>
      <c r="GF243" s="183"/>
      <c r="GG243" s="183"/>
      <c r="GH243" s="183"/>
      <c r="GI243" s="183"/>
      <c r="GJ243" s="183"/>
      <c r="GK243" s="183"/>
      <c r="GL243" s="183"/>
      <c r="GM243" s="183"/>
      <c r="GN243" s="183"/>
      <c r="GO243" s="183"/>
      <c r="GP243" s="183"/>
      <c r="GQ243" s="183"/>
      <c r="GR243" s="183"/>
      <c r="GS243" s="183"/>
      <c r="GT243" s="183"/>
      <c r="GU243" s="183"/>
      <c r="GV243" s="183"/>
      <c r="GW243" s="183"/>
      <c r="GX243" s="183"/>
      <c r="GY243" s="183"/>
      <c r="GZ243" s="183"/>
      <c r="HA243" s="183"/>
      <c r="HB243" s="183"/>
      <c r="HC243" s="183"/>
      <c r="HD243" s="183"/>
      <c r="HE243" s="183"/>
      <c r="HF243" s="183"/>
      <c r="HG243" s="183"/>
      <c r="HH243" s="183"/>
      <c r="HI243" s="184"/>
      <c r="HJ243" s="184"/>
      <c r="HK243" s="184"/>
      <c r="HL243" s="184"/>
      <c r="HM243" s="184"/>
      <c r="HN243" s="170"/>
      <c r="HO243" s="170"/>
      <c r="HP243" s="170"/>
      <c r="HQ243" s="170"/>
      <c r="HR243" s="170"/>
      <c r="HS243" s="170"/>
      <c r="HT243" s="172"/>
    </row>
    <row r="244" ht="15.75" customHeight="1">
      <c r="A244" s="39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  <c r="DG244" s="157"/>
      <c r="DH244" s="157"/>
      <c r="DI244" s="157"/>
      <c r="DJ244" s="157"/>
      <c r="DK244" s="157"/>
      <c r="DL244" s="157"/>
      <c r="DM244" s="157"/>
      <c r="DN244" s="157"/>
      <c r="DO244" s="157"/>
      <c r="DP244" s="157"/>
      <c r="DQ244" s="157"/>
      <c r="DR244" s="157"/>
      <c r="DS244" s="157"/>
      <c r="DT244" s="157"/>
      <c r="DU244" s="157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  <c r="EQ244" s="157"/>
      <c r="ER244" s="157"/>
      <c r="ES244" s="157"/>
      <c r="ET244" s="157"/>
      <c r="EU244" s="157"/>
      <c r="EV244" s="157"/>
      <c r="EW244" s="157"/>
      <c r="EX244" s="157"/>
      <c r="EY244" s="157"/>
      <c r="EZ244" s="157"/>
      <c r="FA244" s="157"/>
      <c r="FB244" s="157"/>
      <c r="FC244" s="157"/>
      <c r="FD244" s="157"/>
      <c r="FE244" s="157"/>
      <c r="FF244" s="157"/>
      <c r="FG244" s="157"/>
      <c r="FH244" s="157"/>
      <c r="FI244" s="157"/>
      <c r="FJ244" s="157"/>
      <c r="FK244" s="157"/>
      <c r="FL244" s="157"/>
      <c r="FM244" s="157"/>
      <c r="FN244" s="157"/>
      <c r="FO244" s="157"/>
      <c r="FP244" s="157"/>
      <c r="FQ244" s="157"/>
      <c r="FR244" s="157"/>
      <c r="FS244" s="157"/>
      <c r="FT244" s="157"/>
      <c r="FU244" s="157"/>
      <c r="FV244" s="157"/>
      <c r="FW244" s="157"/>
      <c r="FX244" s="157"/>
      <c r="FY244" s="157"/>
      <c r="FZ244" s="157"/>
      <c r="GA244" s="157"/>
      <c r="GB244" s="157"/>
      <c r="GC244" s="157"/>
      <c r="GD244" s="183"/>
      <c r="GE244" s="183"/>
      <c r="GF244" s="183"/>
      <c r="GG244" s="183"/>
      <c r="GH244" s="183"/>
      <c r="GI244" s="183"/>
      <c r="GJ244" s="183"/>
      <c r="GK244" s="183"/>
      <c r="GL244" s="183"/>
      <c r="GM244" s="183"/>
      <c r="GN244" s="183"/>
      <c r="GO244" s="183"/>
      <c r="GP244" s="183"/>
      <c r="GQ244" s="183"/>
      <c r="GR244" s="183"/>
      <c r="GS244" s="183"/>
      <c r="GT244" s="183"/>
      <c r="GU244" s="183"/>
      <c r="GV244" s="183"/>
      <c r="GW244" s="183"/>
      <c r="GX244" s="183"/>
      <c r="GY244" s="183"/>
      <c r="GZ244" s="183"/>
      <c r="HA244" s="183"/>
      <c r="HB244" s="183"/>
      <c r="HC244" s="183"/>
      <c r="HD244" s="183"/>
      <c r="HE244" s="183"/>
      <c r="HF244" s="183"/>
      <c r="HG244" s="183"/>
      <c r="HH244" s="183"/>
      <c r="HI244" s="184"/>
      <c r="HJ244" s="184"/>
      <c r="HK244" s="184"/>
      <c r="HL244" s="184"/>
      <c r="HM244" s="184"/>
      <c r="HN244" s="170"/>
      <c r="HO244" s="170"/>
      <c r="HP244" s="170"/>
      <c r="HQ244" s="170"/>
      <c r="HR244" s="170"/>
      <c r="HS244" s="170"/>
      <c r="HT244" s="172"/>
    </row>
    <row r="245" ht="15.75" customHeight="1">
      <c r="A245" s="39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  <c r="DG245" s="157"/>
      <c r="DH245" s="157"/>
      <c r="DI245" s="157"/>
      <c r="DJ245" s="157"/>
      <c r="DK245" s="157"/>
      <c r="DL245" s="157"/>
      <c r="DM245" s="157"/>
      <c r="DN245" s="157"/>
      <c r="DO245" s="157"/>
      <c r="DP245" s="157"/>
      <c r="DQ245" s="157"/>
      <c r="DR245" s="157"/>
      <c r="DS245" s="157"/>
      <c r="DT245" s="157"/>
      <c r="DU245" s="157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  <c r="EQ245" s="157"/>
      <c r="ER245" s="157"/>
      <c r="ES245" s="157"/>
      <c r="ET245" s="157"/>
      <c r="EU245" s="157"/>
      <c r="EV245" s="157"/>
      <c r="EW245" s="157"/>
      <c r="EX245" s="157"/>
      <c r="EY245" s="157"/>
      <c r="EZ245" s="157"/>
      <c r="FA245" s="157"/>
      <c r="FB245" s="157"/>
      <c r="FC245" s="157"/>
      <c r="FD245" s="157"/>
      <c r="FE245" s="157"/>
      <c r="FF245" s="157"/>
      <c r="FG245" s="157"/>
      <c r="FH245" s="157"/>
      <c r="FI245" s="157"/>
      <c r="FJ245" s="157"/>
      <c r="FK245" s="157"/>
      <c r="FL245" s="157"/>
      <c r="FM245" s="157"/>
      <c r="FN245" s="157"/>
      <c r="FO245" s="157"/>
      <c r="FP245" s="157"/>
      <c r="FQ245" s="157"/>
      <c r="FR245" s="157"/>
      <c r="FS245" s="157"/>
      <c r="FT245" s="157"/>
      <c r="FU245" s="157"/>
      <c r="FV245" s="157"/>
      <c r="FW245" s="157"/>
      <c r="FX245" s="157"/>
      <c r="FY245" s="157"/>
      <c r="FZ245" s="157"/>
      <c r="GA245" s="157"/>
      <c r="GB245" s="157"/>
      <c r="GC245" s="157"/>
      <c r="GD245" s="183"/>
      <c r="GE245" s="183"/>
      <c r="GF245" s="183"/>
      <c r="GG245" s="183"/>
      <c r="GH245" s="183"/>
      <c r="GI245" s="183"/>
      <c r="GJ245" s="183"/>
      <c r="GK245" s="183"/>
      <c r="GL245" s="183"/>
      <c r="GM245" s="183"/>
      <c r="GN245" s="183"/>
      <c r="GO245" s="183"/>
      <c r="GP245" s="183"/>
      <c r="GQ245" s="183"/>
      <c r="GR245" s="183"/>
      <c r="GS245" s="183"/>
      <c r="GT245" s="183"/>
      <c r="GU245" s="183"/>
      <c r="GV245" s="183"/>
      <c r="GW245" s="183"/>
      <c r="GX245" s="183"/>
      <c r="GY245" s="183"/>
      <c r="GZ245" s="183"/>
      <c r="HA245" s="183"/>
      <c r="HB245" s="183"/>
      <c r="HC245" s="183"/>
      <c r="HD245" s="183"/>
      <c r="HE245" s="183"/>
      <c r="HF245" s="183"/>
      <c r="HG245" s="183"/>
      <c r="HH245" s="183"/>
      <c r="HI245" s="184"/>
      <c r="HJ245" s="184"/>
      <c r="HK245" s="184"/>
      <c r="HL245" s="184"/>
      <c r="HM245" s="184"/>
      <c r="HN245" s="170"/>
      <c r="HO245" s="170"/>
      <c r="HP245" s="170"/>
      <c r="HQ245" s="170"/>
      <c r="HR245" s="170"/>
      <c r="HS245" s="170"/>
      <c r="HT245" s="172"/>
    </row>
    <row r="246" ht="15.75" customHeight="1">
      <c r="A246" s="39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  <c r="CM246" s="157"/>
      <c r="CN246" s="157"/>
      <c r="CO246" s="157"/>
      <c r="CP246" s="157"/>
      <c r="CQ246" s="157"/>
      <c r="CR246" s="157"/>
      <c r="CS246" s="157"/>
      <c r="CT246" s="157"/>
      <c r="CU246" s="157"/>
      <c r="CV246" s="157"/>
      <c r="CW246" s="157"/>
      <c r="CX246" s="157"/>
      <c r="CY246" s="157"/>
      <c r="CZ246" s="157"/>
      <c r="DA246" s="157"/>
      <c r="DB246" s="157"/>
      <c r="DC246" s="157"/>
      <c r="DD246" s="157"/>
      <c r="DE246" s="157"/>
      <c r="DF246" s="157"/>
      <c r="DG246" s="157"/>
      <c r="DH246" s="157"/>
      <c r="DI246" s="157"/>
      <c r="DJ246" s="157"/>
      <c r="DK246" s="157"/>
      <c r="DL246" s="157"/>
      <c r="DM246" s="157"/>
      <c r="DN246" s="157"/>
      <c r="DO246" s="157"/>
      <c r="DP246" s="157"/>
      <c r="DQ246" s="157"/>
      <c r="DR246" s="157"/>
      <c r="DS246" s="157"/>
      <c r="DT246" s="157"/>
      <c r="DU246" s="157"/>
      <c r="DV246" s="157"/>
      <c r="DW246" s="157"/>
      <c r="DX246" s="157"/>
      <c r="DY246" s="157"/>
      <c r="DZ246" s="157"/>
      <c r="EA246" s="157"/>
      <c r="EB246" s="157"/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  <c r="EQ246" s="157"/>
      <c r="ER246" s="157"/>
      <c r="ES246" s="157"/>
      <c r="ET246" s="157"/>
      <c r="EU246" s="157"/>
      <c r="EV246" s="157"/>
      <c r="EW246" s="157"/>
      <c r="EX246" s="157"/>
      <c r="EY246" s="157"/>
      <c r="EZ246" s="157"/>
      <c r="FA246" s="157"/>
      <c r="FB246" s="157"/>
      <c r="FC246" s="157"/>
      <c r="FD246" s="157"/>
      <c r="FE246" s="157"/>
      <c r="FF246" s="157"/>
      <c r="FG246" s="157"/>
      <c r="FH246" s="157"/>
      <c r="FI246" s="157"/>
      <c r="FJ246" s="157"/>
      <c r="FK246" s="157"/>
      <c r="FL246" s="157"/>
      <c r="FM246" s="157"/>
      <c r="FN246" s="157"/>
      <c r="FO246" s="157"/>
      <c r="FP246" s="157"/>
      <c r="FQ246" s="157"/>
      <c r="FR246" s="157"/>
      <c r="FS246" s="157"/>
      <c r="FT246" s="157"/>
      <c r="FU246" s="157"/>
      <c r="FV246" s="157"/>
      <c r="FW246" s="157"/>
      <c r="FX246" s="157"/>
      <c r="FY246" s="157"/>
      <c r="FZ246" s="157"/>
      <c r="GA246" s="157"/>
      <c r="GB246" s="157"/>
      <c r="GC246" s="157"/>
      <c r="GD246" s="183"/>
      <c r="GE246" s="183"/>
      <c r="GF246" s="183"/>
      <c r="GG246" s="183"/>
      <c r="GH246" s="183"/>
      <c r="GI246" s="183"/>
      <c r="GJ246" s="183"/>
      <c r="GK246" s="183"/>
      <c r="GL246" s="183"/>
      <c r="GM246" s="183"/>
      <c r="GN246" s="183"/>
      <c r="GO246" s="183"/>
      <c r="GP246" s="183"/>
      <c r="GQ246" s="183"/>
      <c r="GR246" s="183"/>
      <c r="GS246" s="183"/>
      <c r="GT246" s="183"/>
      <c r="GU246" s="183"/>
      <c r="GV246" s="183"/>
      <c r="GW246" s="183"/>
      <c r="GX246" s="183"/>
      <c r="GY246" s="183"/>
      <c r="GZ246" s="183"/>
      <c r="HA246" s="183"/>
      <c r="HB246" s="183"/>
      <c r="HC246" s="183"/>
      <c r="HD246" s="183"/>
      <c r="HE246" s="183"/>
      <c r="HF246" s="183"/>
      <c r="HG246" s="183"/>
      <c r="HH246" s="183"/>
      <c r="HI246" s="184"/>
      <c r="HJ246" s="184"/>
      <c r="HK246" s="184"/>
      <c r="HL246" s="184"/>
      <c r="HM246" s="184"/>
      <c r="HN246" s="170"/>
      <c r="HO246" s="170"/>
      <c r="HP246" s="170"/>
      <c r="HQ246" s="170"/>
      <c r="HR246" s="170"/>
      <c r="HS246" s="170"/>
      <c r="HT246" s="172"/>
    </row>
    <row r="247" ht="15.75" customHeight="1">
      <c r="A247" s="39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7"/>
      <c r="DS247" s="157"/>
      <c r="DT247" s="157"/>
      <c r="DU247" s="157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  <c r="EQ247" s="157"/>
      <c r="ER247" s="157"/>
      <c r="ES247" s="157"/>
      <c r="ET247" s="157"/>
      <c r="EU247" s="157"/>
      <c r="EV247" s="157"/>
      <c r="EW247" s="157"/>
      <c r="EX247" s="157"/>
      <c r="EY247" s="157"/>
      <c r="EZ247" s="157"/>
      <c r="FA247" s="157"/>
      <c r="FB247" s="157"/>
      <c r="FC247" s="157"/>
      <c r="FD247" s="157"/>
      <c r="FE247" s="157"/>
      <c r="FF247" s="157"/>
      <c r="FG247" s="157"/>
      <c r="FH247" s="157"/>
      <c r="FI247" s="157"/>
      <c r="FJ247" s="157"/>
      <c r="FK247" s="157"/>
      <c r="FL247" s="157"/>
      <c r="FM247" s="157"/>
      <c r="FN247" s="157"/>
      <c r="FO247" s="157"/>
      <c r="FP247" s="157"/>
      <c r="FQ247" s="157"/>
      <c r="FR247" s="157"/>
      <c r="FS247" s="157"/>
      <c r="FT247" s="157"/>
      <c r="FU247" s="157"/>
      <c r="FV247" s="157"/>
      <c r="FW247" s="157"/>
      <c r="FX247" s="157"/>
      <c r="FY247" s="157"/>
      <c r="FZ247" s="157"/>
      <c r="GA247" s="157"/>
      <c r="GB247" s="157"/>
      <c r="GC247" s="157"/>
      <c r="GD247" s="183"/>
      <c r="GE247" s="183"/>
      <c r="GF247" s="183"/>
      <c r="GG247" s="183"/>
      <c r="GH247" s="183"/>
      <c r="GI247" s="183"/>
      <c r="GJ247" s="183"/>
      <c r="GK247" s="183"/>
      <c r="GL247" s="183"/>
      <c r="GM247" s="183"/>
      <c r="GN247" s="183"/>
      <c r="GO247" s="183"/>
      <c r="GP247" s="183"/>
      <c r="GQ247" s="183"/>
      <c r="GR247" s="183"/>
      <c r="GS247" s="183"/>
      <c r="GT247" s="183"/>
      <c r="GU247" s="183"/>
      <c r="GV247" s="183"/>
      <c r="GW247" s="183"/>
      <c r="GX247" s="183"/>
      <c r="GY247" s="183"/>
      <c r="GZ247" s="183"/>
      <c r="HA247" s="183"/>
      <c r="HB247" s="183"/>
      <c r="HC247" s="183"/>
      <c r="HD247" s="183"/>
      <c r="HE247" s="183"/>
      <c r="HF247" s="183"/>
      <c r="HG247" s="183"/>
      <c r="HH247" s="183"/>
      <c r="HI247" s="184"/>
      <c r="HJ247" s="184"/>
      <c r="HK247" s="184"/>
      <c r="HL247" s="184"/>
      <c r="HM247" s="184"/>
      <c r="HN247" s="170"/>
      <c r="HO247" s="170"/>
      <c r="HP247" s="170"/>
      <c r="HQ247" s="170"/>
      <c r="HR247" s="170"/>
      <c r="HS247" s="170"/>
      <c r="HT247" s="172"/>
    </row>
    <row r="248" ht="15.75" customHeight="1">
      <c r="A248" s="39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  <c r="DG248" s="157"/>
      <c r="DH248" s="157"/>
      <c r="DI248" s="157"/>
      <c r="DJ248" s="157"/>
      <c r="DK248" s="157"/>
      <c r="DL248" s="157"/>
      <c r="DM248" s="157"/>
      <c r="DN248" s="157"/>
      <c r="DO248" s="157"/>
      <c r="DP248" s="157"/>
      <c r="DQ248" s="157"/>
      <c r="DR248" s="157"/>
      <c r="DS248" s="157"/>
      <c r="DT248" s="157"/>
      <c r="DU248" s="157"/>
      <c r="DV248" s="157"/>
      <c r="DW248" s="157"/>
      <c r="DX248" s="157"/>
      <c r="DY248" s="157"/>
      <c r="DZ248" s="157"/>
      <c r="EA248" s="157"/>
      <c r="EB248" s="157"/>
      <c r="EC248" s="157"/>
      <c r="ED248" s="157"/>
      <c r="EE248" s="157"/>
      <c r="EF248" s="157"/>
      <c r="EG248" s="157"/>
      <c r="EH248" s="157"/>
      <c r="EI248" s="157"/>
      <c r="EJ248" s="157"/>
      <c r="EK248" s="157"/>
      <c r="EL248" s="157"/>
      <c r="EM248" s="157"/>
      <c r="EN248" s="157"/>
      <c r="EO248" s="157"/>
      <c r="EP248" s="157"/>
      <c r="EQ248" s="157"/>
      <c r="ER248" s="157"/>
      <c r="ES248" s="157"/>
      <c r="ET248" s="157"/>
      <c r="EU248" s="157"/>
      <c r="EV248" s="157"/>
      <c r="EW248" s="157"/>
      <c r="EX248" s="157"/>
      <c r="EY248" s="157"/>
      <c r="EZ248" s="157"/>
      <c r="FA248" s="157"/>
      <c r="FB248" s="157"/>
      <c r="FC248" s="157"/>
      <c r="FD248" s="157"/>
      <c r="FE248" s="157"/>
      <c r="FF248" s="157"/>
      <c r="FG248" s="157"/>
      <c r="FH248" s="157"/>
      <c r="FI248" s="157"/>
      <c r="FJ248" s="157"/>
      <c r="FK248" s="157"/>
      <c r="FL248" s="157"/>
      <c r="FM248" s="157"/>
      <c r="FN248" s="157"/>
      <c r="FO248" s="157"/>
      <c r="FP248" s="157"/>
      <c r="FQ248" s="157"/>
      <c r="FR248" s="157"/>
      <c r="FS248" s="157"/>
      <c r="FT248" s="157"/>
      <c r="FU248" s="157"/>
      <c r="FV248" s="157"/>
      <c r="FW248" s="157"/>
      <c r="FX248" s="157"/>
      <c r="FY248" s="157"/>
      <c r="FZ248" s="157"/>
      <c r="GA248" s="157"/>
      <c r="GB248" s="157"/>
      <c r="GC248" s="157"/>
      <c r="GD248" s="183"/>
      <c r="GE248" s="183"/>
      <c r="GF248" s="183"/>
      <c r="GG248" s="183"/>
      <c r="GH248" s="183"/>
      <c r="GI248" s="183"/>
      <c r="GJ248" s="183"/>
      <c r="GK248" s="183"/>
      <c r="GL248" s="183"/>
      <c r="GM248" s="183"/>
      <c r="GN248" s="183"/>
      <c r="GO248" s="183"/>
      <c r="GP248" s="183"/>
      <c r="GQ248" s="183"/>
      <c r="GR248" s="183"/>
      <c r="GS248" s="183"/>
      <c r="GT248" s="183"/>
      <c r="GU248" s="183"/>
      <c r="GV248" s="183"/>
      <c r="GW248" s="183"/>
      <c r="GX248" s="183"/>
      <c r="GY248" s="183"/>
      <c r="GZ248" s="183"/>
      <c r="HA248" s="183"/>
      <c r="HB248" s="183"/>
      <c r="HC248" s="183"/>
      <c r="HD248" s="183"/>
      <c r="HE248" s="183"/>
      <c r="HF248" s="183"/>
      <c r="HG248" s="183"/>
      <c r="HH248" s="183"/>
      <c r="HI248" s="184"/>
      <c r="HJ248" s="184"/>
      <c r="HK248" s="184"/>
      <c r="HL248" s="184"/>
      <c r="HM248" s="184"/>
      <c r="HN248" s="170"/>
      <c r="HO248" s="170"/>
      <c r="HP248" s="170"/>
      <c r="HQ248" s="170"/>
      <c r="HR248" s="170"/>
      <c r="HS248" s="170"/>
      <c r="HT248" s="172"/>
    </row>
    <row r="249" ht="15.75" customHeight="1">
      <c r="A249" s="39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  <c r="DG249" s="157"/>
      <c r="DH249" s="157"/>
      <c r="DI249" s="157"/>
      <c r="DJ249" s="157"/>
      <c r="DK249" s="157"/>
      <c r="DL249" s="157"/>
      <c r="DM249" s="157"/>
      <c r="DN249" s="157"/>
      <c r="DO249" s="157"/>
      <c r="DP249" s="157"/>
      <c r="DQ249" s="157"/>
      <c r="DR249" s="157"/>
      <c r="DS249" s="157"/>
      <c r="DT249" s="157"/>
      <c r="DU249" s="157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  <c r="EQ249" s="157"/>
      <c r="ER249" s="157"/>
      <c r="ES249" s="157"/>
      <c r="ET249" s="157"/>
      <c r="EU249" s="157"/>
      <c r="EV249" s="157"/>
      <c r="EW249" s="157"/>
      <c r="EX249" s="157"/>
      <c r="EY249" s="157"/>
      <c r="EZ249" s="157"/>
      <c r="FA249" s="157"/>
      <c r="FB249" s="157"/>
      <c r="FC249" s="157"/>
      <c r="FD249" s="157"/>
      <c r="FE249" s="157"/>
      <c r="FF249" s="157"/>
      <c r="FG249" s="157"/>
      <c r="FH249" s="157"/>
      <c r="FI249" s="157"/>
      <c r="FJ249" s="157"/>
      <c r="FK249" s="157"/>
      <c r="FL249" s="157"/>
      <c r="FM249" s="157"/>
      <c r="FN249" s="157"/>
      <c r="FO249" s="157"/>
      <c r="FP249" s="157"/>
      <c r="FQ249" s="157"/>
      <c r="FR249" s="157"/>
      <c r="FS249" s="157"/>
      <c r="FT249" s="157"/>
      <c r="FU249" s="157"/>
      <c r="FV249" s="157"/>
      <c r="FW249" s="157"/>
      <c r="FX249" s="157"/>
      <c r="FY249" s="157"/>
      <c r="FZ249" s="157"/>
      <c r="GA249" s="157"/>
      <c r="GB249" s="157"/>
      <c r="GC249" s="157"/>
      <c r="GD249" s="183"/>
      <c r="GE249" s="183"/>
      <c r="GF249" s="183"/>
      <c r="GG249" s="183"/>
      <c r="GH249" s="183"/>
      <c r="GI249" s="183"/>
      <c r="GJ249" s="183"/>
      <c r="GK249" s="183"/>
      <c r="GL249" s="183"/>
      <c r="GM249" s="183"/>
      <c r="GN249" s="183"/>
      <c r="GO249" s="183"/>
      <c r="GP249" s="183"/>
      <c r="GQ249" s="183"/>
      <c r="GR249" s="183"/>
      <c r="GS249" s="183"/>
      <c r="GT249" s="183"/>
      <c r="GU249" s="183"/>
      <c r="GV249" s="183"/>
      <c r="GW249" s="183"/>
      <c r="GX249" s="183"/>
      <c r="GY249" s="183"/>
      <c r="GZ249" s="183"/>
      <c r="HA249" s="183"/>
      <c r="HB249" s="183"/>
      <c r="HC249" s="183"/>
      <c r="HD249" s="183"/>
      <c r="HE249" s="183"/>
      <c r="HF249" s="183"/>
      <c r="HG249" s="183"/>
      <c r="HH249" s="183"/>
      <c r="HI249" s="184"/>
      <c r="HJ249" s="184"/>
      <c r="HK249" s="184"/>
      <c r="HL249" s="184"/>
      <c r="HM249" s="184"/>
      <c r="HN249" s="170"/>
      <c r="HO249" s="170"/>
      <c r="HP249" s="170"/>
      <c r="HQ249" s="170"/>
      <c r="HR249" s="170"/>
      <c r="HS249" s="170"/>
      <c r="HT249" s="172"/>
    </row>
    <row r="250" ht="15.75" customHeight="1">
      <c r="A250" s="39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  <c r="EV250" s="157"/>
      <c r="EW250" s="157"/>
      <c r="EX250" s="157"/>
      <c r="EY250" s="157"/>
      <c r="EZ250" s="157"/>
      <c r="FA250" s="157"/>
      <c r="FB250" s="157"/>
      <c r="FC250" s="157"/>
      <c r="FD250" s="157"/>
      <c r="FE250" s="157"/>
      <c r="FF250" s="157"/>
      <c r="FG250" s="157"/>
      <c r="FH250" s="157"/>
      <c r="FI250" s="157"/>
      <c r="FJ250" s="157"/>
      <c r="FK250" s="157"/>
      <c r="FL250" s="157"/>
      <c r="FM250" s="157"/>
      <c r="FN250" s="157"/>
      <c r="FO250" s="157"/>
      <c r="FP250" s="157"/>
      <c r="FQ250" s="157"/>
      <c r="FR250" s="157"/>
      <c r="FS250" s="157"/>
      <c r="FT250" s="157"/>
      <c r="FU250" s="157"/>
      <c r="FV250" s="157"/>
      <c r="FW250" s="157"/>
      <c r="FX250" s="157"/>
      <c r="FY250" s="157"/>
      <c r="FZ250" s="157"/>
      <c r="GA250" s="157"/>
      <c r="GB250" s="157"/>
      <c r="GC250" s="157"/>
      <c r="GD250" s="183"/>
      <c r="GE250" s="183"/>
      <c r="GF250" s="183"/>
      <c r="GG250" s="183"/>
      <c r="GH250" s="183"/>
      <c r="GI250" s="183"/>
      <c r="GJ250" s="183"/>
      <c r="GK250" s="183"/>
      <c r="GL250" s="183"/>
      <c r="GM250" s="183"/>
      <c r="GN250" s="183"/>
      <c r="GO250" s="183"/>
      <c r="GP250" s="183"/>
      <c r="GQ250" s="183"/>
      <c r="GR250" s="183"/>
      <c r="GS250" s="183"/>
      <c r="GT250" s="183"/>
      <c r="GU250" s="183"/>
      <c r="GV250" s="183"/>
      <c r="GW250" s="183"/>
      <c r="GX250" s="183"/>
      <c r="GY250" s="183"/>
      <c r="GZ250" s="183"/>
      <c r="HA250" s="183"/>
      <c r="HB250" s="183"/>
      <c r="HC250" s="183"/>
      <c r="HD250" s="183"/>
      <c r="HE250" s="183"/>
      <c r="HF250" s="183"/>
      <c r="HG250" s="183"/>
      <c r="HH250" s="183"/>
      <c r="HI250" s="184"/>
      <c r="HJ250" s="184"/>
      <c r="HK250" s="184"/>
      <c r="HL250" s="184"/>
      <c r="HM250" s="184"/>
      <c r="HN250" s="170"/>
      <c r="HO250" s="170"/>
      <c r="HP250" s="170"/>
      <c r="HQ250" s="170"/>
      <c r="HR250" s="170"/>
      <c r="HS250" s="170"/>
      <c r="HT250" s="172"/>
    </row>
    <row r="251" ht="15.75" customHeight="1">
      <c r="A251" s="39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  <c r="DT251" s="157"/>
      <c r="DU251" s="157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  <c r="EQ251" s="157"/>
      <c r="ER251" s="157"/>
      <c r="ES251" s="157"/>
      <c r="ET251" s="157"/>
      <c r="EU251" s="157"/>
      <c r="EV251" s="157"/>
      <c r="EW251" s="157"/>
      <c r="EX251" s="157"/>
      <c r="EY251" s="157"/>
      <c r="EZ251" s="157"/>
      <c r="FA251" s="157"/>
      <c r="FB251" s="157"/>
      <c r="FC251" s="157"/>
      <c r="FD251" s="157"/>
      <c r="FE251" s="157"/>
      <c r="FF251" s="157"/>
      <c r="FG251" s="157"/>
      <c r="FH251" s="157"/>
      <c r="FI251" s="157"/>
      <c r="FJ251" s="157"/>
      <c r="FK251" s="157"/>
      <c r="FL251" s="157"/>
      <c r="FM251" s="157"/>
      <c r="FN251" s="157"/>
      <c r="FO251" s="157"/>
      <c r="FP251" s="157"/>
      <c r="FQ251" s="157"/>
      <c r="FR251" s="157"/>
      <c r="FS251" s="157"/>
      <c r="FT251" s="157"/>
      <c r="FU251" s="157"/>
      <c r="FV251" s="157"/>
      <c r="FW251" s="157"/>
      <c r="FX251" s="157"/>
      <c r="FY251" s="157"/>
      <c r="FZ251" s="157"/>
      <c r="GA251" s="157"/>
      <c r="GB251" s="157"/>
      <c r="GC251" s="157"/>
      <c r="GD251" s="183"/>
      <c r="GE251" s="183"/>
      <c r="GF251" s="183"/>
      <c r="GG251" s="183"/>
      <c r="GH251" s="183"/>
      <c r="GI251" s="183"/>
      <c r="GJ251" s="183"/>
      <c r="GK251" s="183"/>
      <c r="GL251" s="183"/>
      <c r="GM251" s="183"/>
      <c r="GN251" s="183"/>
      <c r="GO251" s="183"/>
      <c r="GP251" s="183"/>
      <c r="GQ251" s="183"/>
      <c r="GR251" s="183"/>
      <c r="GS251" s="183"/>
      <c r="GT251" s="183"/>
      <c r="GU251" s="183"/>
      <c r="GV251" s="183"/>
      <c r="GW251" s="183"/>
      <c r="GX251" s="183"/>
      <c r="GY251" s="183"/>
      <c r="GZ251" s="183"/>
      <c r="HA251" s="183"/>
      <c r="HB251" s="183"/>
      <c r="HC251" s="183"/>
      <c r="HD251" s="183"/>
      <c r="HE251" s="183"/>
      <c r="HF251" s="183"/>
      <c r="HG251" s="183"/>
      <c r="HH251" s="183"/>
      <c r="HI251" s="184"/>
      <c r="HJ251" s="184"/>
      <c r="HK251" s="184"/>
      <c r="HL251" s="184"/>
      <c r="HM251" s="184"/>
      <c r="HN251" s="170"/>
      <c r="HO251" s="170"/>
      <c r="HP251" s="170"/>
      <c r="HQ251" s="170"/>
      <c r="HR251" s="170"/>
      <c r="HS251" s="170"/>
      <c r="HT251" s="172"/>
    </row>
    <row r="252" ht="15.75" customHeight="1">
      <c r="A252" s="39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  <c r="DG252" s="157"/>
      <c r="DH252" s="157"/>
      <c r="DI252" s="157"/>
      <c r="DJ252" s="157"/>
      <c r="DK252" s="157"/>
      <c r="DL252" s="157"/>
      <c r="DM252" s="157"/>
      <c r="DN252" s="157"/>
      <c r="DO252" s="157"/>
      <c r="DP252" s="157"/>
      <c r="DQ252" s="157"/>
      <c r="DR252" s="157"/>
      <c r="DS252" s="157"/>
      <c r="DT252" s="157"/>
      <c r="DU252" s="157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  <c r="EQ252" s="157"/>
      <c r="ER252" s="157"/>
      <c r="ES252" s="157"/>
      <c r="ET252" s="157"/>
      <c r="EU252" s="157"/>
      <c r="EV252" s="157"/>
      <c r="EW252" s="157"/>
      <c r="EX252" s="157"/>
      <c r="EY252" s="157"/>
      <c r="EZ252" s="157"/>
      <c r="FA252" s="157"/>
      <c r="FB252" s="157"/>
      <c r="FC252" s="157"/>
      <c r="FD252" s="157"/>
      <c r="FE252" s="157"/>
      <c r="FF252" s="157"/>
      <c r="FG252" s="157"/>
      <c r="FH252" s="157"/>
      <c r="FI252" s="157"/>
      <c r="FJ252" s="157"/>
      <c r="FK252" s="157"/>
      <c r="FL252" s="157"/>
      <c r="FM252" s="157"/>
      <c r="FN252" s="157"/>
      <c r="FO252" s="157"/>
      <c r="FP252" s="157"/>
      <c r="FQ252" s="157"/>
      <c r="FR252" s="157"/>
      <c r="FS252" s="157"/>
      <c r="FT252" s="157"/>
      <c r="FU252" s="157"/>
      <c r="FV252" s="157"/>
      <c r="FW252" s="157"/>
      <c r="FX252" s="157"/>
      <c r="FY252" s="157"/>
      <c r="FZ252" s="157"/>
      <c r="GA252" s="157"/>
      <c r="GB252" s="157"/>
      <c r="GC252" s="157"/>
      <c r="GD252" s="183"/>
      <c r="GE252" s="183"/>
      <c r="GF252" s="183"/>
      <c r="GG252" s="183"/>
      <c r="GH252" s="183"/>
      <c r="GI252" s="183"/>
      <c r="GJ252" s="183"/>
      <c r="GK252" s="183"/>
      <c r="GL252" s="183"/>
      <c r="GM252" s="183"/>
      <c r="GN252" s="183"/>
      <c r="GO252" s="183"/>
      <c r="GP252" s="183"/>
      <c r="GQ252" s="183"/>
      <c r="GR252" s="183"/>
      <c r="GS252" s="183"/>
      <c r="GT252" s="183"/>
      <c r="GU252" s="183"/>
      <c r="GV252" s="183"/>
      <c r="GW252" s="183"/>
      <c r="GX252" s="183"/>
      <c r="GY252" s="183"/>
      <c r="GZ252" s="183"/>
      <c r="HA252" s="183"/>
      <c r="HB252" s="183"/>
      <c r="HC252" s="183"/>
      <c r="HD252" s="183"/>
      <c r="HE252" s="183"/>
      <c r="HF252" s="183"/>
      <c r="HG252" s="183"/>
      <c r="HH252" s="183"/>
      <c r="HI252" s="184"/>
      <c r="HJ252" s="184"/>
      <c r="HK252" s="184"/>
      <c r="HL252" s="184"/>
      <c r="HM252" s="184"/>
      <c r="HN252" s="170"/>
      <c r="HO252" s="170"/>
      <c r="HP252" s="170"/>
      <c r="HQ252" s="170"/>
      <c r="HR252" s="170"/>
      <c r="HS252" s="170"/>
      <c r="HT252" s="172"/>
    </row>
    <row r="253" ht="15.75" customHeight="1">
      <c r="A253" s="39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  <c r="DG253" s="157"/>
      <c r="DH253" s="157"/>
      <c r="DI253" s="157"/>
      <c r="DJ253" s="157"/>
      <c r="DK253" s="157"/>
      <c r="DL253" s="157"/>
      <c r="DM253" s="157"/>
      <c r="DN253" s="157"/>
      <c r="DO253" s="157"/>
      <c r="DP253" s="157"/>
      <c r="DQ253" s="157"/>
      <c r="DR253" s="157"/>
      <c r="DS253" s="157"/>
      <c r="DT253" s="157"/>
      <c r="DU253" s="157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  <c r="EQ253" s="157"/>
      <c r="ER253" s="157"/>
      <c r="ES253" s="157"/>
      <c r="ET253" s="157"/>
      <c r="EU253" s="157"/>
      <c r="EV253" s="157"/>
      <c r="EW253" s="157"/>
      <c r="EX253" s="157"/>
      <c r="EY253" s="157"/>
      <c r="EZ253" s="157"/>
      <c r="FA253" s="157"/>
      <c r="FB253" s="157"/>
      <c r="FC253" s="157"/>
      <c r="FD253" s="157"/>
      <c r="FE253" s="157"/>
      <c r="FF253" s="157"/>
      <c r="FG253" s="157"/>
      <c r="FH253" s="157"/>
      <c r="FI253" s="157"/>
      <c r="FJ253" s="157"/>
      <c r="FK253" s="157"/>
      <c r="FL253" s="157"/>
      <c r="FM253" s="157"/>
      <c r="FN253" s="157"/>
      <c r="FO253" s="157"/>
      <c r="FP253" s="157"/>
      <c r="FQ253" s="157"/>
      <c r="FR253" s="157"/>
      <c r="FS253" s="157"/>
      <c r="FT253" s="157"/>
      <c r="FU253" s="157"/>
      <c r="FV253" s="157"/>
      <c r="FW253" s="157"/>
      <c r="FX253" s="157"/>
      <c r="FY253" s="157"/>
      <c r="FZ253" s="157"/>
      <c r="GA253" s="157"/>
      <c r="GB253" s="157"/>
      <c r="GC253" s="157"/>
      <c r="GD253" s="183"/>
      <c r="GE253" s="183"/>
      <c r="GF253" s="183"/>
      <c r="GG253" s="183"/>
      <c r="GH253" s="183"/>
      <c r="GI253" s="183"/>
      <c r="GJ253" s="183"/>
      <c r="GK253" s="183"/>
      <c r="GL253" s="183"/>
      <c r="GM253" s="183"/>
      <c r="GN253" s="183"/>
      <c r="GO253" s="183"/>
      <c r="GP253" s="183"/>
      <c r="GQ253" s="183"/>
      <c r="GR253" s="183"/>
      <c r="GS253" s="183"/>
      <c r="GT253" s="183"/>
      <c r="GU253" s="183"/>
      <c r="GV253" s="183"/>
      <c r="GW253" s="183"/>
      <c r="GX253" s="183"/>
      <c r="GY253" s="183"/>
      <c r="GZ253" s="183"/>
      <c r="HA253" s="183"/>
      <c r="HB253" s="183"/>
      <c r="HC253" s="183"/>
      <c r="HD253" s="183"/>
      <c r="HE253" s="183"/>
      <c r="HF253" s="183"/>
      <c r="HG253" s="183"/>
      <c r="HH253" s="183"/>
      <c r="HI253" s="184"/>
      <c r="HJ253" s="184"/>
      <c r="HK253" s="184"/>
      <c r="HL253" s="184"/>
      <c r="HM253" s="184"/>
      <c r="HN253" s="170"/>
      <c r="HO253" s="170"/>
      <c r="HP253" s="170"/>
      <c r="HQ253" s="170"/>
      <c r="HR253" s="170"/>
      <c r="HS253" s="170"/>
      <c r="HT253" s="172"/>
    </row>
  </sheetData>
  <mergeCells count="1">
    <mergeCell ref="B2:B3"/>
  </mergeCells>
  <conditionalFormatting sqref="C5:HT6">
    <cfRule type="expression" dxfId="0" priority="1">
      <formula>#REF!&gt;=TODAY()</formula>
    </cfRule>
  </conditionalFormatting>
  <conditionalFormatting sqref="C5:HT5">
    <cfRule type="expression" dxfId="0" priority="2">
      <formula>#REF!&gt;=TODAY()</formula>
    </cfRule>
  </conditionalFormatting>
  <conditionalFormatting sqref="C5:HT5">
    <cfRule type="expression" dxfId="0" priority="3">
      <formula>#REF!&gt;=TODAY()</formula>
    </cfRule>
  </conditionalFormatting>
  <conditionalFormatting sqref="C5:HT5">
    <cfRule type="expression" dxfId="0" priority="4">
      <formula>#REF!&gt;=TODAY()</formula>
    </cfRule>
  </conditionalFormatting>
  <conditionalFormatting sqref="C5:HT5">
    <cfRule type="expression" dxfId="0" priority="5">
      <formula>#REF!&gt;=TODAY()</formula>
    </cfRule>
  </conditionalFormatting>
  <conditionalFormatting sqref="C5:HT5">
    <cfRule type="expression" dxfId="0" priority="6">
      <formula>#REF!&gt;=TODAY()</formula>
    </cfRule>
  </conditionalFormatting>
  <conditionalFormatting sqref="C5:HT5">
    <cfRule type="expression" dxfId="0" priority="7">
      <formula>#REF!&gt;=TODAY()</formula>
    </cfRule>
  </conditionalFormatting>
  <conditionalFormatting sqref="C5:HT5">
    <cfRule type="expression" dxfId="0" priority="8">
      <formula>#REF!&gt;=TODAY()</formula>
    </cfRule>
  </conditionalFormatting>
  <conditionalFormatting sqref="C6:HT6">
    <cfRule type="expression" dxfId="0" priority="9">
      <formula>#REF!&gt;=TODAY()</formula>
    </cfRule>
  </conditionalFormatting>
  <conditionalFormatting sqref="C6:HT6">
    <cfRule type="expression" dxfId="0" priority="10">
      <formula>#REF!&gt;=TODAY()</formula>
    </cfRule>
  </conditionalFormatting>
  <conditionalFormatting sqref="C6:HT6">
    <cfRule type="expression" dxfId="0" priority="11">
      <formula>#REF!&gt;=TODAY()</formula>
    </cfRule>
  </conditionalFormatting>
  <conditionalFormatting sqref="C6:HT6">
    <cfRule type="expression" dxfId="0" priority="12">
      <formula>#REF!&gt;=TODAY()</formula>
    </cfRule>
  </conditionalFormatting>
  <conditionalFormatting sqref="C6:HT6">
    <cfRule type="expression" dxfId="0" priority="13">
      <formula>#REF!&gt;=TODAY()</formula>
    </cfRule>
  </conditionalFormatting>
  <conditionalFormatting sqref="C6:HT6">
    <cfRule type="expression" dxfId="0" priority="14">
      <formula>#REF!&gt;=TODAY()</formula>
    </cfRule>
  </conditionalFormatting>
  <conditionalFormatting sqref="C6:HT6">
    <cfRule type="expression" dxfId="0" priority="15">
      <formula>#REF!&gt;=TODAY()</formula>
    </cfRule>
  </conditionalFormatting>
  <conditionalFormatting sqref="C6:HT6">
    <cfRule type="expression" dxfId="0" priority="16">
      <formula>#REF!&gt;=TODAY()</formula>
    </cfRule>
  </conditionalFormatting>
  <conditionalFormatting sqref="C38:HT38">
    <cfRule type="expression" dxfId="0" priority="17">
      <formula>#REF!&gt;=TODAY()</formula>
    </cfRule>
  </conditionalFormatting>
  <conditionalFormatting sqref="C38:HT38">
    <cfRule type="expression" dxfId="0" priority="18">
      <formula>#REF!&gt;=TODAY()</formula>
    </cfRule>
  </conditionalFormatting>
  <conditionalFormatting sqref="C38:HT38">
    <cfRule type="expression" dxfId="0" priority="19">
      <formula>#REF!&gt;=TODAY()</formula>
    </cfRule>
  </conditionalFormatting>
  <conditionalFormatting sqref="C38:HT38">
    <cfRule type="expression" dxfId="0" priority="20">
      <formula>#REF!&gt;=TODAY()</formula>
    </cfRule>
  </conditionalFormatting>
  <conditionalFormatting sqref="C38:HT38">
    <cfRule type="expression" dxfId="0" priority="21">
      <formula>#REF!&gt;=TODAY()</formula>
    </cfRule>
  </conditionalFormatting>
  <conditionalFormatting sqref="C38:HT38">
    <cfRule type="expression" dxfId="0" priority="22">
      <formula>#REF!&gt;=TODAY()</formula>
    </cfRule>
  </conditionalFormatting>
  <conditionalFormatting sqref="C38:HT38">
    <cfRule type="expression" dxfId="0" priority="23">
      <formula>#REF!&gt;=TODAY()</formula>
    </cfRule>
  </conditionalFormatting>
  <conditionalFormatting sqref="C38:HT38">
    <cfRule type="expression" dxfId="0" priority="24">
      <formula>#REF!&gt;=TODAY()</formula>
    </cfRule>
  </conditionalFormatting>
  <conditionalFormatting sqref="C38:HT38">
    <cfRule type="expression" dxfId="0" priority="25">
      <formula>#REF!&gt;=TODAY()</formula>
    </cfRule>
  </conditionalFormatting>
  <conditionalFormatting sqref="C38:HT38">
    <cfRule type="expression" dxfId="0" priority="26">
      <formula>#REF!&gt;=TODAY()</formula>
    </cfRule>
  </conditionalFormatting>
  <conditionalFormatting sqref="C38:HT38">
    <cfRule type="expression" dxfId="0" priority="27">
      <formula>#REF!&gt;=TODAY()</formula>
    </cfRule>
  </conditionalFormatting>
  <conditionalFormatting sqref="C38:HT38">
    <cfRule type="expression" dxfId="0" priority="28">
      <formula>#REF!&gt;=TODAY()</formula>
    </cfRule>
  </conditionalFormatting>
  <conditionalFormatting sqref="C38:HT38">
    <cfRule type="expression" dxfId="0" priority="29">
      <formula>#REF!&gt;=TODAY()</formula>
    </cfRule>
  </conditionalFormatting>
  <conditionalFormatting sqref="C38:HT38">
    <cfRule type="expression" dxfId="0" priority="30">
      <formula>#REF!&gt;=TODAY()</formula>
    </cfRule>
  </conditionalFormatting>
  <conditionalFormatting sqref="C38:HT38">
    <cfRule type="expression" dxfId="0" priority="31">
      <formula>#REF!&gt;=TODAY()</formula>
    </cfRule>
  </conditionalFormatting>
  <conditionalFormatting sqref="C38:HT38">
    <cfRule type="expression" dxfId="0" priority="32">
      <formula>#REF!&gt;=TODAY()</formula>
    </cfRule>
  </conditionalFormatting>
  <conditionalFormatting sqref="C45:HT45">
    <cfRule type="expression" dxfId="0" priority="33">
      <formula>#REF!&gt;=TODAY()</formula>
    </cfRule>
  </conditionalFormatting>
  <conditionalFormatting sqref="C45:HT45">
    <cfRule type="expression" dxfId="0" priority="34">
      <formula>#REF!&gt;=TODAY()</formula>
    </cfRule>
  </conditionalFormatting>
  <conditionalFormatting sqref="C45:HT45">
    <cfRule type="expression" dxfId="0" priority="35">
      <formula>#REF!&gt;=TODAY()</formula>
    </cfRule>
  </conditionalFormatting>
  <conditionalFormatting sqref="C45:HT45">
    <cfRule type="expression" dxfId="0" priority="36">
      <formula>#REF!&gt;=TODAY()</formula>
    </cfRule>
  </conditionalFormatting>
  <conditionalFormatting sqref="C45:HT45">
    <cfRule type="expression" dxfId="0" priority="37">
      <formula>#REF!&gt;=TODAY()</formula>
    </cfRule>
  </conditionalFormatting>
  <conditionalFormatting sqref="C45:HT45">
    <cfRule type="expression" dxfId="0" priority="38">
      <formula>#REF!&gt;=TODAY()</formula>
    </cfRule>
  </conditionalFormatting>
  <conditionalFormatting sqref="C45:HT45">
    <cfRule type="expression" dxfId="0" priority="39">
      <formula>#REF!&gt;=TODAY()</formula>
    </cfRule>
  </conditionalFormatting>
  <conditionalFormatting sqref="C45:HT45">
    <cfRule type="expression" dxfId="0" priority="40">
      <formula>#REF!&gt;=TODAY()</formula>
    </cfRule>
  </conditionalFormatting>
  <conditionalFormatting sqref="C45:HT45">
    <cfRule type="expression" dxfId="0" priority="41">
      <formula>#REF!&gt;=TODAY()</formula>
    </cfRule>
  </conditionalFormatting>
  <conditionalFormatting sqref="C45:HT45">
    <cfRule type="expression" dxfId="0" priority="42">
      <formula>#REF!&gt;=TODAY()</formula>
    </cfRule>
  </conditionalFormatting>
  <conditionalFormatting sqref="C42:HT42">
    <cfRule type="expression" dxfId="0" priority="43">
      <formula>#REF!&gt;=TODAY()</formula>
    </cfRule>
  </conditionalFormatting>
  <conditionalFormatting sqref="C42:HT42">
    <cfRule type="expression" dxfId="0" priority="44">
      <formula>#REF!&gt;=TODAY()</formula>
    </cfRule>
  </conditionalFormatting>
  <conditionalFormatting sqref="C42:HT42">
    <cfRule type="expression" dxfId="0" priority="45">
      <formula>#REF!&gt;=TODAY()</formula>
    </cfRule>
  </conditionalFormatting>
  <conditionalFormatting sqref="C42:HT42">
    <cfRule type="expression" dxfId="0" priority="46">
      <formula>#REF!&gt;=TODAY()</formula>
    </cfRule>
  </conditionalFormatting>
  <conditionalFormatting sqref="C42:HT42">
    <cfRule type="expression" dxfId="0" priority="47">
      <formula>#REF!&gt;=TODAY()</formula>
    </cfRule>
  </conditionalFormatting>
  <conditionalFormatting sqref="C42:HT42">
    <cfRule type="expression" dxfId="0" priority="48">
      <formula>#REF!&gt;=TODAY()</formula>
    </cfRule>
  </conditionalFormatting>
  <conditionalFormatting sqref="C42:HT42">
    <cfRule type="expression" dxfId="0" priority="49">
      <formula>#REF!&gt;=TODAY()</formula>
    </cfRule>
  </conditionalFormatting>
  <conditionalFormatting sqref="C42:HT42">
    <cfRule type="expression" dxfId="0" priority="50">
      <formula>#REF!&gt;=TODAY()</formula>
    </cfRule>
  </conditionalFormatting>
  <conditionalFormatting sqref="C42:HT42">
    <cfRule type="expression" dxfId="0" priority="51">
      <formula>#REF!&gt;=TODAY()</formula>
    </cfRule>
  </conditionalFormatting>
  <conditionalFormatting sqref="C42:HT42">
    <cfRule type="expression" dxfId="0" priority="52">
      <formula>#REF!&gt;=TODAY()</formula>
    </cfRule>
  </conditionalFormatting>
  <conditionalFormatting sqref="C42:HT42">
    <cfRule type="expression" dxfId="0" priority="53">
      <formula>#REF!&gt;=TODAY()</formula>
    </cfRule>
  </conditionalFormatting>
  <conditionalFormatting sqref="C42:HT42">
    <cfRule type="expression" dxfId="0" priority="54">
      <formula>#REF!&gt;=TODAY()</formula>
    </cfRule>
  </conditionalFormatting>
  <conditionalFormatting sqref="C42:HT42">
    <cfRule type="expression" dxfId="0" priority="55">
      <formula>#REF!&gt;=TODAY()</formula>
    </cfRule>
  </conditionalFormatting>
  <conditionalFormatting sqref="C42:HT42">
    <cfRule type="expression" dxfId="0" priority="56">
      <formula>#REF!&gt;=TODAY()</formula>
    </cfRule>
  </conditionalFormatting>
  <conditionalFormatting sqref="C42:HT42">
    <cfRule type="expression" dxfId="0" priority="57">
      <formula>#REF!&gt;=TODAY()</formula>
    </cfRule>
  </conditionalFormatting>
  <conditionalFormatting sqref="C42:HT42">
    <cfRule type="expression" dxfId="0" priority="58">
      <formula>#REF!&gt;=TODAY()</formula>
    </cfRule>
  </conditionalFormatting>
  <conditionalFormatting sqref="C42:HT42">
    <cfRule type="expression" dxfId="0" priority="59">
      <formula>#REF!&gt;=TODAY()</formula>
    </cfRule>
  </conditionalFormatting>
  <conditionalFormatting sqref="C42:HT42">
    <cfRule type="expression" dxfId="0" priority="60">
      <formula>#REF!&gt;=TODAY()</formula>
    </cfRule>
  </conditionalFormatting>
  <conditionalFormatting sqref="C42:HT42">
    <cfRule type="expression" dxfId="0" priority="61">
      <formula>#REF!&gt;=TODAY()</formula>
    </cfRule>
  </conditionalFormatting>
  <conditionalFormatting sqref="C42:HT42">
    <cfRule type="expression" dxfId="0" priority="62">
      <formula>#REF!&gt;=TODAY()</formula>
    </cfRule>
  </conditionalFormatting>
  <conditionalFormatting sqref="C42:HT42">
    <cfRule type="expression" dxfId="0" priority="63">
      <formula>#REF!&gt;=TODAY()</formula>
    </cfRule>
  </conditionalFormatting>
  <conditionalFormatting sqref="C42:HT42">
    <cfRule type="expression" dxfId="0" priority="64">
      <formula>#REF!&gt;=TODAY()</formula>
    </cfRule>
  </conditionalFormatting>
  <conditionalFormatting sqref="C42:HT42">
    <cfRule type="expression" dxfId="0" priority="65">
      <formula>#REF!&gt;=TODAY()</formula>
    </cfRule>
  </conditionalFormatting>
  <conditionalFormatting sqref="C42:HT42">
    <cfRule type="expression" dxfId="0" priority="66">
      <formula>#REF!&gt;=TODAY()</formula>
    </cfRule>
  </conditionalFormatting>
  <conditionalFormatting sqref="C42:HT42">
    <cfRule type="expression" dxfId="0" priority="67">
      <formula>#REF!&gt;=TODAY()</formula>
    </cfRule>
  </conditionalFormatting>
  <conditionalFormatting sqref="C42:HT42">
    <cfRule type="expression" dxfId="0" priority="68">
      <formula>#REF!&gt;=TODAY()</formula>
    </cfRule>
  </conditionalFormatting>
  <conditionalFormatting sqref="C42:HT42">
    <cfRule type="expression" dxfId="0" priority="69">
      <formula>#REF!&gt;=TODAY()</formula>
    </cfRule>
  </conditionalFormatting>
  <conditionalFormatting sqref="C42:HT42">
    <cfRule type="expression" dxfId="0" priority="70">
      <formula>#REF!&gt;=TODAY()</formula>
    </cfRule>
  </conditionalFormatting>
  <conditionalFormatting sqref="C42:HT42">
    <cfRule type="expression" dxfId="0" priority="71">
      <formula>#REF!&gt;=TODAY()</formula>
    </cfRule>
  </conditionalFormatting>
  <conditionalFormatting sqref="C42:HT42">
    <cfRule type="expression" dxfId="0" priority="72">
      <formula>#REF!&gt;=TODAY()</formula>
    </cfRule>
  </conditionalFormatting>
  <conditionalFormatting sqref="C42:HT42">
    <cfRule type="expression" dxfId="0" priority="73">
      <formula>#REF!&gt;=TODAY()</formula>
    </cfRule>
  </conditionalFormatting>
  <conditionalFormatting sqref="C42:HT42">
    <cfRule type="expression" dxfId="0" priority="74">
      <formula>#REF!&gt;=TODAY()</formula>
    </cfRule>
  </conditionalFormatting>
  <conditionalFormatting sqref="C42:HT42">
    <cfRule type="expression" dxfId="0" priority="75">
      <formula>#REF!&gt;=TODAY()</formula>
    </cfRule>
  </conditionalFormatting>
  <conditionalFormatting sqref="C42:HT42">
    <cfRule type="expression" dxfId="0" priority="76">
      <formula>#REF!&gt;=TODAY()</formula>
    </cfRule>
  </conditionalFormatting>
  <conditionalFormatting sqref="C42:HT42">
    <cfRule type="expression" dxfId="0" priority="77">
      <formula>#REF!&gt;=TODAY()</formula>
    </cfRule>
  </conditionalFormatting>
  <conditionalFormatting sqref="C42:HT42">
    <cfRule type="expression" dxfId="0" priority="78">
      <formula>#REF!&gt;=TODAY()</formula>
    </cfRule>
  </conditionalFormatting>
  <conditionalFormatting sqref="C42:HT42">
    <cfRule type="expression" dxfId="0" priority="79">
      <formula>#REF!&gt;=TODAY()</formula>
    </cfRule>
  </conditionalFormatting>
  <conditionalFormatting sqref="C42:HT42">
    <cfRule type="expression" dxfId="0" priority="80">
      <formula>#REF!&gt;=TODAY()</formula>
    </cfRule>
  </conditionalFormatting>
  <conditionalFormatting sqref="C42:HT42">
    <cfRule type="expression" dxfId="0" priority="81">
      <formula>#REF!&gt;=TODAY()</formula>
    </cfRule>
  </conditionalFormatting>
  <conditionalFormatting sqref="C42:HT42">
    <cfRule type="expression" dxfId="0" priority="82">
      <formula>#REF!&gt;=TODAY()</formula>
    </cfRule>
  </conditionalFormatting>
  <conditionalFormatting sqref="C42:HT42">
    <cfRule type="expression" dxfId="0" priority="83">
      <formula>#REF!&gt;=TODAY()</formula>
    </cfRule>
  </conditionalFormatting>
  <conditionalFormatting sqref="C42:HT42">
    <cfRule type="expression" dxfId="0" priority="84">
      <formula>#REF!&gt;=TODAY()</formula>
    </cfRule>
  </conditionalFormatting>
  <conditionalFormatting sqref="C6:HT6">
    <cfRule type="expression" dxfId="0" priority="85">
      <formula>#REF!&gt;=TODAY()</formula>
    </cfRule>
  </conditionalFormatting>
  <conditionalFormatting sqref="C6:HT6">
    <cfRule type="expression" dxfId="0" priority="86">
      <formula>#REF!&gt;=TODAY()</formula>
    </cfRule>
  </conditionalFormatting>
  <conditionalFormatting sqref="C6:HT6">
    <cfRule type="expression" dxfId="0" priority="87">
      <formula>#REF!&gt;=TODAY()</formula>
    </cfRule>
  </conditionalFormatting>
  <conditionalFormatting sqref="C6:HT6">
    <cfRule type="expression" dxfId="0" priority="88">
      <formula>#REF!&gt;=TODAY()</formula>
    </cfRule>
  </conditionalFormatting>
  <conditionalFormatting sqref="C38:HT38">
    <cfRule type="expression" dxfId="0" priority="89">
      <formula>#REF!&gt;=TODAY()</formula>
    </cfRule>
  </conditionalFormatting>
  <conditionalFormatting sqref="C38:HT38">
    <cfRule type="expression" dxfId="0" priority="90">
      <formula>#REF!&gt;=TODAY()</formula>
    </cfRule>
  </conditionalFormatting>
  <conditionalFormatting sqref="C38:HT38">
    <cfRule type="expression" dxfId="0" priority="91">
      <formula>#REF!&gt;=TODAY()</formula>
    </cfRule>
  </conditionalFormatting>
  <conditionalFormatting sqref="C38:HT38">
    <cfRule type="expression" dxfId="0" priority="92">
      <formula>#REF!&gt;=TODAY()</formula>
    </cfRule>
  </conditionalFormatting>
  <conditionalFormatting sqref="C38:HT38">
    <cfRule type="expression" dxfId="0" priority="93">
      <formula>#REF!&gt;=TODAY()</formula>
    </cfRule>
  </conditionalFormatting>
  <conditionalFormatting sqref="C38:HT38">
    <cfRule type="expression" dxfId="0" priority="94">
      <formula>#REF!&gt;=TODAY()</formula>
    </cfRule>
  </conditionalFormatting>
  <conditionalFormatting sqref="C3:FO3">
    <cfRule type="expression" dxfId="0" priority="95">
      <formula>#REF!&gt;=TODAY()</formula>
    </cfRule>
  </conditionalFormatting>
  <conditionalFormatting sqref="C3:FO3">
    <cfRule type="expression" dxfId="0" priority="96">
      <formula>#REF!&gt;=TODAY()</formula>
    </cfRule>
  </conditionalFormatting>
  <conditionalFormatting sqref="C45:HT45">
    <cfRule type="expression" dxfId="0" priority="97">
      <formula>#REF!&gt;=TODAY()</formula>
    </cfRule>
  </conditionalFormatting>
  <conditionalFormatting sqref="C45:HT45">
    <cfRule type="expression" dxfId="0" priority="98">
      <formula>#REF!&gt;=TODAY()</formula>
    </cfRule>
  </conditionalFormatting>
  <conditionalFormatting sqref="C45:HT45">
    <cfRule type="expression" dxfId="0" priority="99">
      <formula>#REF!&gt;=TODAY()</formula>
    </cfRule>
  </conditionalFormatting>
  <conditionalFormatting sqref="C45:HT45">
    <cfRule type="expression" dxfId="0" priority="100">
      <formula>#REF!&gt;=TODAY()</formula>
    </cfRule>
  </conditionalFormatting>
  <conditionalFormatting sqref="C45:HT45">
    <cfRule type="expression" dxfId="0" priority="101">
      <formula>#REF!&gt;=TODAY()</formula>
    </cfRule>
  </conditionalFormatting>
  <conditionalFormatting sqref="C45:HT45">
    <cfRule type="expression" dxfId="0" priority="102">
      <formula>#REF!&gt;=TODAY()</formula>
    </cfRule>
  </conditionalFormatting>
  <conditionalFormatting sqref="C45:HT45">
    <cfRule type="expression" dxfId="0" priority="103">
      <formula>#REF!&gt;=TODAY()</formula>
    </cfRule>
  </conditionalFormatting>
  <conditionalFormatting sqref="C45:HT45">
    <cfRule type="expression" dxfId="0" priority="104">
      <formula>#REF!&gt;=TODAY()</formula>
    </cfRule>
  </conditionalFormatting>
  <conditionalFormatting sqref="C45:HT45">
    <cfRule type="expression" dxfId="0" priority="105">
      <formula>#REF!&gt;=TODAY()</formula>
    </cfRule>
  </conditionalFormatting>
  <conditionalFormatting sqref="C45:HT45">
    <cfRule type="expression" dxfId="0" priority="106">
      <formula>#REF!&gt;=TODAY()</formula>
    </cfRule>
  </conditionalFormatting>
  <conditionalFormatting sqref="C5:HT5">
    <cfRule type="expression" dxfId="0" priority="107">
      <formula>#REF!&gt;=TODAY()</formula>
    </cfRule>
  </conditionalFormatting>
  <conditionalFormatting sqref="C5:HT5">
    <cfRule type="expression" dxfId="0" priority="108">
      <formula>#REF!&gt;=TODAY()</formula>
    </cfRule>
  </conditionalFormatting>
  <conditionalFormatting sqref="C5:HT5">
    <cfRule type="expression" dxfId="0" priority="109">
      <formula>#REF!&gt;=TODAY()</formula>
    </cfRule>
  </conditionalFormatting>
  <conditionalFormatting sqref="C5:HT5">
    <cfRule type="expression" dxfId="0" priority="110">
      <formula>#REF!&gt;=TODAY()</formula>
    </cfRule>
  </conditionalFormatting>
  <conditionalFormatting sqref="C5:HT5">
    <cfRule type="expression" dxfId="0" priority="111">
      <formula>#REF!&gt;=TODAY()</formula>
    </cfRule>
  </conditionalFormatting>
  <conditionalFormatting sqref="C5:HT5">
    <cfRule type="expression" dxfId="0" priority="112">
      <formula>#REF!&gt;=TODAY()</formula>
    </cfRule>
  </conditionalFormatting>
  <conditionalFormatting sqref="C5:HT5">
    <cfRule type="expression" dxfId="0" priority="113">
      <formula>#REF!&gt;=TODAY()</formula>
    </cfRule>
  </conditionalFormatting>
  <conditionalFormatting sqref="C5:HT5">
    <cfRule type="expression" dxfId="0" priority="114">
      <formula>#REF!&gt;=TODAY()</formula>
    </cfRule>
  </conditionalFormatting>
  <conditionalFormatting sqref="C5:HT5">
    <cfRule type="expression" dxfId="0" priority="115">
      <formula>#REF!&gt;=TODAY()</formula>
    </cfRule>
  </conditionalFormatting>
  <conditionalFormatting sqref="C5:HT5">
    <cfRule type="expression" dxfId="0" priority="116">
      <formula>#REF!&gt;=TODAY()</formula>
    </cfRule>
  </conditionalFormatting>
  <conditionalFormatting sqref="C5:HT5">
    <cfRule type="expression" dxfId="0" priority="117">
      <formula>#REF!&gt;=TODAY()</formula>
    </cfRule>
  </conditionalFormatting>
  <conditionalFormatting sqref="C5:HT5">
    <cfRule type="expression" dxfId="0" priority="118">
      <formula>#REF!&gt;=TODAY()</formula>
    </cfRule>
  </conditionalFormatting>
  <conditionalFormatting sqref="C5:HT5">
    <cfRule type="expression" dxfId="0" priority="119">
      <formula>#REF!&gt;=TODAY()</formula>
    </cfRule>
  </conditionalFormatting>
  <conditionalFormatting sqref="C5:HT5">
    <cfRule type="expression" dxfId="0" priority="120">
      <formula>#REF!&gt;=TODAY()</formula>
    </cfRule>
  </conditionalFormatting>
  <conditionalFormatting sqref="C5:HT5">
    <cfRule type="expression" dxfId="0" priority="121">
      <formula>#REF!&gt;=TODAY()</formula>
    </cfRule>
  </conditionalFormatting>
  <conditionalFormatting sqref="C5:HT5">
    <cfRule type="expression" dxfId="0" priority="122">
      <formula>#REF!&gt;=TODAY()</formula>
    </cfRule>
  </conditionalFormatting>
  <conditionalFormatting sqref="C6:HT6">
    <cfRule type="expression" dxfId="0" priority="123">
      <formula>#REF!&gt;=TODAY()</formula>
    </cfRule>
  </conditionalFormatting>
  <conditionalFormatting sqref="C6:HT6">
    <cfRule type="expression" dxfId="0" priority="124">
      <formula>#REF!&gt;=TODAY()</formula>
    </cfRule>
  </conditionalFormatting>
  <conditionalFormatting sqref="C6:HT6">
    <cfRule type="expression" dxfId="0" priority="125">
      <formula>#REF!&gt;=TODAY()</formula>
    </cfRule>
  </conditionalFormatting>
  <conditionalFormatting sqref="C6:HT6">
    <cfRule type="expression" dxfId="0" priority="126">
      <formula>#REF!&gt;=TODAY()</formula>
    </cfRule>
  </conditionalFormatting>
  <conditionalFormatting sqref="C6:HT6">
    <cfRule type="expression" dxfId="0" priority="127">
      <formula>#REF!&gt;=TODAY()</formula>
    </cfRule>
  </conditionalFormatting>
  <conditionalFormatting sqref="C6:HT6">
    <cfRule type="expression" dxfId="0" priority="128">
      <formula>#REF!&gt;=TODAY()</formula>
    </cfRule>
  </conditionalFormatting>
  <conditionalFormatting sqref="C38:HT38">
    <cfRule type="expression" dxfId="0" priority="129">
      <formula>#REF!&gt;=TODAY()</formula>
    </cfRule>
  </conditionalFormatting>
  <conditionalFormatting sqref="C38:HT38">
    <cfRule type="expression" dxfId="0" priority="130">
      <formula>#REF!&gt;=TODAY()</formula>
    </cfRule>
  </conditionalFormatting>
  <conditionalFormatting sqref="C38:HT38">
    <cfRule type="expression" dxfId="0" priority="131">
      <formula>#REF!&gt;=TODAY()</formula>
    </cfRule>
  </conditionalFormatting>
  <conditionalFormatting sqref="C38:HT38">
    <cfRule type="expression" dxfId="0" priority="132">
      <formula>#REF!&gt;=TODAY()</formula>
    </cfRule>
  </conditionalFormatting>
  <conditionalFormatting sqref="C38:HT38">
    <cfRule type="expression" dxfId="0" priority="133">
      <formula>#REF!&gt;=TODAY()</formula>
    </cfRule>
  </conditionalFormatting>
  <conditionalFormatting sqref="C38:HT38">
    <cfRule type="expression" dxfId="0" priority="134">
      <formula>#REF!&gt;=TODAY()</formula>
    </cfRule>
  </conditionalFormatting>
  <conditionalFormatting sqref="C38:HT38">
    <cfRule type="expression" dxfId="0" priority="135">
      <formula>#REF!&gt;=TODAY()</formula>
    </cfRule>
  </conditionalFormatting>
  <conditionalFormatting sqref="C38:HT38">
    <cfRule type="expression" dxfId="0" priority="136">
      <formula>#REF!&gt;=TODAY()</formula>
    </cfRule>
  </conditionalFormatting>
  <conditionalFormatting sqref="C38:HT38">
    <cfRule type="expression" dxfId="0" priority="137">
      <formula>#REF!&gt;=TODAY()</formula>
    </cfRule>
  </conditionalFormatting>
  <conditionalFormatting sqref="C38:HT38">
    <cfRule type="expression" dxfId="0" priority="138">
      <formula>#REF!&gt;=TODAY()</formula>
    </cfRule>
  </conditionalFormatting>
  <conditionalFormatting sqref="C38:HT38">
    <cfRule type="expression" dxfId="0" priority="139">
      <formula>#REF!&gt;=TODAY()</formula>
    </cfRule>
  </conditionalFormatting>
  <conditionalFormatting sqref="C38:HT38">
    <cfRule type="expression" dxfId="0" priority="140">
      <formula>#REF!&gt;=TODAY()</formula>
    </cfRule>
  </conditionalFormatting>
  <conditionalFormatting sqref="C38:HT38">
    <cfRule type="expression" dxfId="0" priority="141">
      <formula>#REF!&gt;=TODAY()</formula>
    </cfRule>
  </conditionalFormatting>
  <conditionalFormatting sqref="C38:HT38">
    <cfRule type="expression" dxfId="0" priority="142">
      <formula>#REF!&gt;=TODAY()</formula>
    </cfRule>
  </conditionalFormatting>
  <conditionalFormatting sqref="C38:HT38">
    <cfRule type="expression" dxfId="0" priority="143">
      <formula>#REF!&gt;=TODAY()</formula>
    </cfRule>
  </conditionalFormatting>
  <conditionalFormatting sqref="C38:HT38">
    <cfRule type="expression" dxfId="0" priority="144">
      <formula>#REF!&gt;=TODAY()</formula>
    </cfRule>
  </conditionalFormatting>
  <conditionalFormatting sqref="C38:HT38">
    <cfRule type="expression" dxfId="0" priority="145">
      <formula>#REF!&gt;=TODAY()</formula>
    </cfRule>
  </conditionalFormatting>
  <conditionalFormatting sqref="C38:HT38">
    <cfRule type="expression" dxfId="0" priority="146">
      <formula>#REF!&gt;=TODAY()</formula>
    </cfRule>
  </conditionalFormatting>
  <conditionalFormatting sqref="C38:HT38">
    <cfRule type="expression" dxfId="0" priority="147">
      <formula>#REF!&gt;=TODAY()</formula>
    </cfRule>
  </conditionalFormatting>
  <conditionalFormatting sqref="C38:HT38">
    <cfRule type="expression" dxfId="0" priority="148">
      <formula>#REF!&gt;=TODAY()</formula>
    </cfRule>
  </conditionalFormatting>
  <conditionalFormatting sqref="C45:HT45">
    <cfRule type="expression" dxfId="0" priority="149">
      <formula>#REF!&gt;=TODAY()</formula>
    </cfRule>
  </conditionalFormatting>
  <conditionalFormatting sqref="C45:HT45">
    <cfRule type="expression" dxfId="0" priority="150">
      <formula>#REF!&gt;=TODAY()</formula>
    </cfRule>
  </conditionalFormatting>
  <conditionalFormatting sqref="C45:HT45">
    <cfRule type="expression" dxfId="0" priority="151">
      <formula>#REF!&gt;=TODAY()</formula>
    </cfRule>
  </conditionalFormatting>
  <conditionalFormatting sqref="C45:HT45">
    <cfRule type="expression" dxfId="0" priority="152">
      <formula>#REF!&gt;=TODAY()</formula>
    </cfRule>
  </conditionalFormatting>
  <conditionalFormatting sqref="C45:HT45">
    <cfRule type="expression" dxfId="0" priority="153">
      <formula>#REF!&gt;=TODAY()</formula>
    </cfRule>
  </conditionalFormatting>
  <conditionalFormatting sqref="C45:HT45">
    <cfRule type="expression" dxfId="0" priority="154">
      <formula>#REF!&gt;=TODAY()</formula>
    </cfRule>
  </conditionalFormatting>
  <conditionalFormatting sqref="C45:HT45">
    <cfRule type="expression" dxfId="0" priority="155">
      <formula>#REF!&gt;=TODAY()</formula>
    </cfRule>
  </conditionalFormatting>
  <conditionalFormatting sqref="C45:HT45">
    <cfRule type="expression" dxfId="0" priority="156">
      <formula>#REF!&gt;=TODAY()</formula>
    </cfRule>
  </conditionalFormatting>
  <conditionalFormatting sqref="C45:HT45">
    <cfRule type="expression" dxfId="0" priority="157">
      <formula>#REF!&gt;=TODAY()</formula>
    </cfRule>
  </conditionalFormatting>
  <conditionalFormatting sqref="C45:HT45">
    <cfRule type="expression" dxfId="0" priority="158">
      <formula>#REF!&gt;=TODAY()</formula>
    </cfRule>
  </conditionalFormatting>
  <conditionalFormatting sqref="C45:HT45">
    <cfRule type="expression" dxfId="0" priority="159">
      <formula>#REF!&gt;=TODAY()</formula>
    </cfRule>
  </conditionalFormatting>
  <conditionalFormatting sqref="C45:HT45">
    <cfRule type="expression" dxfId="0" priority="160">
      <formula>#REF!&gt;=TODAY()</formula>
    </cfRule>
  </conditionalFormatting>
  <conditionalFormatting sqref="C45:HT45">
    <cfRule type="expression" dxfId="0" priority="161">
      <formula>#REF!&gt;=TODAY()</formula>
    </cfRule>
  </conditionalFormatting>
  <conditionalFormatting sqref="C45:HT45">
    <cfRule type="expression" dxfId="0" priority="162">
      <formula>#REF!&gt;=TODAY()</formula>
    </cfRule>
  </conditionalFormatting>
  <conditionalFormatting sqref="C45:HT45">
    <cfRule type="expression" dxfId="0" priority="163">
      <formula>#REF!&gt;=TODAY()</formula>
    </cfRule>
  </conditionalFormatting>
  <conditionalFormatting sqref="C45:HT45">
    <cfRule type="expression" dxfId="0" priority="164">
      <formula>#REF!&gt;=TODAY()</formula>
    </cfRule>
  </conditionalFormatting>
  <conditionalFormatting sqref="C45:HT45">
    <cfRule type="expression" dxfId="0" priority="165">
      <formula>#REF!&gt;=TODAY()</formula>
    </cfRule>
  </conditionalFormatting>
  <conditionalFormatting sqref="C45:HT45">
    <cfRule type="expression" dxfId="0" priority="166">
      <formula>#REF!&gt;=TODAY()</formula>
    </cfRule>
  </conditionalFormatting>
  <conditionalFormatting sqref="C45:HT45">
    <cfRule type="expression" dxfId="0" priority="167">
      <formula>#REF!&gt;=TODAY()</formula>
    </cfRule>
  </conditionalFormatting>
  <conditionalFormatting sqref="C45:HT45">
    <cfRule type="expression" dxfId="0" priority="168">
      <formula>#REF!&gt;=TODAY()</formula>
    </cfRule>
  </conditionalFormatting>
  <conditionalFormatting sqref="C45:HT45">
    <cfRule type="expression" dxfId="0" priority="169">
      <formula>#REF!&gt;=TODAY()</formula>
    </cfRule>
  </conditionalFormatting>
  <conditionalFormatting sqref="C45:HT45">
    <cfRule type="expression" dxfId="0" priority="170">
      <formula>#REF!&gt;=TODAY()</formula>
    </cfRule>
  </conditionalFormatting>
  <conditionalFormatting sqref="FP5:FQ5">
    <cfRule type="expression" dxfId="0" priority="171">
      <formula>#REF!&gt;=TODAY()</formula>
    </cfRule>
  </conditionalFormatting>
  <conditionalFormatting sqref="FP5:FQ5">
    <cfRule type="expression" dxfId="0" priority="172">
      <formula>#REF!&gt;=TODAY()</formula>
    </cfRule>
  </conditionalFormatting>
  <conditionalFormatting sqref="FP5:FQ5">
    <cfRule type="expression" dxfId="0" priority="173">
      <formula>#REF!&gt;=TODAY()</formula>
    </cfRule>
  </conditionalFormatting>
  <conditionalFormatting sqref="FP5:FQ5">
    <cfRule type="expression" dxfId="0" priority="174">
      <formula>#REF!&gt;=TODAY()</formula>
    </cfRule>
  </conditionalFormatting>
  <conditionalFormatting sqref="FP5:FQ5">
    <cfRule type="expression" dxfId="0" priority="175">
      <formula>#REF!&gt;=TODAY()</formula>
    </cfRule>
  </conditionalFormatting>
  <conditionalFormatting sqref="FP5:FQ5">
    <cfRule type="expression" dxfId="0" priority="176">
      <formula>#REF!&gt;=TODAY()</formula>
    </cfRule>
  </conditionalFormatting>
  <conditionalFormatting sqref="FP5:FQ5">
    <cfRule type="expression" dxfId="0" priority="177">
      <formula>#REF!&gt;=TODAY()</formula>
    </cfRule>
  </conditionalFormatting>
  <conditionalFormatting sqref="FP5:FQ5">
    <cfRule type="expression" dxfId="0" priority="178">
      <formula>#REF!&gt;=TODAY()</formula>
    </cfRule>
  </conditionalFormatting>
  <conditionalFormatting sqref="FP6:FQ6">
    <cfRule type="expression" dxfId="0" priority="179">
      <formula>#REF!&gt;=TODAY()</formula>
    </cfRule>
  </conditionalFormatting>
  <conditionalFormatting sqref="FP6:FQ6">
    <cfRule type="expression" dxfId="0" priority="180">
      <formula>#REF!&gt;=TODAY()</formula>
    </cfRule>
  </conditionalFormatting>
  <conditionalFormatting sqref="FP6:FQ6">
    <cfRule type="expression" dxfId="0" priority="181">
      <formula>#REF!&gt;=TODAY()</formula>
    </cfRule>
  </conditionalFormatting>
  <conditionalFormatting sqref="FP6:FQ6">
    <cfRule type="expression" dxfId="0" priority="182">
      <formula>#REF!&gt;=TODAY()</formula>
    </cfRule>
  </conditionalFormatting>
  <conditionalFormatting sqref="FP6:FQ6">
    <cfRule type="expression" dxfId="0" priority="183">
      <formula>#REF!&gt;=TODAY()</formula>
    </cfRule>
  </conditionalFormatting>
  <conditionalFormatting sqref="FP6:FQ6">
    <cfRule type="expression" dxfId="0" priority="184">
      <formula>#REF!&gt;=TODAY()</formula>
    </cfRule>
  </conditionalFormatting>
  <conditionalFormatting sqref="FP6:FQ6">
    <cfRule type="expression" dxfId="0" priority="185">
      <formula>#REF!&gt;=TODAY()</formula>
    </cfRule>
  </conditionalFormatting>
  <conditionalFormatting sqref="FP6:FQ6">
    <cfRule type="expression" dxfId="0" priority="186">
      <formula>#REF!&gt;=TODAY()</formula>
    </cfRule>
  </conditionalFormatting>
  <conditionalFormatting sqref="FP38:FQ38">
    <cfRule type="expression" dxfId="0" priority="187">
      <formula>#REF!&gt;=TODAY()</formula>
    </cfRule>
  </conditionalFormatting>
  <conditionalFormatting sqref="FP38:FQ38">
    <cfRule type="expression" dxfId="0" priority="188">
      <formula>#REF!&gt;=TODAY()</formula>
    </cfRule>
  </conditionalFormatting>
  <conditionalFormatting sqref="FP38:FQ38">
    <cfRule type="expression" dxfId="0" priority="189">
      <formula>#REF!&gt;=TODAY()</formula>
    </cfRule>
  </conditionalFormatting>
  <conditionalFormatting sqref="FP38:FQ38">
    <cfRule type="expression" dxfId="0" priority="190">
      <formula>#REF!&gt;=TODAY()</formula>
    </cfRule>
  </conditionalFormatting>
  <conditionalFormatting sqref="FP38:FQ38">
    <cfRule type="expression" dxfId="0" priority="191">
      <formula>#REF!&gt;=TODAY()</formula>
    </cfRule>
  </conditionalFormatting>
  <conditionalFormatting sqref="FP38:FQ38">
    <cfRule type="expression" dxfId="0" priority="192">
      <formula>#REF!&gt;=TODAY()</formula>
    </cfRule>
  </conditionalFormatting>
  <conditionalFormatting sqref="FP38:FQ38">
    <cfRule type="expression" dxfId="0" priority="193">
      <formula>#REF!&gt;=TODAY()</formula>
    </cfRule>
  </conditionalFormatting>
  <conditionalFormatting sqref="FP38:FQ38">
    <cfRule type="expression" dxfId="0" priority="194">
      <formula>#REF!&gt;=TODAY()</formula>
    </cfRule>
  </conditionalFormatting>
  <conditionalFormatting sqref="FP38:FQ38">
    <cfRule type="expression" dxfId="0" priority="195">
      <formula>#REF!&gt;=TODAY()</formula>
    </cfRule>
  </conditionalFormatting>
  <conditionalFormatting sqref="FP38:FQ38">
    <cfRule type="expression" dxfId="0" priority="196">
      <formula>#REF!&gt;=TODAY()</formula>
    </cfRule>
  </conditionalFormatting>
  <conditionalFormatting sqref="FP38:FQ38">
    <cfRule type="expression" dxfId="0" priority="197">
      <formula>#REF!&gt;=TODAY()</formula>
    </cfRule>
  </conditionalFormatting>
  <conditionalFormatting sqref="FP38:FQ38">
    <cfRule type="expression" dxfId="0" priority="198">
      <formula>#REF!&gt;=TODAY()</formula>
    </cfRule>
  </conditionalFormatting>
  <conditionalFormatting sqref="FP38:FQ38">
    <cfRule type="expression" dxfId="0" priority="199">
      <formula>#REF!&gt;=TODAY()</formula>
    </cfRule>
  </conditionalFormatting>
  <conditionalFormatting sqref="FP38:FQ38">
    <cfRule type="expression" dxfId="0" priority="200">
      <formula>#REF!&gt;=TODAY()</formula>
    </cfRule>
  </conditionalFormatting>
  <conditionalFormatting sqref="FP38:FQ38">
    <cfRule type="expression" dxfId="0" priority="201">
      <formula>#REF!&gt;=TODAY()</formula>
    </cfRule>
  </conditionalFormatting>
  <conditionalFormatting sqref="FP38:FQ38">
    <cfRule type="expression" dxfId="0" priority="202">
      <formula>#REF!&gt;=TODAY()</formula>
    </cfRule>
  </conditionalFormatting>
  <conditionalFormatting sqref="FP45:FQ45">
    <cfRule type="expression" dxfId="0" priority="203">
      <formula>#REF!&gt;=TODAY()</formula>
    </cfRule>
  </conditionalFormatting>
  <conditionalFormatting sqref="FP45:FQ45">
    <cfRule type="expression" dxfId="0" priority="204">
      <formula>#REF!&gt;=TODAY()</formula>
    </cfRule>
  </conditionalFormatting>
  <conditionalFormatting sqref="FP45:FQ45">
    <cfRule type="expression" dxfId="0" priority="205">
      <formula>#REF!&gt;=TODAY()</formula>
    </cfRule>
  </conditionalFormatting>
  <conditionalFormatting sqref="FP45:FQ45">
    <cfRule type="expression" dxfId="0" priority="206">
      <formula>#REF!&gt;=TODAY()</formula>
    </cfRule>
  </conditionalFormatting>
  <conditionalFormatting sqref="FP45:FQ45">
    <cfRule type="expression" dxfId="0" priority="207">
      <formula>#REF!&gt;=TODAY()</formula>
    </cfRule>
  </conditionalFormatting>
  <conditionalFormatting sqref="FP45:FQ45">
    <cfRule type="expression" dxfId="0" priority="208">
      <formula>#REF!&gt;=TODAY()</formula>
    </cfRule>
  </conditionalFormatting>
  <conditionalFormatting sqref="FP45:FQ45">
    <cfRule type="expression" dxfId="0" priority="209">
      <formula>#REF!&gt;=TODAY()</formula>
    </cfRule>
  </conditionalFormatting>
  <conditionalFormatting sqref="FP45:FQ45">
    <cfRule type="expression" dxfId="0" priority="210">
      <formula>#REF!&gt;=TODAY()</formula>
    </cfRule>
  </conditionalFormatting>
  <conditionalFormatting sqref="FP45:FQ45">
    <cfRule type="expression" dxfId="0" priority="211">
      <formula>#REF!&gt;=TODAY()</formula>
    </cfRule>
  </conditionalFormatting>
  <conditionalFormatting sqref="FP45:FQ45">
    <cfRule type="expression" dxfId="0" priority="212">
      <formula>#REF!&gt;=TODAY()</formula>
    </cfRule>
  </conditionalFormatting>
  <conditionalFormatting sqref="FP42:FQ42">
    <cfRule type="expression" dxfId="0" priority="213">
      <formula>#REF!&gt;=TODAY()</formula>
    </cfRule>
  </conditionalFormatting>
  <conditionalFormatting sqref="FP42:FQ42">
    <cfRule type="expression" dxfId="0" priority="214">
      <formula>#REF!&gt;=TODAY()</formula>
    </cfRule>
  </conditionalFormatting>
  <conditionalFormatting sqref="FP42:FQ42">
    <cfRule type="expression" dxfId="0" priority="215">
      <formula>#REF!&gt;=TODAY()</formula>
    </cfRule>
  </conditionalFormatting>
  <conditionalFormatting sqref="FP42:FQ42">
    <cfRule type="expression" dxfId="0" priority="216">
      <formula>#REF!&gt;=TODAY()</formula>
    </cfRule>
  </conditionalFormatting>
  <conditionalFormatting sqref="FP42:FQ42">
    <cfRule type="expression" dxfId="0" priority="217">
      <formula>#REF!&gt;=TODAY()</formula>
    </cfRule>
  </conditionalFormatting>
  <conditionalFormatting sqref="FP42:FQ42">
    <cfRule type="expression" dxfId="0" priority="218">
      <formula>#REF!&gt;=TODAY()</formula>
    </cfRule>
  </conditionalFormatting>
  <conditionalFormatting sqref="FP42:FQ42">
    <cfRule type="expression" dxfId="0" priority="219">
      <formula>#REF!&gt;=TODAY()</formula>
    </cfRule>
  </conditionalFormatting>
  <conditionalFormatting sqref="FP42:FQ42">
    <cfRule type="expression" dxfId="0" priority="220">
      <formula>#REF!&gt;=TODAY()</formula>
    </cfRule>
  </conditionalFormatting>
  <conditionalFormatting sqref="FP42:FQ42">
    <cfRule type="expression" dxfId="0" priority="221">
      <formula>#REF!&gt;=TODAY()</formula>
    </cfRule>
  </conditionalFormatting>
  <conditionalFormatting sqref="FP42:FQ42">
    <cfRule type="expression" dxfId="0" priority="222">
      <formula>#REF!&gt;=TODAY()</formula>
    </cfRule>
  </conditionalFormatting>
  <conditionalFormatting sqref="FP42:FQ42">
    <cfRule type="expression" dxfId="0" priority="223">
      <formula>#REF!&gt;=TODAY()</formula>
    </cfRule>
  </conditionalFormatting>
  <conditionalFormatting sqref="FP42:FQ42">
    <cfRule type="expression" dxfId="0" priority="224">
      <formula>#REF!&gt;=TODAY()</formula>
    </cfRule>
  </conditionalFormatting>
  <conditionalFormatting sqref="FP42:FQ42">
    <cfRule type="expression" dxfId="0" priority="225">
      <formula>#REF!&gt;=TODAY()</formula>
    </cfRule>
  </conditionalFormatting>
  <conditionalFormatting sqref="FP42:FQ42">
    <cfRule type="expression" dxfId="0" priority="226">
      <formula>#REF!&gt;=TODAY()</formula>
    </cfRule>
  </conditionalFormatting>
  <conditionalFormatting sqref="FP42:FQ42">
    <cfRule type="expression" dxfId="0" priority="227">
      <formula>#REF!&gt;=TODAY()</formula>
    </cfRule>
  </conditionalFormatting>
  <conditionalFormatting sqref="FP42:FQ42">
    <cfRule type="expression" dxfId="0" priority="228">
      <formula>#REF!&gt;=TODAY()</formula>
    </cfRule>
  </conditionalFormatting>
  <conditionalFormatting sqref="FP42:FQ42">
    <cfRule type="expression" dxfId="0" priority="229">
      <formula>#REF!&gt;=TODAY()</formula>
    </cfRule>
  </conditionalFormatting>
  <conditionalFormatting sqref="FP42:FQ42">
    <cfRule type="expression" dxfId="0" priority="230">
      <formula>#REF!&gt;=TODAY()</formula>
    </cfRule>
  </conditionalFormatting>
  <conditionalFormatting sqref="FP42:FQ42">
    <cfRule type="expression" dxfId="0" priority="231">
      <formula>#REF!&gt;=TODAY()</formula>
    </cfRule>
  </conditionalFormatting>
  <conditionalFormatting sqref="FP42:FQ42">
    <cfRule type="expression" dxfId="0" priority="232">
      <formula>#REF!&gt;=TODAY()</formula>
    </cfRule>
  </conditionalFormatting>
  <conditionalFormatting sqref="FP42:FQ42">
    <cfRule type="expression" dxfId="0" priority="233">
      <formula>#REF!&gt;=TODAY()</formula>
    </cfRule>
  </conditionalFormatting>
  <conditionalFormatting sqref="FP42:FQ42">
    <cfRule type="expression" dxfId="0" priority="234">
      <formula>#REF!&gt;=TODAY()</formula>
    </cfRule>
  </conditionalFormatting>
  <conditionalFormatting sqref="FP42:FQ42">
    <cfRule type="expression" dxfId="0" priority="235">
      <formula>#REF!&gt;=TODAY()</formula>
    </cfRule>
  </conditionalFormatting>
  <conditionalFormatting sqref="FP42:FQ42">
    <cfRule type="expression" dxfId="0" priority="236">
      <formula>#REF!&gt;=TODAY()</formula>
    </cfRule>
  </conditionalFormatting>
  <conditionalFormatting sqref="FP42:FQ42">
    <cfRule type="expression" dxfId="0" priority="237">
      <formula>#REF!&gt;=TODAY()</formula>
    </cfRule>
  </conditionalFormatting>
  <conditionalFormatting sqref="FP42:FQ42">
    <cfRule type="expression" dxfId="0" priority="238">
      <formula>#REF!&gt;=TODAY()</formula>
    </cfRule>
  </conditionalFormatting>
  <conditionalFormatting sqref="FP42:FQ42">
    <cfRule type="expression" dxfId="0" priority="239">
      <formula>#REF!&gt;=TODAY()</formula>
    </cfRule>
  </conditionalFormatting>
  <conditionalFormatting sqref="FP42:FQ42">
    <cfRule type="expression" dxfId="0" priority="240">
      <formula>#REF!&gt;=TODAY()</formula>
    </cfRule>
  </conditionalFormatting>
  <conditionalFormatting sqref="FP42:FQ42">
    <cfRule type="expression" dxfId="0" priority="241">
      <formula>#REF!&gt;=TODAY()</formula>
    </cfRule>
  </conditionalFormatting>
  <conditionalFormatting sqref="FP42:FQ42">
    <cfRule type="expression" dxfId="0" priority="242">
      <formula>#REF!&gt;=TODAY()</formula>
    </cfRule>
  </conditionalFormatting>
  <conditionalFormatting sqref="FP42:FQ42">
    <cfRule type="expression" dxfId="0" priority="243">
      <formula>#REF!&gt;=TODAY()</formula>
    </cfRule>
  </conditionalFormatting>
  <conditionalFormatting sqref="FP42:FQ42">
    <cfRule type="expression" dxfId="0" priority="244">
      <formula>#REF!&gt;=TODAY()</formula>
    </cfRule>
  </conditionalFormatting>
  <conditionalFormatting sqref="FP42:FQ42">
    <cfRule type="expression" dxfId="0" priority="245">
      <formula>#REF!&gt;=TODAY()</formula>
    </cfRule>
  </conditionalFormatting>
  <conditionalFormatting sqref="FP42:FQ42">
    <cfRule type="expression" dxfId="0" priority="246">
      <formula>#REF!&gt;=TODAY()</formula>
    </cfRule>
  </conditionalFormatting>
  <conditionalFormatting sqref="FP42:FQ42">
    <cfRule type="expression" dxfId="0" priority="247">
      <formula>#REF!&gt;=TODAY()</formula>
    </cfRule>
  </conditionalFormatting>
  <conditionalFormatting sqref="FP42:FQ42">
    <cfRule type="expression" dxfId="0" priority="248">
      <formula>#REF!&gt;=TODAY()</formula>
    </cfRule>
  </conditionalFormatting>
  <conditionalFormatting sqref="FP42:FQ42">
    <cfRule type="expression" dxfId="0" priority="249">
      <formula>#REF!&gt;=TODAY()</formula>
    </cfRule>
  </conditionalFormatting>
  <conditionalFormatting sqref="FP42:FQ42">
    <cfRule type="expression" dxfId="0" priority="250">
      <formula>#REF!&gt;=TODAY()</formula>
    </cfRule>
  </conditionalFormatting>
  <conditionalFormatting sqref="FP42:FQ42">
    <cfRule type="expression" dxfId="0" priority="251">
      <formula>#REF!&gt;=TODAY()</formula>
    </cfRule>
  </conditionalFormatting>
  <conditionalFormatting sqref="FP42:FQ42">
    <cfRule type="expression" dxfId="0" priority="252">
      <formula>#REF!&gt;=TODAY()</formula>
    </cfRule>
  </conditionalFormatting>
  <conditionalFormatting sqref="FP42:FQ42">
    <cfRule type="expression" dxfId="0" priority="253">
      <formula>#REF!&gt;=TODAY()</formula>
    </cfRule>
  </conditionalFormatting>
  <conditionalFormatting sqref="FP42:FQ42">
    <cfRule type="expression" dxfId="0" priority="254">
      <formula>#REF!&gt;=TODAY()</formula>
    </cfRule>
  </conditionalFormatting>
  <conditionalFormatting sqref="FP6:FQ6">
    <cfRule type="expression" dxfId="0" priority="255">
      <formula>#REF!&gt;=TODAY()</formula>
    </cfRule>
  </conditionalFormatting>
  <conditionalFormatting sqref="FP6:FQ6">
    <cfRule type="expression" dxfId="0" priority="256">
      <formula>#REF!&gt;=TODAY()</formula>
    </cfRule>
  </conditionalFormatting>
  <conditionalFormatting sqref="FP6:FQ6">
    <cfRule type="expression" dxfId="0" priority="257">
      <formula>#REF!&gt;=TODAY()</formula>
    </cfRule>
  </conditionalFormatting>
  <conditionalFormatting sqref="FP6:FQ6">
    <cfRule type="expression" dxfId="0" priority="258">
      <formula>#REF!&gt;=TODAY()</formula>
    </cfRule>
  </conditionalFormatting>
  <conditionalFormatting sqref="FP38:FQ38">
    <cfRule type="expression" dxfId="0" priority="259">
      <formula>#REF!&gt;=TODAY()</formula>
    </cfRule>
  </conditionalFormatting>
  <conditionalFormatting sqref="FP38:FQ38">
    <cfRule type="expression" dxfId="0" priority="260">
      <formula>#REF!&gt;=TODAY()</formula>
    </cfRule>
  </conditionalFormatting>
  <conditionalFormatting sqref="FP38:FQ38">
    <cfRule type="expression" dxfId="0" priority="261">
      <formula>#REF!&gt;=TODAY()</formula>
    </cfRule>
  </conditionalFormatting>
  <conditionalFormatting sqref="FP38:FQ38">
    <cfRule type="expression" dxfId="0" priority="262">
      <formula>#REF!&gt;=TODAY()</formula>
    </cfRule>
  </conditionalFormatting>
  <conditionalFormatting sqref="FP38:FQ38">
    <cfRule type="expression" dxfId="0" priority="263">
      <formula>#REF!&gt;=TODAY()</formula>
    </cfRule>
  </conditionalFormatting>
  <conditionalFormatting sqref="FP38:FQ38">
    <cfRule type="expression" dxfId="0" priority="264">
      <formula>#REF!&gt;=TODAY()</formula>
    </cfRule>
  </conditionalFormatting>
  <conditionalFormatting sqref="FP3:FQ3">
    <cfRule type="expression" dxfId="0" priority="265">
      <formula>#REF!&gt;=TODAY()</formula>
    </cfRule>
  </conditionalFormatting>
  <conditionalFormatting sqref="FP3:FQ3">
    <cfRule type="expression" dxfId="0" priority="266">
      <formula>#REF!&gt;=TODAY()</formula>
    </cfRule>
  </conditionalFormatting>
  <conditionalFormatting sqref="FP45:FQ45">
    <cfRule type="expression" dxfId="0" priority="267">
      <formula>#REF!&gt;=TODAY()</formula>
    </cfRule>
  </conditionalFormatting>
  <conditionalFormatting sqref="FP45:FQ45">
    <cfRule type="expression" dxfId="0" priority="268">
      <formula>#REF!&gt;=TODAY()</formula>
    </cfRule>
  </conditionalFormatting>
  <conditionalFormatting sqref="FP45:FQ45">
    <cfRule type="expression" dxfId="0" priority="269">
      <formula>#REF!&gt;=TODAY()</formula>
    </cfRule>
  </conditionalFormatting>
  <conditionalFormatting sqref="FP45:FQ45">
    <cfRule type="expression" dxfId="0" priority="270">
      <formula>#REF!&gt;=TODAY()</formula>
    </cfRule>
  </conditionalFormatting>
  <conditionalFormatting sqref="FP45:FQ45">
    <cfRule type="expression" dxfId="0" priority="271">
      <formula>#REF!&gt;=TODAY()</formula>
    </cfRule>
  </conditionalFormatting>
  <conditionalFormatting sqref="FP45:FQ45">
    <cfRule type="expression" dxfId="0" priority="272">
      <formula>#REF!&gt;=TODAY()</formula>
    </cfRule>
  </conditionalFormatting>
  <conditionalFormatting sqref="FP45:FQ45">
    <cfRule type="expression" dxfId="0" priority="273">
      <formula>#REF!&gt;=TODAY()</formula>
    </cfRule>
  </conditionalFormatting>
  <conditionalFormatting sqref="FP45:FQ45">
    <cfRule type="expression" dxfId="0" priority="274">
      <formula>#REF!&gt;=TODAY()</formula>
    </cfRule>
  </conditionalFormatting>
  <conditionalFormatting sqref="FP45:FQ45">
    <cfRule type="expression" dxfId="0" priority="275">
      <formula>#REF!&gt;=TODAY()</formula>
    </cfRule>
  </conditionalFormatting>
  <conditionalFormatting sqref="FP45:FQ45">
    <cfRule type="expression" dxfId="0" priority="276">
      <formula>#REF!&gt;=TODAY()</formula>
    </cfRule>
  </conditionalFormatting>
  <conditionalFormatting sqref="FP5:FQ5">
    <cfRule type="expression" dxfId="0" priority="277">
      <formula>#REF!&gt;=TODAY()</formula>
    </cfRule>
  </conditionalFormatting>
  <conditionalFormatting sqref="FP5:FQ5">
    <cfRule type="expression" dxfId="0" priority="278">
      <formula>#REF!&gt;=TODAY()</formula>
    </cfRule>
  </conditionalFormatting>
  <conditionalFormatting sqref="FP5:FQ5">
    <cfRule type="expression" dxfId="0" priority="279">
      <formula>#REF!&gt;=TODAY()</formula>
    </cfRule>
  </conditionalFormatting>
  <conditionalFormatting sqref="FP5:FQ5">
    <cfRule type="expression" dxfId="0" priority="280">
      <formula>#REF!&gt;=TODAY()</formula>
    </cfRule>
  </conditionalFormatting>
  <conditionalFormatting sqref="FP5:FQ5">
    <cfRule type="expression" dxfId="0" priority="281">
      <formula>#REF!&gt;=TODAY()</formula>
    </cfRule>
  </conditionalFormatting>
  <conditionalFormatting sqref="FP5:FQ5">
    <cfRule type="expression" dxfId="0" priority="282">
      <formula>#REF!&gt;=TODAY()</formula>
    </cfRule>
  </conditionalFormatting>
  <conditionalFormatting sqref="FP5:FQ5">
    <cfRule type="expression" dxfId="0" priority="283">
      <formula>#REF!&gt;=TODAY()</formula>
    </cfRule>
  </conditionalFormatting>
  <conditionalFormatting sqref="FP5:FQ5">
    <cfRule type="expression" dxfId="0" priority="284">
      <formula>#REF!&gt;=TODAY()</formula>
    </cfRule>
  </conditionalFormatting>
  <conditionalFormatting sqref="FP5:FQ5">
    <cfRule type="expression" dxfId="0" priority="285">
      <formula>#REF!&gt;=TODAY()</formula>
    </cfRule>
  </conditionalFormatting>
  <conditionalFormatting sqref="FP5:FQ5">
    <cfRule type="expression" dxfId="0" priority="286">
      <formula>#REF!&gt;=TODAY()</formula>
    </cfRule>
  </conditionalFormatting>
  <conditionalFormatting sqref="FP5:FQ5">
    <cfRule type="expression" dxfId="0" priority="287">
      <formula>#REF!&gt;=TODAY()</formula>
    </cfRule>
  </conditionalFormatting>
  <conditionalFormatting sqref="FP5:FQ5">
    <cfRule type="expression" dxfId="0" priority="288">
      <formula>#REF!&gt;=TODAY()</formula>
    </cfRule>
  </conditionalFormatting>
  <conditionalFormatting sqref="FP5:FQ5">
    <cfRule type="expression" dxfId="0" priority="289">
      <formula>#REF!&gt;=TODAY()</formula>
    </cfRule>
  </conditionalFormatting>
  <conditionalFormatting sqref="FP5:FQ5">
    <cfRule type="expression" dxfId="0" priority="290">
      <formula>#REF!&gt;=TODAY()</formula>
    </cfRule>
  </conditionalFormatting>
  <conditionalFormatting sqref="FP5:FQ5">
    <cfRule type="expression" dxfId="0" priority="291">
      <formula>#REF!&gt;=TODAY()</formula>
    </cfRule>
  </conditionalFormatting>
  <conditionalFormatting sqref="FP5:FQ5">
    <cfRule type="expression" dxfId="0" priority="292">
      <formula>#REF!&gt;=TODAY()</formula>
    </cfRule>
  </conditionalFormatting>
  <conditionalFormatting sqref="FP6:FQ6">
    <cfRule type="expression" dxfId="0" priority="293">
      <formula>#REF!&gt;=TODAY()</formula>
    </cfRule>
  </conditionalFormatting>
  <conditionalFormatting sqref="FP6:FQ6">
    <cfRule type="expression" dxfId="0" priority="294">
      <formula>#REF!&gt;=TODAY()</formula>
    </cfRule>
  </conditionalFormatting>
  <conditionalFormatting sqref="FP6:FQ6">
    <cfRule type="expression" dxfId="0" priority="295">
      <formula>#REF!&gt;=TODAY()</formula>
    </cfRule>
  </conditionalFormatting>
  <conditionalFormatting sqref="FP6:FQ6">
    <cfRule type="expression" dxfId="0" priority="296">
      <formula>#REF!&gt;=TODAY()</formula>
    </cfRule>
  </conditionalFormatting>
  <conditionalFormatting sqref="FP6:FQ6">
    <cfRule type="expression" dxfId="0" priority="297">
      <formula>#REF!&gt;=TODAY()</formula>
    </cfRule>
  </conditionalFormatting>
  <conditionalFormatting sqref="FP6:FQ6">
    <cfRule type="expression" dxfId="0" priority="298">
      <formula>#REF!&gt;=TODAY()</formula>
    </cfRule>
  </conditionalFormatting>
  <conditionalFormatting sqref="FP38:FQ38">
    <cfRule type="expression" dxfId="0" priority="299">
      <formula>#REF!&gt;=TODAY()</formula>
    </cfRule>
  </conditionalFormatting>
  <conditionalFormatting sqref="FP38:FQ38">
    <cfRule type="expression" dxfId="0" priority="300">
      <formula>#REF!&gt;=TODAY()</formula>
    </cfRule>
  </conditionalFormatting>
  <conditionalFormatting sqref="FP38:FQ38">
    <cfRule type="expression" dxfId="0" priority="301">
      <formula>#REF!&gt;=TODAY()</formula>
    </cfRule>
  </conditionalFormatting>
  <conditionalFormatting sqref="FP38:FQ38">
    <cfRule type="expression" dxfId="0" priority="302">
      <formula>#REF!&gt;=TODAY()</formula>
    </cfRule>
  </conditionalFormatting>
  <conditionalFormatting sqref="FP38:FQ38">
    <cfRule type="expression" dxfId="0" priority="303">
      <formula>#REF!&gt;=TODAY()</formula>
    </cfRule>
  </conditionalFormatting>
  <conditionalFormatting sqref="FP38:FQ38">
    <cfRule type="expression" dxfId="0" priority="304">
      <formula>#REF!&gt;=TODAY()</formula>
    </cfRule>
  </conditionalFormatting>
  <conditionalFormatting sqref="FP38:FQ38">
    <cfRule type="expression" dxfId="0" priority="305">
      <formula>#REF!&gt;=TODAY()</formula>
    </cfRule>
  </conditionalFormatting>
  <conditionalFormatting sqref="FP38:FQ38">
    <cfRule type="expression" dxfId="0" priority="306">
      <formula>#REF!&gt;=TODAY()</formula>
    </cfRule>
  </conditionalFormatting>
  <conditionalFormatting sqref="FP38:FQ38">
    <cfRule type="expression" dxfId="0" priority="307">
      <formula>#REF!&gt;=TODAY()</formula>
    </cfRule>
  </conditionalFormatting>
  <conditionalFormatting sqref="FP38:FQ38">
    <cfRule type="expression" dxfId="0" priority="308">
      <formula>#REF!&gt;=TODAY()</formula>
    </cfRule>
  </conditionalFormatting>
  <conditionalFormatting sqref="FP38:FQ38">
    <cfRule type="expression" dxfId="0" priority="309">
      <formula>#REF!&gt;=TODAY()</formula>
    </cfRule>
  </conditionalFormatting>
  <conditionalFormatting sqref="FP38:FQ38">
    <cfRule type="expression" dxfId="0" priority="310">
      <formula>#REF!&gt;=TODAY()</formula>
    </cfRule>
  </conditionalFormatting>
  <conditionalFormatting sqref="FP38:FQ38">
    <cfRule type="expression" dxfId="0" priority="311">
      <formula>#REF!&gt;=TODAY()</formula>
    </cfRule>
  </conditionalFormatting>
  <conditionalFormatting sqref="FP38:FQ38">
    <cfRule type="expression" dxfId="0" priority="312">
      <formula>#REF!&gt;=TODAY()</formula>
    </cfRule>
  </conditionalFormatting>
  <conditionalFormatting sqref="FP38:FQ38">
    <cfRule type="expression" dxfId="0" priority="313">
      <formula>#REF!&gt;=TODAY()</formula>
    </cfRule>
  </conditionalFormatting>
  <conditionalFormatting sqref="FP38:FQ38">
    <cfRule type="expression" dxfId="0" priority="314">
      <formula>#REF!&gt;=TODAY()</formula>
    </cfRule>
  </conditionalFormatting>
  <conditionalFormatting sqref="FP38:FQ38">
    <cfRule type="expression" dxfId="0" priority="315">
      <formula>#REF!&gt;=TODAY()</formula>
    </cfRule>
  </conditionalFormatting>
  <conditionalFormatting sqref="FP38:FQ38">
    <cfRule type="expression" dxfId="0" priority="316">
      <formula>#REF!&gt;=TODAY()</formula>
    </cfRule>
  </conditionalFormatting>
  <conditionalFormatting sqref="FP38:FQ38">
    <cfRule type="expression" dxfId="0" priority="317">
      <formula>#REF!&gt;=TODAY()</formula>
    </cfRule>
  </conditionalFormatting>
  <conditionalFormatting sqref="FP38:FQ38">
    <cfRule type="expression" dxfId="0" priority="318">
      <formula>#REF!&gt;=TODAY()</formula>
    </cfRule>
  </conditionalFormatting>
  <conditionalFormatting sqref="FP45:FQ45">
    <cfRule type="expression" dxfId="0" priority="319">
      <formula>#REF!&gt;=TODAY()</formula>
    </cfRule>
  </conditionalFormatting>
  <conditionalFormatting sqref="FP45:FQ45">
    <cfRule type="expression" dxfId="0" priority="320">
      <formula>#REF!&gt;=TODAY()</formula>
    </cfRule>
  </conditionalFormatting>
  <conditionalFormatting sqref="FP45:FQ45">
    <cfRule type="expression" dxfId="0" priority="321">
      <formula>#REF!&gt;=TODAY()</formula>
    </cfRule>
  </conditionalFormatting>
  <conditionalFormatting sqref="FP45:FQ45">
    <cfRule type="expression" dxfId="0" priority="322">
      <formula>#REF!&gt;=TODAY()</formula>
    </cfRule>
  </conditionalFormatting>
  <conditionalFormatting sqref="FP45:FQ45">
    <cfRule type="expression" dxfId="0" priority="323">
      <formula>#REF!&gt;=TODAY()</formula>
    </cfRule>
  </conditionalFormatting>
  <conditionalFormatting sqref="FP45:FQ45">
    <cfRule type="expression" dxfId="0" priority="324">
      <formula>#REF!&gt;=TODAY()</formula>
    </cfRule>
  </conditionalFormatting>
  <conditionalFormatting sqref="FP45:FQ45">
    <cfRule type="expression" dxfId="0" priority="325">
      <formula>#REF!&gt;=TODAY()</formula>
    </cfRule>
  </conditionalFormatting>
  <conditionalFormatting sqref="FP45:FQ45">
    <cfRule type="expression" dxfId="0" priority="326">
      <formula>#REF!&gt;=TODAY()</formula>
    </cfRule>
  </conditionalFormatting>
  <conditionalFormatting sqref="FP45:FQ45">
    <cfRule type="expression" dxfId="0" priority="327">
      <formula>#REF!&gt;=TODAY()</formula>
    </cfRule>
  </conditionalFormatting>
  <conditionalFormatting sqref="FP45:FQ45">
    <cfRule type="expression" dxfId="0" priority="328">
      <formula>#REF!&gt;=TODAY()</formula>
    </cfRule>
  </conditionalFormatting>
  <conditionalFormatting sqref="FP45:FQ45">
    <cfRule type="expression" dxfId="0" priority="329">
      <formula>#REF!&gt;=TODAY()</formula>
    </cfRule>
  </conditionalFormatting>
  <conditionalFormatting sqref="FP45:FQ45">
    <cfRule type="expression" dxfId="0" priority="330">
      <formula>#REF!&gt;=TODAY()</formula>
    </cfRule>
  </conditionalFormatting>
  <conditionalFormatting sqref="FP45:FQ45">
    <cfRule type="expression" dxfId="0" priority="331">
      <formula>#REF!&gt;=TODAY()</formula>
    </cfRule>
  </conditionalFormatting>
  <conditionalFormatting sqref="FP45:FQ45">
    <cfRule type="expression" dxfId="0" priority="332">
      <formula>#REF!&gt;=TODAY()</formula>
    </cfRule>
  </conditionalFormatting>
  <conditionalFormatting sqref="FP45:FQ45">
    <cfRule type="expression" dxfId="0" priority="333">
      <formula>#REF!&gt;=TODAY()</formula>
    </cfRule>
  </conditionalFormatting>
  <conditionalFormatting sqref="FP45:FQ45">
    <cfRule type="expression" dxfId="0" priority="334">
      <formula>#REF!&gt;=TODAY()</formula>
    </cfRule>
  </conditionalFormatting>
  <conditionalFormatting sqref="FP45:FQ45">
    <cfRule type="expression" dxfId="0" priority="335">
      <formula>#REF!&gt;=TODAY()</formula>
    </cfRule>
  </conditionalFormatting>
  <conditionalFormatting sqref="FP45:FQ45">
    <cfRule type="expression" dxfId="0" priority="336">
      <formula>#REF!&gt;=TODAY()</formula>
    </cfRule>
  </conditionalFormatting>
  <conditionalFormatting sqref="FP45:FQ45">
    <cfRule type="expression" dxfId="0" priority="337">
      <formula>#REF!&gt;=TODAY()</formula>
    </cfRule>
  </conditionalFormatting>
  <conditionalFormatting sqref="FP45:FQ45">
    <cfRule type="expression" dxfId="0" priority="338">
      <formula>#REF!&gt;=TODAY()</formula>
    </cfRule>
  </conditionalFormatting>
  <conditionalFormatting sqref="FP45:FQ45">
    <cfRule type="expression" dxfId="0" priority="339">
      <formula>#REF!&gt;=TODAY()</formula>
    </cfRule>
  </conditionalFormatting>
  <conditionalFormatting sqref="FP45:FQ45">
    <cfRule type="expression" dxfId="0" priority="340">
      <formula>#REF!&gt;=TODAY()</formula>
    </cfRule>
  </conditionalFormatting>
  <conditionalFormatting sqref="FR5">
    <cfRule type="expression" dxfId="0" priority="341">
      <formula>#REF!&gt;=TODAY()</formula>
    </cfRule>
  </conditionalFormatting>
  <conditionalFormatting sqref="FR5">
    <cfRule type="expression" dxfId="0" priority="342">
      <formula>#REF!&gt;=TODAY()</formula>
    </cfRule>
  </conditionalFormatting>
  <conditionalFormatting sqref="FR5">
    <cfRule type="expression" dxfId="0" priority="343">
      <formula>#REF!&gt;=TODAY()</formula>
    </cfRule>
  </conditionalFormatting>
  <conditionalFormatting sqref="FR5">
    <cfRule type="expression" dxfId="0" priority="344">
      <formula>#REF!&gt;=TODAY()</formula>
    </cfRule>
  </conditionalFormatting>
  <conditionalFormatting sqref="FR5">
    <cfRule type="expression" dxfId="0" priority="345">
      <formula>#REF!&gt;=TODAY()</formula>
    </cfRule>
  </conditionalFormatting>
  <conditionalFormatting sqref="FR5">
    <cfRule type="expression" dxfId="0" priority="346">
      <formula>#REF!&gt;=TODAY()</formula>
    </cfRule>
  </conditionalFormatting>
  <conditionalFormatting sqref="FR5">
    <cfRule type="expression" dxfId="0" priority="347">
      <formula>#REF!&gt;=TODAY()</formula>
    </cfRule>
  </conditionalFormatting>
  <conditionalFormatting sqref="FR5">
    <cfRule type="expression" dxfId="0" priority="348">
      <formula>#REF!&gt;=TODAY()</formula>
    </cfRule>
  </conditionalFormatting>
  <conditionalFormatting sqref="FR6">
    <cfRule type="expression" dxfId="0" priority="349">
      <formula>#REF!&gt;=TODAY()</formula>
    </cfRule>
  </conditionalFormatting>
  <conditionalFormatting sqref="FR6">
    <cfRule type="expression" dxfId="0" priority="350">
      <formula>#REF!&gt;=TODAY()</formula>
    </cfRule>
  </conditionalFormatting>
  <conditionalFormatting sqref="FR6">
    <cfRule type="expression" dxfId="0" priority="351">
      <formula>#REF!&gt;=TODAY()</formula>
    </cfRule>
  </conditionalFormatting>
  <conditionalFormatting sqref="FR6">
    <cfRule type="expression" dxfId="0" priority="352">
      <formula>#REF!&gt;=TODAY()</formula>
    </cfRule>
  </conditionalFormatting>
  <conditionalFormatting sqref="FR6">
    <cfRule type="expression" dxfId="0" priority="353">
      <formula>#REF!&gt;=TODAY()</formula>
    </cfRule>
  </conditionalFormatting>
  <conditionalFormatting sqref="FR6">
    <cfRule type="expression" dxfId="0" priority="354">
      <formula>#REF!&gt;=TODAY()</formula>
    </cfRule>
  </conditionalFormatting>
  <conditionalFormatting sqref="FR6">
    <cfRule type="expression" dxfId="0" priority="355">
      <formula>#REF!&gt;=TODAY()</formula>
    </cfRule>
  </conditionalFormatting>
  <conditionalFormatting sqref="FR6">
    <cfRule type="expression" dxfId="0" priority="356">
      <formula>#REF!&gt;=TODAY()</formula>
    </cfRule>
  </conditionalFormatting>
  <conditionalFormatting sqref="FR38">
    <cfRule type="expression" dxfId="0" priority="357">
      <formula>#REF!&gt;=TODAY()</formula>
    </cfRule>
  </conditionalFormatting>
  <conditionalFormatting sqref="FR38">
    <cfRule type="expression" dxfId="0" priority="358">
      <formula>#REF!&gt;=TODAY()</formula>
    </cfRule>
  </conditionalFormatting>
  <conditionalFormatting sqref="FR38">
    <cfRule type="expression" dxfId="0" priority="359">
      <formula>#REF!&gt;=TODAY()</formula>
    </cfRule>
  </conditionalFormatting>
  <conditionalFormatting sqref="FR38">
    <cfRule type="expression" dxfId="0" priority="360">
      <formula>#REF!&gt;=TODAY()</formula>
    </cfRule>
  </conditionalFormatting>
  <conditionalFormatting sqref="FR38">
    <cfRule type="expression" dxfId="0" priority="361">
      <formula>#REF!&gt;=TODAY()</formula>
    </cfRule>
  </conditionalFormatting>
  <conditionalFormatting sqref="FR38">
    <cfRule type="expression" dxfId="0" priority="362">
      <formula>#REF!&gt;=TODAY()</formula>
    </cfRule>
  </conditionalFormatting>
  <conditionalFormatting sqref="FR38">
    <cfRule type="expression" dxfId="0" priority="363">
      <formula>#REF!&gt;=TODAY()</formula>
    </cfRule>
  </conditionalFormatting>
  <conditionalFormatting sqref="FR38">
    <cfRule type="expression" dxfId="0" priority="364">
      <formula>#REF!&gt;=TODAY()</formula>
    </cfRule>
  </conditionalFormatting>
  <conditionalFormatting sqref="FR38">
    <cfRule type="expression" dxfId="0" priority="365">
      <formula>#REF!&gt;=TODAY()</formula>
    </cfRule>
  </conditionalFormatting>
  <conditionalFormatting sqref="FR38">
    <cfRule type="expression" dxfId="0" priority="366">
      <formula>#REF!&gt;=TODAY()</formula>
    </cfRule>
  </conditionalFormatting>
  <conditionalFormatting sqref="FR38">
    <cfRule type="expression" dxfId="0" priority="367">
      <formula>#REF!&gt;=TODAY()</formula>
    </cfRule>
  </conditionalFormatting>
  <conditionalFormatting sqref="FR38">
    <cfRule type="expression" dxfId="0" priority="368">
      <formula>#REF!&gt;=TODAY()</formula>
    </cfRule>
  </conditionalFormatting>
  <conditionalFormatting sqref="FR38">
    <cfRule type="expression" dxfId="0" priority="369">
      <formula>#REF!&gt;=TODAY()</formula>
    </cfRule>
  </conditionalFormatting>
  <conditionalFormatting sqref="FR38">
    <cfRule type="expression" dxfId="0" priority="370">
      <formula>#REF!&gt;=TODAY()</formula>
    </cfRule>
  </conditionalFormatting>
  <conditionalFormatting sqref="FR38">
    <cfRule type="expression" dxfId="0" priority="371">
      <formula>#REF!&gt;=TODAY()</formula>
    </cfRule>
  </conditionalFormatting>
  <conditionalFormatting sqref="FR38">
    <cfRule type="expression" dxfId="0" priority="372">
      <formula>#REF!&gt;=TODAY()</formula>
    </cfRule>
  </conditionalFormatting>
  <conditionalFormatting sqref="FR45">
    <cfRule type="expression" dxfId="0" priority="373">
      <formula>#REF!&gt;=TODAY()</formula>
    </cfRule>
  </conditionalFormatting>
  <conditionalFormatting sqref="FR45">
    <cfRule type="expression" dxfId="0" priority="374">
      <formula>#REF!&gt;=TODAY()</formula>
    </cfRule>
  </conditionalFormatting>
  <conditionalFormatting sqref="FR45">
    <cfRule type="expression" dxfId="0" priority="375">
      <formula>#REF!&gt;=TODAY()</formula>
    </cfRule>
  </conditionalFormatting>
  <conditionalFormatting sqref="FR45">
    <cfRule type="expression" dxfId="0" priority="376">
      <formula>#REF!&gt;=TODAY()</formula>
    </cfRule>
  </conditionalFormatting>
  <conditionalFormatting sqref="FR45">
    <cfRule type="expression" dxfId="0" priority="377">
      <formula>#REF!&gt;=TODAY()</formula>
    </cfRule>
  </conditionalFormatting>
  <conditionalFormatting sqref="FR45">
    <cfRule type="expression" dxfId="0" priority="378">
      <formula>#REF!&gt;=TODAY()</formula>
    </cfRule>
  </conditionalFormatting>
  <conditionalFormatting sqref="FR45">
    <cfRule type="expression" dxfId="0" priority="379">
      <formula>#REF!&gt;=TODAY()</formula>
    </cfRule>
  </conditionalFormatting>
  <conditionalFormatting sqref="FR45">
    <cfRule type="expression" dxfId="0" priority="380">
      <formula>#REF!&gt;=TODAY()</formula>
    </cfRule>
  </conditionalFormatting>
  <conditionalFormatting sqref="FR45">
    <cfRule type="expression" dxfId="0" priority="381">
      <formula>#REF!&gt;=TODAY()</formula>
    </cfRule>
  </conditionalFormatting>
  <conditionalFormatting sqref="FR45">
    <cfRule type="expression" dxfId="0" priority="382">
      <formula>#REF!&gt;=TODAY()</formula>
    </cfRule>
  </conditionalFormatting>
  <conditionalFormatting sqref="FR42">
    <cfRule type="expression" dxfId="0" priority="383">
      <formula>#REF!&gt;=TODAY()</formula>
    </cfRule>
  </conditionalFormatting>
  <conditionalFormatting sqref="FR42">
    <cfRule type="expression" dxfId="0" priority="384">
      <formula>#REF!&gt;=TODAY()</formula>
    </cfRule>
  </conditionalFormatting>
  <conditionalFormatting sqref="FR42">
    <cfRule type="expression" dxfId="0" priority="385">
      <formula>#REF!&gt;=TODAY()</formula>
    </cfRule>
  </conditionalFormatting>
  <conditionalFormatting sqref="FR42">
    <cfRule type="expression" dxfId="0" priority="386">
      <formula>#REF!&gt;=TODAY()</formula>
    </cfRule>
  </conditionalFormatting>
  <conditionalFormatting sqref="FR42">
    <cfRule type="expression" dxfId="0" priority="387">
      <formula>#REF!&gt;=TODAY()</formula>
    </cfRule>
  </conditionalFormatting>
  <conditionalFormatting sqref="FR42">
    <cfRule type="expression" dxfId="0" priority="388">
      <formula>#REF!&gt;=TODAY()</formula>
    </cfRule>
  </conditionalFormatting>
  <conditionalFormatting sqref="FR42">
    <cfRule type="expression" dxfId="0" priority="389">
      <formula>#REF!&gt;=TODAY()</formula>
    </cfRule>
  </conditionalFormatting>
  <conditionalFormatting sqref="FR42">
    <cfRule type="expression" dxfId="0" priority="390">
      <formula>#REF!&gt;=TODAY()</formula>
    </cfRule>
  </conditionalFormatting>
  <conditionalFormatting sqref="FR42">
    <cfRule type="expression" dxfId="0" priority="391">
      <formula>#REF!&gt;=TODAY()</formula>
    </cfRule>
  </conditionalFormatting>
  <conditionalFormatting sqref="FR42">
    <cfRule type="expression" dxfId="0" priority="392">
      <formula>#REF!&gt;=TODAY()</formula>
    </cfRule>
  </conditionalFormatting>
  <conditionalFormatting sqref="FR42">
    <cfRule type="expression" dxfId="0" priority="393">
      <formula>#REF!&gt;=TODAY()</formula>
    </cfRule>
  </conditionalFormatting>
  <conditionalFormatting sqref="FR42">
    <cfRule type="expression" dxfId="0" priority="394">
      <formula>#REF!&gt;=TODAY()</formula>
    </cfRule>
  </conditionalFormatting>
  <conditionalFormatting sqref="FR42">
    <cfRule type="expression" dxfId="0" priority="395">
      <formula>#REF!&gt;=TODAY()</formula>
    </cfRule>
  </conditionalFormatting>
  <conditionalFormatting sqref="FR42">
    <cfRule type="expression" dxfId="0" priority="396">
      <formula>#REF!&gt;=TODAY()</formula>
    </cfRule>
  </conditionalFormatting>
  <conditionalFormatting sqref="FR42">
    <cfRule type="expression" dxfId="0" priority="397">
      <formula>#REF!&gt;=TODAY()</formula>
    </cfRule>
  </conditionalFormatting>
  <conditionalFormatting sqref="FR42">
    <cfRule type="expression" dxfId="0" priority="398">
      <formula>#REF!&gt;=TODAY()</formula>
    </cfRule>
  </conditionalFormatting>
  <conditionalFormatting sqref="FR42">
    <cfRule type="expression" dxfId="0" priority="399">
      <formula>#REF!&gt;=TODAY()</formula>
    </cfRule>
  </conditionalFormatting>
  <conditionalFormatting sqref="FR42">
    <cfRule type="expression" dxfId="0" priority="400">
      <formula>#REF!&gt;=TODAY()</formula>
    </cfRule>
  </conditionalFormatting>
  <conditionalFormatting sqref="FR42">
    <cfRule type="expression" dxfId="0" priority="401">
      <formula>#REF!&gt;=TODAY()</formula>
    </cfRule>
  </conditionalFormatting>
  <conditionalFormatting sqref="FR42">
    <cfRule type="expression" dxfId="0" priority="402">
      <formula>#REF!&gt;=TODAY()</formula>
    </cfRule>
  </conditionalFormatting>
  <conditionalFormatting sqref="FR42">
    <cfRule type="expression" dxfId="0" priority="403">
      <formula>#REF!&gt;=TODAY()</formula>
    </cfRule>
  </conditionalFormatting>
  <conditionalFormatting sqref="FR42">
    <cfRule type="expression" dxfId="0" priority="404">
      <formula>#REF!&gt;=TODAY()</formula>
    </cfRule>
  </conditionalFormatting>
  <conditionalFormatting sqref="FR42">
    <cfRule type="expression" dxfId="0" priority="405">
      <formula>#REF!&gt;=TODAY()</formula>
    </cfRule>
  </conditionalFormatting>
  <conditionalFormatting sqref="FR42">
    <cfRule type="expression" dxfId="0" priority="406">
      <formula>#REF!&gt;=TODAY()</formula>
    </cfRule>
  </conditionalFormatting>
  <conditionalFormatting sqref="FR42">
    <cfRule type="expression" dxfId="0" priority="407">
      <formula>#REF!&gt;=TODAY()</formula>
    </cfRule>
  </conditionalFormatting>
  <conditionalFormatting sqref="FR42">
    <cfRule type="expression" dxfId="0" priority="408">
      <formula>#REF!&gt;=TODAY()</formula>
    </cfRule>
  </conditionalFormatting>
  <conditionalFormatting sqref="FR42">
    <cfRule type="expression" dxfId="0" priority="409">
      <formula>#REF!&gt;=TODAY()</formula>
    </cfRule>
  </conditionalFormatting>
  <conditionalFormatting sqref="FR42">
    <cfRule type="expression" dxfId="0" priority="410">
      <formula>#REF!&gt;=TODAY()</formula>
    </cfRule>
  </conditionalFormatting>
  <conditionalFormatting sqref="FR42">
    <cfRule type="expression" dxfId="0" priority="411">
      <formula>#REF!&gt;=TODAY()</formula>
    </cfRule>
  </conditionalFormatting>
  <conditionalFormatting sqref="FR42">
    <cfRule type="expression" dxfId="0" priority="412">
      <formula>#REF!&gt;=TODAY()</formula>
    </cfRule>
  </conditionalFormatting>
  <conditionalFormatting sqref="FR42">
    <cfRule type="expression" dxfId="0" priority="413">
      <formula>#REF!&gt;=TODAY()</formula>
    </cfRule>
  </conditionalFormatting>
  <conditionalFormatting sqref="FR42">
    <cfRule type="expression" dxfId="0" priority="414">
      <formula>#REF!&gt;=TODAY()</formula>
    </cfRule>
  </conditionalFormatting>
  <conditionalFormatting sqref="FR42">
    <cfRule type="expression" dxfId="0" priority="415">
      <formula>#REF!&gt;=TODAY()</formula>
    </cfRule>
  </conditionalFormatting>
  <conditionalFormatting sqref="FR42">
    <cfRule type="expression" dxfId="0" priority="416">
      <formula>#REF!&gt;=TODAY()</formula>
    </cfRule>
  </conditionalFormatting>
  <conditionalFormatting sqref="FR42">
    <cfRule type="expression" dxfId="0" priority="417">
      <formula>#REF!&gt;=TODAY()</formula>
    </cfRule>
  </conditionalFormatting>
  <conditionalFormatting sqref="FR42">
    <cfRule type="expression" dxfId="0" priority="418">
      <formula>#REF!&gt;=TODAY()</formula>
    </cfRule>
  </conditionalFormatting>
  <conditionalFormatting sqref="FR42">
    <cfRule type="expression" dxfId="0" priority="419">
      <formula>#REF!&gt;=TODAY()</formula>
    </cfRule>
  </conditionalFormatting>
  <conditionalFormatting sqref="FR42">
    <cfRule type="expression" dxfId="0" priority="420">
      <formula>#REF!&gt;=TODAY()</formula>
    </cfRule>
  </conditionalFormatting>
  <conditionalFormatting sqref="FR42">
    <cfRule type="expression" dxfId="0" priority="421">
      <formula>#REF!&gt;=TODAY()</formula>
    </cfRule>
  </conditionalFormatting>
  <conditionalFormatting sqref="FR42">
    <cfRule type="expression" dxfId="0" priority="422">
      <formula>#REF!&gt;=TODAY()</formula>
    </cfRule>
  </conditionalFormatting>
  <conditionalFormatting sqref="FR42">
    <cfRule type="expression" dxfId="0" priority="423">
      <formula>#REF!&gt;=TODAY()</formula>
    </cfRule>
  </conditionalFormatting>
  <conditionalFormatting sqref="FR42">
    <cfRule type="expression" dxfId="0" priority="424">
      <formula>#REF!&gt;=TODAY()</formula>
    </cfRule>
  </conditionalFormatting>
  <conditionalFormatting sqref="FR6">
    <cfRule type="expression" dxfId="0" priority="425">
      <formula>#REF!&gt;=TODAY()</formula>
    </cfRule>
  </conditionalFormatting>
  <conditionalFormatting sqref="FR6">
    <cfRule type="expression" dxfId="0" priority="426">
      <formula>#REF!&gt;=TODAY()</formula>
    </cfRule>
  </conditionalFormatting>
  <conditionalFormatting sqref="FR6">
    <cfRule type="expression" dxfId="0" priority="427">
      <formula>#REF!&gt;=TODAY()</formula>
    </cfRule>
  </conditionalFormatting>
  <conditionalFormatting sqref="FR6">
    <cfRule type="expression" dxfId="0" priority="428">
      <formula>#REF!&gt;=TODAY()</formula>
    </cfRule>
  </conditionalFormatting>
  <conditionalFormatting sqref="FR38">
    <cfRule type="expression" dxfId="0" priority="429">
      <formula>#REF!&gt;=TODAY()</formula>
    </cfRule>
  </conditionalFormatting>
  <conditionalFormatting sqref="FR38">
    <cfRule type="expression" dxfId="0" priority="430">
      <formula>#REF!&gt;=TODAY()</formula>
    </cfRule>
  </conditionalFormatting>
  <conditionalFormatting sqref="FR38">
    <cfRule type="expression" dxfId="0" priority="431">
      <formula>#REF!&gt;=TODAY()</formula>
    </cfRule>
  </conditionalFormatting>
  <conditionalFormatting sqref="FR38">
    <cfRule type="expression" dxfId="0" priority="432">
      <formula>#REF!&gt;=TODAY()</formula>
    </cfRule>
  </conditionalFormatting>
  <conditionalFormatting sqref="FR38">
    <cfRule type="expression" dxfId="0" priority="433">
      <formula>#REF!&gt;=TODAY()</formula>
    </cfRule>
  </conditionalFormatting>
  <conditionalFormatting sqref="FR38">
    <cfRule type="expression" dxfId="0" priority="434">
      <formula>#REF!&gt;=TODAY()</formula>
    </cfRule>
  </conditionalFormatting>
  <conditionalFormatting sqref="FR3">
    <cfRule type="expression" dxfId="0" priority="435">
      <formula>#REF!&gt;=TODAY()</formula>
    </cfRule>
  </conditionalFormatting>
  <conditionalFormatting sqref="FR3">
    <cfRule type="expression" dxfId="0" priority="436">
      <formula>#REF!&gt;=TODAY()</formula>
    </cfRule>
  </conditionalFormatting>
  <conditionalFormatting sqref="FR45">
    <cfRule type="expression" dxfId="0" priority="437">
      <formula>#REF!&gt;=TODAY()</formula>
    </cfRule>
  </conditionalFormatting>
  <conditionalFormatting sqref="FR45">
    <cfRule type="expression" dxfId="0" priority="438">
      <formula>#REF!&gt;=TODAY()</formula>
    </cfRule>
  </conditionalFormatting>
  <conditionalFormatting sqref="FR45">
    <cfRule type="expression" dxfId="0" priority="439">
      <formula>#REF!&gt;=TODAY()</formula>
    </cfRule>
  </conditionalFormatting>
  <conditionalFormatting sqref="FR45">
    <cfRule type="expression" dxfId="0" priority="440">
      <formula>#REF!&gt;=TODAY()</formula>
    </cfRule>
  </conditionalFormatting>
  <conditionalFormatting sqref="FR45">
    <cfRule type="expression" dxfId="0" priority="441">
      <formula>#REF!&gt;=TODAY()</formula>
    </cfRule>
  </conditionalFormatting>
  <conditionalFormatting sqref="FR45">
    <cfRule type="expression" dxfId="0" priority="442">
      <formula>#REF!&gt;=TODAY()</formula>
    </cfRule>
  </conditionalFormatting>
  <conditionalFormatting sqref="FR45">
    <cfRule type="expression" dxfId="0" priority="443">
      <formula>#REF!&gt;=TODAY()</formula>
    </cfRule>
  </conditionalFormatting>
  <conditionalFormatting sqref="FR45">
    <cfRule type="expression" dxfId="0" priority="444">
      <formula>#REF!&gt;=TODAY()</formula>
    </cfRule>
  </conditionalFormatting>
  <conditionalFormatting sqref="FR45">
    <cfRule type="expression" dxfId="0" priority="445">
      <formula>#REF!&gt;=TODAY()</formula>
    </cfRule>
  </conditionalFormatting>
  <conditionalFormatting sqref="FR45">
    <cfRule type="expression" dxfId="0" priority="446">
      <formula>#REF!&gt;=TODAY()</formula>
    </cfRule>
  </conditionalFormatting>
  <conditionalFormatting sqref="FR5">
    <cfRule type="expression" dxfId="0" priority="447">
      <formula>#REF!&gt;=TODAY()</formula>
    </cfRule>
  </conditionalFormatting>
  <conditionalFormatting sqref="FR5">
    <cfRule type="expression" dxfId="0" priority="448">
      <formula>#REF!&gt;=TODAY()</formula>
    </cfRule>
  </conditionalFormatting>
  <conditionalFormatting sqref="FR5">
    <cfRule type="expression" dxfId="0" priority="449">
      <formula>#REF!&gt;=TODAY()</formula>
    </cfRule>
  </conditionalFormatting>
  <conditionalFormatting sqref="FR5">
    <cfRule type="expression" dxfId="0" priority="450">
      <formula>#REF!&gt;=TODAY()</formula>
    </cfRule>
  </conditionalFormatting>
  <conditionalFormatting sqref="FR5">
    <cfRule type="expression" dxfId="0" priority="451">
      <formula>#REF!&gt;=TODAY()</formula>
    </cfRule>
  </conditionalFormatting>
  <conditionalFormatting sqref="FR5">
    <cfRule type="expression" dxfId="0" priority="452">
      <formula>#REF!&gt;=TODAY()</formula>
    </cfRule>
  </conditionalFormatting>
  <conditionalFormatting sqref="FR5">
    <cfRule type="expression" dxfId="0" priority="453">
      <formula>#REF!&gt;=TODAY()</formula>
    </cfRule>
  </conditionalFormatting>
  <conditionalFormatting sqref="FR5">
    <cfRule type="expression" dxfId="0" priority="454">
      <formula>#REF!&gt;=TODAY()</formula>
    </cfRule>
  </conditionalFormatting>
  <conditionalFormatting sqref="FR5">
    <cfRule type="expression" dxfId="0" priority="455">
      <formula>#REF!&gt;=TODAY()</formula>
    </cfRule>
  </conditionalFormatting>
  <conditionalFormatting sqref="FR5">
    <cfRule type="expression" dxfId="0" priority="456">
      <formula>#REF!&gt;=TODAY()</formula>
    </cfRule>
  </conditionalFormatting>
  <conditionalFormatting sqref="FR5">
    <cfRule type="expression" dxfId="0" priority="457">
      <formula>#REF!&gt;=TODAY()</formula>
    </cfRule>
  </conditionalFormatting>
  <conditionalFormatting sqref="FR5">
    <cfRule type="expression" dxfId="0" priority="458">
      <formula>#REF!&gt;=TODAY()</formula>
    </cfRule>
  </conditionalFormatting>
  <conditionalFormatting sqref="FR5">
    <cfRule type="expression" dxfId="0" priority="459">
      <formula>#REF!&gt;=TODAY()</formula>
    </cfRule>
  </conditionalFormatting>
  <conditionalFormatting sqref="FR5">
    <cfRule type="expression" dxfId="0" priority="460">
      <formula>#REF!&gt;=TODAY()</formula>
    </cfRule>
  </conditionalFormatting>
  <conditionalFormatting sqref="FR5">
    <cfRule type="expression" dxfId="0" priority="461">
      <formula>#REF!&gt;=TODAY()</formula>
    </cfRule>
  </conditionalFormatting>
  <conditionalFormatting sqref="FR5">
    <cfRule type="expression" dxfId="0" priority="462">
      <formula>#REF!&gt;=TODAY()</formula>
    </cfRule>
  </conditionalFormatting>
  <conditionalFormatting sqref="FR6">
    <cfRule type="expression" dxfId="0" priority="463">
      <formula>#REF!&gt;=TODAY()</formula>
    </cfRule>
  </conditionalFormatting>
  <conditionalFormatting sqref="FR6">
    <cfRule type="expression" dxfId="0" priority="464">
      <formula>#REF!&gt;=TODAY()</formula>
    </cfRule>
  </conditionalFormatting>
  <conditionalFormatting sqref="FR6">
    <cfRule type="expression" dxfId="0" priority="465">
      <formula>#REF!&gt;=TODAY()</formula>
    </cfRule>
  </conditionalFormatting>
  <conditionalFormatting sqref="FR6">
    <cfRule type="expression" dxfId="0" priority="466">
      <formula>#REF!&gt;=TODAY()</formula>
    </cfRule>
  </conditionalFormatting>
  <conditionalFormatting sqref="FR6">
    <cfRule type="expression" dxfId="0" priority="467">
      <formula>#REF!&gt;=TODAY()</formula>
    </cfRule>
  </conditionalFormatting>
  <conditionalFormatting sqref="FR6">
    <cfRule type="expression" dxfId="0" priority="468">
      <formula>#REF!&gt;=TODAY()</formula>
    </cfRule>
  </conditionalFormatting>
  <conditionalFormatting sqref="FR38">
    <cfRule type="expression" dxfId="0" priority="469">
      <formula>#REF!&gt;=TODAY()</formula>
    </cfRule>
  </conditionalFormatting>
  <conditionalFormatting sqref="FR38">
    <cfRule type="expression" dxfId="0" priority="470">
      <formula>#REF!&gt;=TODAY()</formula>
    </cfRule>
  </conditionalFormatting>
  <conditionalFormatting sqref="FR38">
    <cfRule type="expression" dxfId="0" priority="471">
      <formula>#REF!&gt;=TODAY()</formula>
    </cfRule>
  </conditionalFormatting>
  <conditionalFormatting sqref="FR38">
    <cfRule type="expression" dxfId="0" priority="472">
      <formula>#REF!&gt;=TODAY()</formula>
    </cfRule>
  </conditionalFormatting>
  <conditionalFormatting sqref="FR38">
    <cfRule type="expression" dxfId="0" priority="473">
      <formula>#REF!&gt;=TODAY()</formula>
    </cfRule>
  </conditionalFormatting>
  <conditionalFormatting sqref="FR38">
    <cfRule type="expression" dxfId="0" priority="474">
      <formula>#REF!&gt;=TODAY()</formula>
    </cfRule>
  </conditionalFormatting>
  <conditionalFormatting sqref="FR38">
    <cfRule type="expression" dxfId="0" priority="475">
      <formula>#REF!&gt;=TODAY()</formula>
    </cfRule>
  </conditionalFormatting>
  <conditionalFormatting sqref="FR38">
    <cfRule type="expression" dxfId="0" priority="476">
      <formula>#REF!&gt;=TODAY()</formula>
    </cfRule>
  </conditionalFormatting>
  <conditionalFormatting sqref="FR38">
    <cfRule type="expression" dxfId="0" priority="477">
      <formula>#REF!&gt;=TODAY()</formula>
    </cfRule>
  </conditionalFormatting>
  <conditionalFormatting sqref="FR38">
    <cfRule type="expression" dxfId="0" priority="478">
      <formula>#REF!&gt;=TODAY()</formula>
    </cfRule>
  </conditionalFormatting>
  <conditionalFormatting sqref="FR38">
    <cfRule type="expression" dxfId="0" priority="479">
      <formula>#REF!&gt;=TODAY()</formula>
    </cfRule>
  </conditionalFormatting>
  <conditionalFormatting sqref="FR38">
    <cfRule type="expression" dxfId="0" priority="480">
      <formula>#REF!&gt;=TODAY()</formula>
    </cfRule>
  </conditionalFormatting>
  <conditionalFormatting sqref="FR38">
    <cfRule type="expression" dxfId="0" priority="481">
      <formula>#REF!&gt;=TODAY()</formula>
    </cfRule>
  </conditionalFormatting>
  <conditionalFormatting sqref="FR38">
    <cfRule type="expression" dxfId="0" priority="482">
      <formula>#REF!&gt;=TODAY()</formula>
    </cfRule>
  </conditionalFormatting>
  <conditionalFormatting sqref="FR38">
    <cfRule type="expression" dxfId="0" priority="483">
      <formula>#REF!&gt;=TODAY()</formula>
    </cfRule>
  </conditionalFormatting>
  <conditionalFormatting sqref="FR38">
    <cfRule type="expression" dxfId="0" priority="484">
      <formula>#REF!&gt;=TODAY()</formula>
    </cfRule>
  </conditionalFormatting>
  <conditionalFormatting sqref="FR38">
    <cfRule type="expression" dxfId="0" priority="485">
      <formula>#REF!&gt;=TODAY()</formula>
    </cfRule>
  </conditionalFormatting>
  <conditionalFormatting sqref="FR38">
    <cfRule type="expression" dxfId="0" priority="486">
      <formula>#REF!&gt;=TODAY()</formula>
    </cfRule>
  </conditionalFormatting>
  <conditionalFormatting sqref="FR38">
    <cfRule type="expression" dxfId="0" priority="487">
      <formula>#REF!&gt;=TODAY()</formula>
    </cfRule>
  </conditionalFormatting>
  <conditionalFormatting sqref="FR38">
    <cfRule type="expression" dxfId="0" priority="488">
      <formula>#REF!&gt;=TODAY()</formula>
    </cfRule>
  </conditionalFormatting>
  <conditionalFormatting sqref="FR45">
    <cfRule type="expression" dxfId="0" priority="489">
      <formula>#REF!&gt;=TODAY()</formula>
    </cfRule>
  </conditionalFormatting>
  <conditionalFormatting sqref="FR45">
    <cfRule type="expression" dxfId="0" priority="490">
      <formula>#REF!&gt;=TODAY()</formula>
    </cfRule>
  </conditionalFormatting>
  <conditionalFormatting sqref="FR45">
    <cfRule type="expression" dxfId="0" priority="491">
      <formula>#REF!&gt;=TODAY()</formula>
    </cfRule>
  </conditionalFormatting>
  <conditionalFormatting sqref="FR45">
    <cfRule type="expression" dxfId="0" priority="492">
      <formula>#REF!&gt;=TODAY()</formula>
    </cfRule>
  </conditionalFormatting>
  <conditionalFormatting sqref="FR45">
    <cfRule type="expression" dxfId="0" priority="493">
      <formula>#REF!&gt;=TODAY()</formula>
    </cfRule>
  </conditionalFormatting>
  <conditionalFormatting sqref="FR45">
    <cfRule type="expression" dxfId="0" priority="494">
      <formula>#REF!&gt;=TODAY()</formula>
    </cfRule>
  </conditionalFormatting>
  <conditionalFormatting sqref="FR45">
    <cfRule type="expression" dxfId="0" priority="495">
      <formula>#REF!&gt;=TODAY()</formula>
    </cfRule>
  </conditionalFormatting>
  <conditionalFormatting sqref="FR45">
    <cfRule type="expression" dxfId="0" priority="496">
      <formula>#REF!&gt;=TODAY()</formula>
    </cfRule>
  </conditionalFormatting>
  <conditionalFormatting sqref="FR45">
    <cfRule type="expression" dxfId="0" priority="497">
      <formula>#REF!&gt;=TODAY()</formula>
    </cfRule>
  </conditionalFormatting>
  <conditionalFormatting sqref="FR45">
    <cfRule type="expression" dxfId="0" priority="498">
      <formula>#REF!&gt;=TODAY()</formula>
    </cfRule>
  </conditionalFormatting>
  <conditionalFormatting sqref="FR45">
    <cfRule type="expression" dxfId="0" priority="499">
      <formula>#REF!&gt;=TODAY()</formula>
    </cfRule>
  </conditionalFormatting>
  <conditionalFormatting sqref="FR45">
    <cfRule type="expression" dxfId="0" priority="500">
      <formula>#REF!&gt;=TODAY()</formula>
    </cfRule>
  </conditionalFormatting>
  <conditionalFormatting sqref="FR45">
    <cfRule type="expression" dxfId="0" priority="501">
      <formula>#REF!&gt;=TODAY()</formula>
    </cfRule>
  </conditionalFormatting>
  <conditionalFormatting sqref="FR45">
    <cfRule type="expression" dxfId="0" priority="502">
      <formula>#REF!&gt;=TODAY()</formula>
    </cfRule>
  </conditionalFormatting>
  <conditionalFormatting sqref="FR45">
    <cfRule type="expression" dxfId="0" priority="503">
      <formula>#REF!&gt;=TODAY()</formula>
    </cfRule>
  </conditionalFormatting>
  <conditionalFormatting sqref="FR45">
    <cfRule type="expression" dxfId="0" priority="504">
      <formula>#REF!&gt;=TODAY()</formula>
    </cfRule>
  </conditionalFormatting>
  <conditionalFormatting sqref="FR45">
    <cfRule type="expression" dxfId="0" priority="505">
      <formula>#REF!&gt;=TODAY()</formula>
    </cfRule>
  </conditionalFormatting>
  <conditionalFormatting sqref="FR45">
    <cfRule type="expression" dxfId="0" priority="506">
      <formula>#REF!&gt;=TODAY()</formula>
    </cfRule>
  </conditionalFormatting>
  <conditionalFormatting sqref="FR45">
    <cfRule type="expression" dxfId="0" priority="507">
      <formula>#REF!&gt;=TODAY()</formula>
    </cfRule>
  </conditionalFormatting>
  <conditionalFormatting sqref="FR45">
    <cfRule type="expression" dxfId="0" priority="508">
      <formula>#REF!&gt;=TODAY()</formula>
    </cfRule>
  </conditionalFormatting>
  <conditionalFormatting sqref="FR45">
    <cfRule type="expression" dxfId="0" priority="509">
      <formula>#REF!&gt;=TODAY()</formula>
    </cfRule>
  </conditionalFormatting>
  <conditionalFormatting sqref="FR45">
    <cfRule type="expression" dxfId="0" priority="510">
      <formula>#REF!&gt;=TODAY()</formula>
    </cfRule>
  </conditionalFormatting>
  <conditionalFormatting sqref="FS5:FT5">
    <cfRule type="expression" dxfId="0" priority="511">
      <formula>#REF!&gt;=TODAY()</formula>
    </cfRule>
  </conditionalFormatting>
  <conditionalFormatting sqref="FS5:FT5">
    <cfRule type="expression" dxfId="0" priority="512">
      <formula>#REF!&gt;=TODAY()</formula>
    </cfRule>
  </conditionalFormatting>
  <conditionalFormatting sqref="FS5:FT5">
    <cfRule type="expression" dxfId="0" priority="513">
      <formula>#REF!&gt;=TODAY()</formula>
    </cfRule>
  </conditionalFormatting>
  <conditionalFormatting sqref="FS5:FT5">
    <cfRule type="expression" dxfId="0" priority="514">
      <formula>#REF!&gt;=TODAY()</formula>
    </cfRule>
  </conditionalFormatting>
  <conditionalFormatting sqref="FS5:FT5">
    <cfRule type="expression" dxfId="0" priority="515">
      <formula>#REF!&gt;=TODAY()</formula>
    </cfRule>
  </conditionalFormatting>
  <conditionalFormatting sqref="FS5:FT5">
    <cfRule type="expression" dxfId="0" priority="516">
      <formula>#REF!&gt;=TODAY()</formula>
    </cfRule>
  </conditionalFormatting>
  <conditionalFormatting sqref="FS5:FT5">
    <cfRule type="expression" dxfId="0" priority="517">
      <formula>#REF!&gt;=TODAY()</formula>
    </cfRule>
  </conditionalFormatting>
  <conditionalFormatting sqref="FS5:FT5">
    <cfRule type="expression" dxfId="0" priority="518">
      <formula>#REF!&gt;=TODAY()</formula>
    </cfRule>
  </conditionalFormatting>
  <conditionalFormatting sqref="FS6:FT6">
    <cfRule type="expression" dxfId="0" priority="519">
      <formula>#REF!&gt;=TODAY()</formula>
    </cfRule>
  </conditionalFormatting>
  <conditionalFormatting sqref="FS6:FT6">
    <cfRule type="expression" dxfId="0" priority="520">
      <formula>#REF!&gt;=TODAY()</formula>
    </cfRule>
  </conditionalFormatting>
  <conditionalFormatting sqref="FS6:FT6">
    <cfRule type="expression" dxfId="0" priority="521">
      <formula>#REF!&gt;=TODAY()</formula>
    </cfRule>
  </conditionalFormatting>
  <conditionalFormatting sqref="FS6:FT6">
    <cfRule type="expression" dxfId="0" priority="522">
      <formula>#REF!&gt;=TODAY()</formula>
    </cfRule>
  </conditionalFormatting>
  <conditionalFormatting sqref="FS6:FT6">
    <cfRule type="expression" dxfId="0" priority="523">
      <formula>#REF!&gt;=TODAY()</formula>
    </cfRule>
  </conditionalFormatting>
  <conditionalFormatting sqref="FS6:FT6">
    <cfRule type="expression" dxfId="0" priority="524">
      <formula>#REF!&gt;=TODAY()</formula>
    </cfRule>
  </conditionalFormatting>
  <conditionalFormatting sqref="FS6:FT6">
    <cfRule type="expression" dxfId="0" priority="525">
      <formula>#REF!&gt;=TODAY()</formula>
    </cfRule>
  </conditionalFormatting>
  <conditionalFormatting sqref="FS6:FT6">
    <cfRule type="expression" dxfId="0" priority="526">
      <formula>#REF!&gt;=TODAY()</formula>
    </cfRule>
  </conditionalFormatting>
  <conditionalFormatting sqref="FS38:FT38">
    <cfRule type="expression" dxfId="0" priority="527">
      <formula>#REF!&gt;=TODAY()</formula>
    </cfRule>
  </conditionalFormatting>
  <conditionalFormatting sqref="FS38:FT38">
    <cfRule type="expression" dxfId="0" priority="528">
      <formula>#REF!&gt;=TODAY()</formula>
    </cfRule>
  </conditionalFormatting>
  <conditionalFormatting sqref="FS38:FT38">
    <cfRule type="expression" dxfId="0" priority="529">
      <formula>#REF!&gt;=TODAY()</formula>
    </cfRule>
  </conditionalFormatting>
  <conditionalFormatting sqref="FS38:FT38">
    <cfRule type="expression" dxfId="0" priority="530">
      <formula>#REF!&gt;=TODAY()</formula>
    </cfRule>
  </conditionalFormatting>
  <conditionalFormatting sqref="FS38:FT38">
    <cfRule type="expression" dxfId="0" priority="531">
      <formula>#REF!&gt;=TODAY()</formula>
    </cfRule>
  </conditionalFormatting>
  <conditionalFormatting sqref="FS38:FT38">
    <cfRule type="expression" dxfId="0" priority="532">
      <formula>#REF!&gt;=TODAY()</formula>
    </cfRule>
  </conditionalFormatting>
  <conditionalFormatting sqref="FS38:FT38">
    <cfRule type="expression" dxfId="0" priority="533">
      <formula>#REF!&gt;=TODAY()</formula>
    </cfRule>
  </conditionalFormatting>
  <conditionalFormatting sqref="FS38:FT38">
    <cfRule type="expression" dxfId="0" priority="534">
      <formula>#REF!&gt;=TODAY()</formula>
    </cfRule>
  </conditionalFormatting>
  <conditionalFormatting sqref="FS38:FT38">
    <cfRule type="expression" dxfId="0" priority="535">
      <formula>#REF!&gt;=TODAY()</formula>
    </cfRule>
  </conditionalFormatting>
  <conditionalFormatting sqref="FS38:FT38">
    <cfRule type="expression" dxfId="0" priority="536">
      <formula>#REF!&gt;=TODAY()</formula>
    </cfRule>
  </conditionalFormatting>
  <conditionalFormatting sqref="FS38:FT38">
    <cfRule type="expression" dxfId="0" priority="537">
      <formula>#REF!&gt;=TODAY()</formula>
    </cfRule>
  </conditionalFormatting>
  <conditionalFormatting sqref="FS38:FT38">
    <cfRule type="expression" dxfId="0" priority="538">
      <formula>#REF!&gt;=TODAY()</formula>
    </cfRule>
  </conditionalFormatting>
  <conditionalFormatting sqref="FS38:FT38">
    <cfRule type="expression" dxfId="0" priority="539">
      <formula>#REF!&gt;=TODAY()</formula>
    </cfRule>
  </conditionalFormatting>
  <conditionalFormatting sqref="FS38:FT38">
    <cfRule type="expression" dxfId="0" priority="540">
      <formula>#REF!&gt;=TODAY()</formula>
    </cfRule>
  </conditionalFormatting>
  <conditionalFormatting sqref="FS38:FT38">
    <cfRule type="expression" dxfId="0" priority="541">
      <formula>#REF!&gt;=TODAY()</formula>
    </cfRule>
  </conditionalFormatting>
  <conditionalFormatting sqref="FS38:FT38">
    <cfRule type="expression" dxfId="0" priority="542">
      <formula>#REF!&gt;=TODAY()</formula>
    </cfRule>
  </conditionalFormatting>
  <conditionalFormatting sqref="FS45:FT45">
    <cfRule type="expression" dxfId="0" priority="543">
      <formula>#REF!&gt;=TODAY()</formula>
    </cfRule>
  </conditionalFormatting>
  <conditionalFormatting sqref="FS45:FT45">
    <cfRule type="expression" dxfId="0" priority="544">
      <formula>#REF!&gt;=TODAY()</formula>
    </cfRule>
  </conditionalFormatting>
  <conditionalFormatting sqref="FS45:FT45">
    <cfRule type="expression" dxfId="0" priority="545">
      <formula>#REF!&gt;=TODAY()</formula>
    </cfRule>
  </conditionalFormatting>
  <conditionalFormatting sqref="FS45:FT45">
    <cfRule type="expression" dxfId="0" priority="546">
      <formula>#REF!&gt;=TODAY()</formula>
    </cfRule>
  </conditionalFormatting>
  <conditionalFormatting sqref="FS45:FT45">
    <cfRule type="expression" dxfId="0" priority="547">
      <formula>#REF!&gt;=TODAY()</formula>
    </cfRule>
  </conditionalFormatting>
  <conditionalFormatting sqref="FS45:FT45">
    <cfRule type="expression" dxfId="0" priority="548">
      <formula>#REF!&gt;=TODAY()</formula>
    </cfRule>
  </conditionalFormatting>
  <conditionalFormatting sqref="FS45:FT45">
    <cfRule type="expression" dxfId="0" priority="549">
      <formula>#REF!&gt;=TODAY()</formula>
    </cfRule>
  </conditionalFormatting>
  <conditionalFormatting sqref="FS45:FT45">
    <cfRule type="expression" dxfId="0" priority="550">
      <formula>#REF!&gt;=TODAY()</formula>
    </cfRule>
  </conditionalFormatting>
  <conditionalFormatting sqref="FS45:FT45">
    <cfRule type="expression" dxfId="0" priority="551">
      <formula>#REF!&gt;=TODAY()</formula>
    </cfRule>
  </conditionalFormatting>
  <conditionalFormatting sqref="FS45:FT45">
    <cfRule type="expression" dxfId="0" priority="552">
      <formula>#REF!&gt;=TODAY()</formula>
    </cfRule>
  </conditionalFormatting>
  <conditionalFormatting sqref="FS42:FT42">
    <cfRule type="expression" dxfId="0" priority="553">
      <formula>#REF!&gt;=TODAY()</formula>
    </cfRule>
  </conditionalFormatting>
  <conditionalFormatting sqref="FS42:FT42">
    <cfRule type="expression" dxfId="0" priority="554">
      <formula>#REF!&gt;=TODAY()</formula>
    </cfRule>
  </conditionalFormatting>
  <conditionalFormatting sqref="FS42:FT42">
    <cfRule type="expression" dxfId="0" priority="555">
      <formula>#REF!&gt;=TODAY()</formula>
    </cfRule>
  </conditionalFormatting>
  <conditionalFormatting sqref="FS42:FT42">
    <cfRule type="expression" dxfId="0" priority="556">
      <formula>#REF!&gt;=TODAY()</formula>
    </cfRule>
  </conditionalFormatting>
  <conditionalFormatting sqref="FS42:FT42">
    <cfRule type="expression" dxfId="0" priority="557">
      <formula>#REF!&gt;=TODAY()</formula>
    </cfRule>
  </conditionalFormatting>
  <conditionalFormatting sqref="FS42:FT42">
    <cfRule type="expression" dxfId="0" priority="558">
      <formula>#REF!&gt;=TODAY()</formula>
    </cfRule>
  </conditionalFormatting>
  <conditionalFormatting sqref="FS42:FT42">
    <cfRule type="expression" dxfId="0" priority="559">
      <formula>#REF!&gt;=TODAY()</formula>
    </cfRule>
  </conditionalFormatting>
  <conditionalFormatting sqref="FS42:FT42">
    <cfRule type="expression" dxfId="0" priority="560">
      <formula>#REF!&gt;=TODAY()</formula>
    </cfRule>
  </conditionalFormatting>
  <conditionalFormatting sqref="FS42:FT42">
    <cfRule type="expression" dxfId="0" priority="561">
      <formula>#REF!&gt;=TODAY()</formula>
    </cfRule>
  </conditionalFormatting>
  <conditionalFormatting sqref="FS42:FT42">
    <cfRule type="expression" dxfId="0" priority="562">
      <formula>#REF!&gt;=TODAY()</formula>
    </cfRule>
  </conditionalFormatting>
  <conditionalFormatting sqref="FS42:FT42">
    <cfRule type="expression" dxfId="0" priority="563">
      <formula>#REF!&gt;=TODAY()</formula>
    </cfRule>
  </conditionalFormatting>
  <conditionalFormatting sqref="FS42:FT42">
    <cfRule type="expression" dxfId="0" priority="564">
      <formula>#REF!&gt;=TODAY()</formula>
    </cfRule>
  </conditionalFormatting>
  <conditionalFormatting sqref="FS42:FT42">
    <cfRule type="expression" dxfId="0" priority="565">
      <formula>#REF!&gt;=TODAY()</formula>
    </cfRule>
  </conditionalFormatting>
  <conditionalFormatting sqref="FS42:FT42">
    <cfRule type="expression" dxfId="0" priority="566">
      <formula>#REF!&gt;=TODAY()</formula>
    </cfRule>
  </conditionalFormatting>
  <conditionalFormatting sqref="FS42:FT42">
    <cfRule type="expression" dxfId="0" priority="567">
      <formula>#REF!&gt;=TODAY()</formula>
    </cfRule>
  </conditionalFormatting>
  <conditionalFormatting sqref="FS42:FT42">
    <cfRule type="expression" dxfId="0" priority="568">
      <formula>#REF!&gt;=TODAY()</formula>
    </cfRule>
  </conditionalFormatting>
  <conditionalFormatting sqref="FS42:FT42">
    <cfRule type="expression" dxfId="0" priority="569">
      <formula>#REF!&gt;=TODAY()</formula>
    </cfRule>
  </conditionalFormatting>
  <conditionalFormatting sqref="FS42:FT42">
    <cfRule type="expression" dxfId="0" priority="570">
      <formula>#REF!&gt;=TODAY()</formula>
    </cfRule>
  </conditionalFormatting>
  <conditionalFormatting sqref="FS42:FT42">
    <cfRule type="expression" dxfId="0" priority="571">
      <formula>#REF!&gt;=TODAY()</formula>
    </cfRule>
  </conditionalFormatting>
  <conditionalFormatting sqref="FS42:FT42">
    <cfRule type="expression" dxfId="0" priority="572">
      <formula>#REF!&gt;=TODAY()</formula>
    </cfRule>
  </conditionalFormatting>
  <conditionalFormatting sqref="FS42:FT42">
    <cfRule type="expression" dxfId="0" priority="573">
      <formula>#REF!&gt;=TODAY()</formula>
    </cfRule>
  </conditionalFormatting>
  <conditionalFormatting sqref="FS42:FT42">
    <cfRule type="expression" dxfId="0" priority="574">
      <formula>#REF!&gt;=TODAY()</formula>
    </cfRule>
  </conditionalFormatting>
  <conditionalFormatting sqref="FS42:FT42">
    <cfRule type="expression" dxfId="0" priority="575">
      <formula>#REF!&gt;=TODAY()</formula>
    </cfRule>
  </conditionalFormatting>
  <conditionalFormatting sqref="FS42:FT42">
    <cfRule type="expression" dxfId="0" priority="576">
      <formula>#REF!&gt;=TODAY()</formula>
    </cfRule>
  </conditionalFormatting>
  <conditionalFormatting sqref="FS42:FT42">
    <cfRule type="expression" dxfId="0" priority="577">
      <formula>#REF!&gt;=TODAY()</formula>
    </cfRule>
  </conditionalFormatting>
  <conditionalFormatting sqref="FS42:FT42">
    <cfRule type="expression" dxfId="0" priority="578">
      <formula>#REF!&gt;=TODAY()</formula>
    </cfRule>
  </conditionalFormatting>
  <conditionalFormatting sqref="FS42:FT42">
    <cfRule type="expression" dxfId="0" priority="579">
      <formula>#REF!&gt;=TODAY()</formula>
    </cfRule>
  </conditionalFormatting>
  <conditionalFormatting sqref="FS42:FT42">
    <cfRule type="expression" dxfId="0" priority="580">
      <formula>#REF!&gt;=TODAY()</formula>
    </cfRule>
  </conditionalFormatting>
  <conditionalFormatting sqref="FS42:FT42">
    <cfRule type="expression" dxfId="0" priority="581">
      <formula>#REF!&gt;=TODAY()</formula>
    </cfRule>
  </conditionalFormatting>
  <conditionalFormatting sqref="FS42:FT42">
    <cfRule type="expression" dxfId="0" priority="582">
      <formula>#REF!&gt;=TODAY()</formula>
    </cfRule>
  </conditionalFormatting>
  <conditionalFormatting sqref="FS42:FT42">
    <cfRule type="expression" dxfId="0" priority="583">
      <formula>#REF!&gt;=TODAY()</formula>
    </cfRule>
  </conditionalFormatting>
  <conditionalFormatting sqref="FS42:FT42">
    <cfRule type="expression" dxfId="0" priority="584">
      <formula>#REF!&gt;=TODAY()</formula>
    </cfRule>
  </conditionalFormatting>
  <conditionalFormatting sqref="FS42:FT42">
    <cfRule type="expression" dxfId="0" priority="585">
      <formula>#REF!&gt;=TODAY()</formula>
    </cfRule>
  </conditionalFormatting>
  <conditionalFormatting sqref="FS42:FT42">
    <cfRule type="expression" dxfId="0" priority="586">
      <formula>#REF!&gt;=TODAY()</formula>
    </cfRule>
  </conditionalFormatting>
  <conditionalFormatting sqref="FS42:FT42">
    <cfRule type="expression" dxfId="0" priority="587">
      <formula>#REF!&gt;=TODAY()</formula>
    </cfRule>
  </conditionalFormatting>
  <conditionalFormatting sqref="FS42:FT42">
    <cfRule type="expression" dxfId="0" priority="588">
      <formula>#REF!&gt;=TODAY()</formula>
    </cfRule>
  </conditionalFormatting>
  <conditionalFormatting sqref="FS42:FT42">
    <cfRule type="expression" dxfId="0" priority="589">
      <formula>#REF!&gt;=TODAY()</formula>
    </cfRule>
  </conditionalFormatting>
  <conditionalFormatting sqref="FS42:FT42">
    <cfRule type="expression" dxfId="0" priority="590">
      <formula>#REF!&gt;=TODAY()</formula>
    </cfRule>
  </conditionalFormatting>
  <conditionalFormatting sqref="FS42:FT42">
    <cfRule type="expression" dxfId="0" priority="591">
      <formula>#REF!&gt;=TODAY()</formula>
    </cfRule>
  </conditionalFormatting>
  <conditionalFormatting sqref="FS42:FT42">
    <cfRule type="expression" dxfId="0" priority="592">
      <formula>#REF!&gt;=TODAY()</formula>
    </cfRule>
  </conditionalFormatting>
  <conditionalFormatting sqref="FS42:FT42">
    <cfRule type="expression" dxfId="0" priority="593">
      <formula>#REF!&gt;=TODAY()</formula>
    </cfRule>
  </conditionalFormatting>
  <conditionalFormatting sqref="FS42:FT42">
    <cfRule type="expression" dxfId="0" priority="594">
      <formula>#REF!&gt;=TODAY()</formula>
    </cfRule>
  </conditionalFormatting>
  <conditionalFormatting sqref="FS6:FT6">
    <cfRule type="expression" dxfId="0" priority="595">
      <formula>#REF!&gt;=TODAY()</formula>
    </cfRule>
  </conditionalFormatting>
  <conditionalFormatting sqref="FS6:FT6">
    <cfRule type="expression" dxfId="0" priority="596">
      <formula>#REF!&gt;=TODAY()</formula>
    </cfRule>
  </conditionalFormatting>
  <conditionalFormatting sqref="FS6:FT6">
    <cfRule type="expression" dxfId="0" priority="597">
      <formula>#REF!&gt;=TODAY()</formula>
    </cfRule>
  </conditionalFormatting>
  <conditionalFormatting sqref="FS6:FT6">
    <cfRule type="expression" dxfId="0" priority="598">
      <formula>#REF!&gt;=TODAY()</formula>
    </cfRule>
  </conditionalFormatting>
  <conditionalFormatting sqref="FS38:FT38">
    <cfRule type="expression" dxfId="0" priority="599">
      <formula>#REF!&gt;=TODAY()</formula>
    </cfRule>
  </conditionalFormatting>
  <conditionalFormatting sqref="FS38:FT38">
    <cfRule type="expression" dxfId="0" priority="600">
      <formula>#REF!&gt;=TODAY()</formula>
    </cfRule>
  </conditionalFormatting>
  <conditionalFormatting sqref="FS38:FT38">
    <cfRule type="expression" dxfId="0" priority="601">
      <formula>#REF!&gt;=TODAY()</formula>
    </cfRule>
  </conditionalFormatting>
  <conditionalFormatting sqref="FS38:FT38">
    <cfRule type="expression" dxfId="0" priority="602">
      <formula>#REF!&gt;=TODAY()</formula>
    </cfRule>
  </conditionalFormatting>
  <conditionalFormatting sqref="FS38:FT38">
    <cfRule type="expression" dxfId="0" priority="603">
      <formula>#REF!&gt;=TODAY()</formula>
    </cfRule>
  </conditionalFormatting>
  <conditionalFormatting sqref="FS38:FT38">
    <cfRule type="expression" dxfId="0" priority="604">
      <formula>#REF!&gt;=TODAY()</formula>
    </cfRule>
  </conditionalFormatting>
  <conditionalFormatting sqref="FS3:FT3">
    <cfRule type="expression" dxfId="0" priority="605">
      <formula>#REF!&gt;=TODAY()</formula>
    </cfRule>
  </conditionalFormatting>
  <conditionalFormatting sqref="FS3:FT3">
    <cfRule type="expression" dxfId="0" priority="606">
      <formula>#REF!&gt;=TODAY()</formula>
    </cfRule>
  </conditionalFormatting>
  <conditionalFormatting sqref="FS45:FT45">
    <cfRule type="expression" dxfId="0" priority="607">
      <formula>#REF!&gt;=TODAY()</formula>
    </cfRule>
  </conditionalFormatting>
  <conditionalFormatting sqref="FS45:FT45">
    <cfRule type="expression" dxfId="0" priority="608">
      <formula>#REF!&gt;=TODAY()</formula>
    </cfRule>
  </conditionalFormatting>
  <conditionalFormatting sqref="FS45:FT45">
    <cfRule type="expression" dxfId="0" priority="609">
      <formula>#REF!&gt;=TODAY()</formula>
    </cfRule>
  </conditionalFormatting>
  <conditionalFormatting sqref="FS45:FT45">
    <cfRule type="expression" dxfId="0" priority="610">
      <formula>#REF!&gt;=TODAY()</formula>
    </cfRule>
  </conditionalFormatting>
  <conditionalFormatting sqref="FS45:FT45">
    <cfRule type="expression" dxfId="0" priority="611">
      <formula>#REF!&gt;=TODAY()</formula>
    </cfRule>
  </conditionalFormatting>
  <conditionalFormatting sqref="FS45:FT45">
    <cfRule type="expression" dxfId="0" priority="612">
      <formula>#REF!&gt;=TODAY()</formula>
    </cfRule>
  </conditionalFormatting>
  <conditionalFormatting sqref="FS45:FT45">
    <cfRule type="expression" dxfId="0" priority="613">
      <formula>#REF!&gt;=TODAY()</formula>
    </cfRule>
  </conditionalFormatting>
  <conditionalFormatting sqref="FS45:FT45">
    <cfRule type="expression" dxfId="0" priority="614">
      <formula>#REF!&gt;=TODAY()</formula>
    </cfRule>
  </conditionalFormatting>
  <conditionalFormatting sqref="FS45:FT45">
    <cfRule type="expression" dxfId="0" priority="615">
      <formula>#REF!&gt;=TODAY()</formula>
    </cfRule>
  </conditionalFormatting>
  <conditionalFormatting sqref="FS45:FT45">
    <cfRule type="expression" dxfId="0" priority="616">
      <formula>#REF!&gt;=TODAY()</formula>
    </cfRule>
  </conditionalFormatting>
  <conditionalFormatting sqref="FS5:FT5">
    <cfRule type="expression" dxfId="0" priority="617">
      <formula>#REF!&gt;=TODAY()</formula>
    </cfRule>
  </conditionalFormatting>
  <conditionalFormatting sqref="FS5:FT5">
    <cfRule type="expression" dxfId="0" priority="618">
      <formula>#REF!&gt;=TODAY()</formula>
    </cfRule>
  </conditionalFormatting>
  <conditionalFormatting sqref="FS5:FT5">
    <cfRule type="expression" dxfId="0" priority="619">
      <formula>#REF!&gt;=TODAY()</formula>
    </cfRule>
  </conditionalFormatting>
  <conditionalFormatting sqref="FS5:FT5">
    <cfRule type="expression" dxfId="0" priority="620">
      <formula>#REF!&gt;=TODAY()</formula>
    </cfRule>
  </conditionalFormatting>
  <conditionalFormatting sqref="FS5:FT5">
    <cfRule type="expression" dxfId="0" priority="621">
      <formula>#REF!&gt;=TODAY()</formula>
    </cfRule>
  </conditionalFormatting>
  <conditionalFormatting sqref="FS5:FT5">
    <cfRule type="expression" dxfId="0" priority="622">
      <formula>#REF!&gt;=TODAY()</formula>
    </cfRule>
  </conditionalFormatting>
  <conditionalFormatting sqref="FS5:FT5">
    <cfRule type="expression" dxfId="0" priority="623">
      <formula>#REF!&gt;=TODAY()</formula>
    </cfRule>
  </conditionalFormatting>
  <conditionalFormatting sqref="FS5:FT5">
    <cfRule type="expression" dxfId="0" priority="624">
      <formula>#REF!&gt;=TODAY()</formula>
    </cfRule>
  </conditionalFormatting>
  <conditionalFormatting sqref="FS5:FT5">
    <cfRule type="expression" dxfId="0" priority="625">
      <formula>#REF!&gt;=TODAY()</formula>
    </cfRule>
  </conditionalFormatting>
  <conditionalFormatting sqref="FS5:FT5">
    <cfRule type="expression" dxfId="0" priority="626">
      <formula>#REF!&gt;=TODAY()</formula>
    </cfRule>
  </conditionalFormatting>
  <conditionalFormatting sqref="FS5:FT5">
    <cfRule type="expression" dxfId="0" priority="627">
      <formula>#REF!&gt;=TODAY()</formula>
    </cfRule>
  </conditionalFormatting>
  <conditionalFormatting sqref="FS5:FT5">
    <cfRule type="expression" dxfId="0" priority="628">
      <formula>#REF!&gt;=TODAY()</formula>
    </cfRule>
  </conditionalFormatting>
  <conditionalFormatting sqref="FS5:FT5">
    <cfRule type="expression" dxfId="0" priority="629">
      <formula>#REF!&gt;=TODAY()</formula>
    </cfRule>
  </conditionalFormatting>
  <conditionalFormatting sqref="FS5:FT5">
    <cfRule type="expression" dxfId="0" priority="630">
      <formula>#REF!&gt;=TODAY()</formula>
    </cfRule>
  </conditionalFormatting>
  <conditionalFormatting sqref="FS5:FT5">
    <cfRule type="expression" dxfId="0" priority="631">
      <formula>#REF!&gt;=TODAY()</formula>
    </cfRule>
  </conditionalFormatting>
  <conditionalFormatting sqref="FS5:FT5">
    <cfRule type="expression" dxfId="0" priority="632">
      <formula>#REF!&gt;=TODAY()</formula>
    </cfRule>
  </conditionalFormatting>
  <conditionalFormatting sqref="FS6:FT6">
    <cfRule type="expression" dxfId="0" priority="633">
      <formula>#REF!&gt;=TODAY()</formula>
    </cfRule>
  </conditionalFormatting>
  <conditionalFormatting sqref="FS6:FT6">
    <cfRule type="expression" dxfId="0" priority="634">
      <formula>#REF!&gt;=TODAY()</formula>
    </cfRule>
  </conditionalFormatting>
  <conditionalFormatting sqref="FS6:FT6">
    <cfRule type="expression" dxfId="0" priority="635">
      <formula>#REF!&gt;=TODAY()</formula>
    </cfRule>
  </conditionalFormatting>
  <conditionalFormatting sqref="FS6:FT6">
    <cfRule type="expression" dxfId="0" priority="636">
      <formula>#REF!&gt;=TODAY()</formula>
    </cfRule>
  </conditionalFormatting>
  <conditionalFormatting sqref="FS6:FT6">
    <cfRule type="expression" dxfId="0" priority="637">
      <formula>#REF!&gt;=TODAY()</formula>
    </cfRule>
  </conditionalFormatting>
  <conditionalFormatting sqref="FS6:FT6">
    <cfRule type="expression" dxfId="0" priority="638">
      <formula>#REF!&gt;=TODAY()</formula>
    </cfRule>
  </conditionalFormatting>
  <conditionalFormatting sqref="FS38:FT38">
    <cfRule type="expression" dxfId="0" priority="639">
      <formula>#REF!&gt;=TODAY()</formula>
    </cfRule>
  </conditionalFormatting>
  <conditionalFormatting sqref="FS38:FT38">
    <cfRule type="expression" dxfId="0" priority="640">
      <formula>#REF!&gt;=TODAY()</formula>
    </cfRule>
  </conditionalFormatting>
  <conditionalFormatting sqref="FS38:FT38">
    <cfRule type="expression" dxfId="0" priority="641">
      <formula>#REF!&gt;=TODAY()</formula>
    </cfRule>
  </conditionalFormatting>
  <conditionalFormatting sqref="FS38:FT38">
    <cfRule type="expression" dxfId="0" priority="642">
      <formula>#REF!&gt;=TODAY()</formula>
    </cfRule>
  </conditionalFormatting>
  <conditionalFormatting sqref="FS38:FT38">
    <cfRule type="expression" dxfId="0" priority="643">
      <formula>#REF!&gt;=TODAY()</formula>
    </cfRule>
  </conditionalFormatting>
  <conditionalFormatting sqref="FS38:FT38">
    <cfRule type="expression" dxfId="0" priority="644">
      <formula>#REF!&gt;=TODAY()</formula>
    </cfRule>
  </conditionalFormatting>
  <conditionalFormatting sqref="FS38:FT38">
    <cfRule type="expression" dxfId="0" priority="645">
      <formula>#REF!&gt;=TODAY()</formula>
    </cfRule>
  </conditionalFormatting>
  <conditionalFormatting sqref="FS38:FT38">
    <cfRule type="expression" dxfId="0" priority="646">
      <formula>#REF!&gt;=TODAY()</formula>
    </cfRule>
  </conditionalFormatting>
  <conditionalFormatting sqref="FS38:FT38">
    <cfRule type="expression" dxfId="0" priority="647">
      <formula>#REF!&gt;=TODAY()</formula>
    </cfRule>
  </conditionalFormatting>
  <conditionalFormatting sqref="FS38:FT38">
    <cfRule type="expression" dxfId="0" priority="648">
      <formula>#REF!&gt;=TODAY()</formula>
    </cfRule>
  </conditionalFormatting>
  <conditionalFormatting sqref="FS38:FT38">
    <cfRule type="expression" dxfId="0" priority="649">
      <formula>#REF!&gt;=TODAY()</formula>
    </cfRule>
  </conditionalFormatting>
  <conditionalFormatting sqref="FS38:FT38">
    <cfRule type="expression" dxfId="0" priority="650">
      <formula>#REF!&gt;=TODAY()</formula>
    </cfRule>
  </conditionalFormatting>
  <conditionalFormatting sqref="FS38:FT38">
    <cfRule type="expression" dxfId="0" priority="651">
      <formula>#REF!&gt;=TODAY()</formula>
    </cfRule>
  </conditionalFormatting>
  <conditionalFormatting sqref="FS38:FT38">
    <cfRule type="expression" dxfId="0" priority="652">
      <formula>#REF!&gt;=TODAY()</formula>
    </cfRule>
  </conditionalFormatting>
  <conditionalFormatting sqref="FS38:FT38">
    <cfRule type="expression" dxfId="0" priority="653">
      <formula>#REF!&gt;=TODAY()</formula>
    </cfRule>
  </conditionalFormatting>
  <conditionalFormatting sqref="FS38:FT38">
    <cfRule type="expression" dxfId="0" priority="654">
      <formula>#REF!&gt;=TODAY()</formula>
    </cfRule>
  </conditionalFormatting>
  <conditionalFormatting sqref="FS38:FT38">
    <cfRule type="expression" dxfId="0" priority="655">
      <formula>#REF!&gt;=TODAY()</formula>
    </cfRule>
  </conditionalFormatting>
  <conditionalFormatting sqref="FS38:FT38">
    <cfRule type="expression" dxfId="0" priority="656">
      <formula>#REF!&gt;=TODAY()</formula>
    </cfRule>
  </conditionalFormatting>
  <conditionalFormatting sqref="FS38:FT38">
    <cfRule type="expression" dxfId="0" priority="657">
      <formula>#REF!&gt;=TODAY()</formula>
    </cfRule>
  </conditionalFormatting>
  <conditionalFormatting sqref="FS38:FT38">
    <cfRule type="expression" dxfId="0" priority="658">
      <formula>#REF!&gt;=TODAY()</formula>
    </cfRule>
  </conditionalFormatting>
  <conditionalFormatting sqref="FS45:FT45">
    <cfRule type="expression" dxfId="0" priority="659">
      <formula>#REF!&gt;=TODAY()</formula>
    </cfRule>
  </conditionalFormatting>
  <conditionalFormatting sqref="FS45:FT45">
    <cfRule type="expression" dxfId="0" priority="660">
      <formula>#REF!&gt;=TODAY()</formula>
    </cfRule>
  </conditionalFormatting>
  <conditionalFormatting sqref="FS45:FT45">
    <cfRule type="expression" dxfId="0" priority="661">
      <formula>#REF!&gt;=TODAY()</formula>
    </cfRule>
  </conditionalFormatting>
  <conditionalFormatting sqref="FS45:FT45">
    <cfRule type="expression" dxfId="0" priority="662">
      <formula>#REF!&gt;=TODAY()</formula>
    </cfRule>
  </conditionalFormatting>
  <conditionalFormatting sqref="FS45:FT45">
    <cfRule type="expression" dxfId="0" priority="663">
      <formula>#REF!&gt;=TODAY()</formula>
    </cfRule>
  </conditionalFormatting>
  <conditionalFormatting sqref="FS45:FT45">
    <cfRule type="expression" dxfId="0" priority="664">
      <formula>#REF!&gt;=TODAY()</formula>
    </cfRule>
  </conditionalFormatting>
  <conditionalFormatting sqref="FS45:FT45">
    <cfRule type="expression" dxfId="0" priority="665">
      <formula>#REF!&gt;=TODAY()</formula>
    </cfRule>
  </conditionalFormatting>
  <conditionalFormatting sqref="FS45:FT45">
    <cfRule type="expression" dxfId="0" priority="666">
      <formula>#REF!&gt;=TODAY()</formula>
    </cfRule>
  </conditionalFormatting>
  <conditionalFormatting sqref="FS45:FT45">
    <cfRule type="expression" dxfId="0" priority="667">
      <formula>#REF!&gt;=TODAY()</formula>
    </cfRule>
  </conditionalFormatting>
  <conditionalFormatting sqref="FS45:FT45">
    <cfRule type="expression" dxfId="0" priority="668">
      <formula>#REF!&gt;=TODAY()</formula>
    </cfRule>
  </conditionalFormatting>
  <conditionalFormatting sqref="FS45:FT45">
    <cfRule type="expression" dxfId="0" priority="669">
      <formula>#REF!&gt;=TODAY()</formula>
    </cfRule>
  </conditionalFormatting>
  <conditionalFormatting sqref="FS45:FT45">
    <cfRule type="expression" dxfId="0" priority="670">
      <formula>#REF!&gt;=TODAY()</formula>
    </cfRule>
  </conditionalFormatting>
  <conditionalFormatting sqref="FS45:FT45">
    <cfRule type="expression" dxfId="0" priority="671">
      <formula>#REF!&gt;=TODAY()</formula>
    </cfRule>
  </conditionalFormatting>
  <conditionalFormatting sqref="FS45:FT45">
    <cfRule type="expression" dxfId="0" priority="672">
      <formula>#REF!&gt;=TODAY()</formula>
    </cfRule>
  </conditionalFormatting>
  <conditionalFormatting sqref="FS45:FT45">
    <cfRule type="expression" dxfId="0" priority="673">
      <formula>#REF!&gt;=TODAY()</formula>
    </cfRule>
  </conditionalFormatting>
  <conditionalFormatting sqref="FS45:FT45">
    <cfRule type="expression" dxfId="0" priority="674">
      <formula>#REF!&gt;=TODAY()</formula>
    </cfRule>
  </conditionalFormatting>
  <conditionalFormatting sqref="FS45:FT45">
    <cfRule type="expression" dxfId="0" priority="675">
      <formula>#REF!&gt;=TODAY()</formula>
    </cfRule>
  </conditionalFormatting>
  <conditionalFormatting sqref="FS45:FT45">
    <cfRule type="expression" dxfId="0" priority="676">
      <formula>#REF!&gt;=TODAY()</formula>
    </cfRule>
  </conditionalFormatting>
  <conditionalFormatting sqref="FS45:FT45">
    <cfRule type="expression" dxfId="0" priority="677">
      <formula>#REF!&gt;=TODAY()</formula>
    </cfRule>
  </conditionalFormatting>
  <conditionalFormatting sqref="FS45:FT45">
    <cfRule type="expression" dxfId="0" priority="678">
      <formula>#REF!&gt;=TODAY()</formula>
    </cfRule>
  </conditionalFormatting>
  <conditionalFormatting sqref="FS45:FT45">
    <cfRule type="expression" dxfId="0" priority="679">
      <formula>#REF!&gt;=TODAY()</formula>
    </cfRule>
  </conditionalFormatting>
  <conditionalFormatting sqref="FS45:FT45">
    <cfRule type="expression" dxfId="0" priority="680">
      <formula>#REF!&gt;=TODAY()</formula>
    </cfRule>
  </conditionalFormatting>
  <conditionalFormatting sqref="FU5:HT5 GT55:HM55">
    <cfRule type="expression" dxfId="0" priority="681">
      <formula>#REF!&gt;=TODAY()</formula>
    </cfRule>
  </conditionalFormatting>
  <conditionalFormatting sqref="FU5:HT5 GT55:HM55">
    <cfRule type="expression" dxfId="0" priority="682">
      <formula>#REF!&gt;=TODAY()</formula>
    </cfRule>
  </conditionalFormatting>
  <conditionalFormatting sqref="FU5:HT5 GT55:HM55">
    <cfRule type="expression" dxfId="0" priority="683">
      <formula>#REF!&gt;=TODAY()</formula>
    </cfRule>
  </conditionalFormatting>
  <conditionalFormatting sqref="FU5:HT5 GT55:HM55">
    <cfRule type="expression" dxfId="0" priority="684">
      <formula>#REF!&gt;=TODAY()</formula>
    </cfRule>
  </conditionalFormatting>
  <conditionalFormatting sqref="FU5:HT5 GT55:HM55">
    <cfRule type="expression" dxfId="0" priority="685">
      <formula>#REF!&gt;=TODAY()</formula>
    </cfRule>
  </conditionalFormatting>
  <conditionalFormatting sqref="FU5:HT5 GT55:HM55">
    <cfRule type="expression" dxfId="0" priority="686">
      <formula>#REF!&gt;=TODAY()</formula>
    </cfRule>
  </conditionalFormatting>
  <conditionalFormatting sqref="FU5:HT5 GT55:HM55">
    <cfRule type="expression" dxfId="0" priority="687">
      <formula>#REF!&gt;=TODAY()</formula>
    </cfRule>
  </conditionalFormatting>
  <conditionalFormatting sqref="FU5:HT5 GT55:HM55">
    <cfRule type="expression" dxfId="0" priority="688">
      <formula>#REF!&gt;=TODAY()</formula>
    </cfRule>
  </conditionalFormatting>
  <conditionalFormatting sqref="FU6:HT6">
    <cfRule type="expression" dxfId="0" priority="689">
      <formula>#REF!&gt;=TODAY()</formula>
    </cfRule>
  </conditionalFormatting>
  <conditionalFormatting sqref="FU6:HT6">
    <cfRule type="expression" dxfId="0" priority="690">
      <formula>#REF!&gt;=TODAY()</formula>
    </cfRule>
  </conditionalFormatting>
  <conditionalFormatting sqref="FU6:HT6">
    <cfRule type="expression" dxfId="0" priority="691">
      <formula>#REF!&gt;=TODAY()</formula>
    </cfRule>
  </conditionalFormatting>
  <conditionalFormatting sqref="FU6:HT6">
    <cfRule type="expression" dxfId="0" priority="692">
      <formula>#REF!&gt;=TODAY()</formula>
    </cfRule>
  </conditionalFormatting>
  <conditionalFormatting sqref="FU6:HT6">
    <cfRule type="expression" dxfId="0" priority="693">
      <formula>#REF!&gt;=TODAY()</formula>
    </cfRule>
  </conditionalFormatting>
  <conditionalFormatting sqref="FU6:HT6">
    <cfRule type="expression" dxfId="0" priority="694">
      <formula>#REF!&gt;=TODAY()</formula>
    </cfRule>
  </conditionalFormatting>
  <conditionalFormatting sqref="FU6:HT6">
    <cfRule type="expression" dxfId="0" priority="695">
      <formula>#REF!&gt;=TODAY()</formula>
    </cfRule>
  </conditionalFormatting>
  <conditionalFormatting sqref="FU6:HT6">
    <cfRule type="expression" dxfId="0" priority="696">
      <formula>#REF!&gt;=TODAY()</formula>
    </cfRule>
  </conditionalFormatting>
  <conditionalFormatting sqref="FU38:HT38">
    <cfRule type="expression" dxfId="0" priority="697">
      <formula>#REF!&gt;=TODAY()</formula>
    </cfRule>
  </conditionalFormatting>
  <conditionalFormatting sqref="FU38:HT38">
    <cfRule type="expression" dxfId="0" priority="698">
      <formula>#REF!&gt;=TODAY()</formula>
    </cfRule>
  </conditionalFormatting>
  <conditionalFormatting sqref="FU38:HT38">
    <cfRule type="expression" dxfId="0" priority="699">
      <formula>#REF!&gt;=TODAY()</formula>
    </cfRule>
  </conditionalFormatting>
  <conditionalFormatting sqref="FU38:HT38">
    <cfRule type="expression" dxfId="0" priority="700">
      <formula>#REF!&gt;=TODAY()</formula>
    </cfRule>
  </conditionalFormatting>
  <conditionalFormatting sqref="FU38:HT38">
    <cfRule type="expression" dxfId="0" priority="701">
      <formula>#REF!&gt;=TODAY()</formula>
    </cfRule>
  </conditionalFormatting>
  <conditionalFormatting sqref="FU38:HT38">
    <cfRule type="expression" dxfId="0" priority="702">
      <formula>#REF!&gt;=TODAY()</formula>
    </cfRule>
  </conditionalFormatting>
  <conditionalFormatting sqref="FU38:HT38">
    <cfRule type="expression" dxfId="0" priority="703">
      <formula>#REF!&gt;=TODAY()</formula>
    </cfRule>
  </conditionalFormatting>
  <conditionalFormatting sqref="FU38:HT38">
    <cfRule type="expression" dxfId="0" priority="704">
      <formula>#REF!&gt;=TODAY()</formula>
    </cfRule>
  </conditionalFormatting>
  <conditionalFormatting sqref="FU38:HT38">
    <cfRule type="expression" dxfId="0" priority="705">
      <formula>#REF!&gt;=TODAY()</formula>
    </cfRule>
  </conditionalFormatting>
  <conditionalFormatting sqref="FU38:HT38">
    <cfRule type="expression" dxfId="0" priority="706">
      <formula>#REF!&gt;=TODAY()</formula>
    </cfRule>
  </conditionalFormatting>
  <conditionalFormatting sqref="FU38:HT38">
    <cfRule type="expression" dxfId="0" priority="707">
      <formula>#REF!&gt;=TODAY()</formula>
    </cfRule>
  </conditionalFormatting>
  <conditionalFormatting sqref="FU38:HT38">
    <cfRule type="expression" dxfId="0" priority="708">
      <formula>#REF!&gt;=TODAY()</formula>
    </cfRule>
  </conditionalFormatting>
  <conditionalFormatting sqref="FU38:HT38">
    <cfRule type="expression" dxfId="0" priority="709">
      <formula>#REF!&gt;=TODAY()</formula>
    </cfRule>
  </conditionalFormatting>
  <conditionalFormatting sqref="FU38:HT38">
    <cfRule type="expression" dxfId="0" priority="710">
      <formula>#REF!&gt;=TODAY()</formula>
    </cfRule>
  </conditionalFormatting>
  <conditionalFormatting sqref="FU38:HT38">
    <cfRule type="expression" dxfId="0" priority="711">
      <formula>#REF!&gt;=TODAY()</formula>
    </cfRule>
  </conditionalFormatting>
  <conditionalFormatting sqref="FU38:HT38">
    <cfRule type="expression" dxfId="0" priority="712">
      <formula>#REF!&gt;=TODAY()</formula>
    </cfRule>
  </conditionalFormatting>
  <conditionalFormatting sqref="FU45:HT45">
    <cfRule type="expression" dxfId="0" priority="713">
      <formula>#REF!&gt;=TODAY()</formula>
    </cfRule>
  </conditionalFormatting>
  <conditionalFormatting sqref="FU45:HT45">
    <cfRule type="expression" dxfId="0" priority="714">
      <formula>#REF!&gt;=TODAY()</formula>
    </cfRule>
  </conditionalFormatting>
  <conditionalFormatting sqref="FU45:HT45">
    <cfRule type="expression" dxfId="0" priority="715">
      <formula>#REF!&gt;=TODAY()</formula>
    </cfRule>
  </conditionalFormatting>
  <conditionalFormatting sqref="FU45:HT45">
    <cfRule type="expression" dxfId="0" priority="716">
      <formula>#REF!&gt;=TODAY()</formula>
    </cfRule>
  </conditionalFormatting>
  <conditionalFormatting sqref="FU45:HT45">
    <cfRule type="expression" dxfId="0" priority="717">
      <formula>#REF!&gt;=TODAY()</formula>
    </cfRule>
  </conditionalFormatting>
  <conditionalFormatting sqref="FU45:HT45">
    <cfRule type="expression" dxfId="0" priority="718">
      <formula>#REF!&gt;=TODAY()</formula>
    </cfRule>
  </conditionalFormatting>
  <conditionalFormatting sqref="FU45:HT45">
    <cfRule type="expression" dxfId="0" priority="719">
      <formula>#REF!&gt;=TODAY()</formula>
    </cfRule>
  </conditionalFormatting>
  <conditionalFormatting sqref="FU45:HT45">
    <cfRule type="expression" dxfId="0" priority="720">
      <formula>#REF!&gt;=TODAY()</formula>
    </cfRule>
  </conditionalFormatting>
  <conditionalFormatting sqref="FU45:HT45">
    <cfRule type="expression" dxfId="0" priority="721">
      <formula>#REF!&gt;=TODAY()</formula>
    </cfRule>
  </conditionalFormatting>
  <conditionalFormatting sqref="FU45:HT45">
    <cfRule type="expression" dxfId="0" priority="722">
      <formula>#REF!&gt;=TODAY()</formula>
    </cfRule>
  </conditionalFormatting>
  <conditionalFormatting sqref="FU42:HT42">
    <cfRule type="expression" dxfId="0" priority="723">
      <formula>#REF!&gt;=TODAY()</formula>
    </cfRule>
  </conditionalFormatting>
  <conditionalFormatting sqref="FU42:HT42">
    <cfRule type="expression" dxfId="0" priority="724">
      <formula>#REF!&gt;=TODAY()</formula>
    </cfRule>
  </conditionalFormatting>
  <conditionalFormatting sqref="FU42:HT42">
    <cfRule type="expression" dxfId="0" priority="725">
      <formula>#REF!&gt;=TODAY()</formula>
    </cfRule>
  </conditionalFormatting>
  <conditionalFormatting sqref="FU42:HT42">
    <cfRule type="expression" dxfId="0" priority="726">
      <formula>#REF!&gt;=TODAY()</formula>
    </cfRule>
  </conditionalFormatting>
  <conditionalFormatting sqref="FU42:HT42">
    <cfRule type="expression" dxfId="0" priority="727">
      <formula>#REF!&gt;=TODAY()</formula>
    </cfRule>
  </conditionalFormatting>
  <conditionalFormatting sqref="FU42:HT42">
    <cfRule type="expression" dxfId="0" priority="728">
      <formula>#REF!&gt;=TODAY()</formula>
    </cfRule>
  </conditionalFormatting>
  <conditionalFormatting sqref="FU42:HT42">
    <cfRule type="expression" dxfId="0" priority="729">
      <formula>#REF!&gt;=TODAY()</formula>
    </cfRule>
  </conditionalFormatting>
  <conditionalFormatting sqref="FU42:HT42">
    <cfRule type="expression" dxfId="0" priority="730">
      <formula>#REF!&gt;=TODAY()</formula>
    </cfRule>
  </conditionalFormatting>
  <conditionalFormatting sqref="FU42:HT42">
    <cfRule type="expression" dxfId="0" priority="731">
      <formula>#REF!&gt;=TODAY()</formula>
    </cfRule>
  </conditionalFormatting>
  <conditionalFormatting sqref="FU42:HT42">
    <cfRule type="expression" dxfId="0" priority="732">
      <formula>#REF!&gt;=TODAY()</formula>
    </cfRule>
  </conditionalFormatting>
  <conditionalFormatting sqref="FU42:HT42">
    <cfRule type="expression" dxfId="0" priority="733">
      <formula>#REF!&gt;=TODAY()</formula>
    </cfRule>
  </conditionalFormatting>
  <conditionalFormatting sqref="FU42:HT42">
    <cfRule type="expression" dxfId="0" priority="734">
      <formula>#REF!&gt;=TODAY()</formula>
    </cfRule>
  </conditionalFormatting>
  <conditionalFormatting sqref="FU42:HT42">
    <cfRule type="expression" dxfId="0" priority="735">
      <formula>#REF!&gt;=TODAY()</formula>
    </cfRule>
  </conditionalFormatting>
  <conditionalFormatting sqref="FU42:HT42">
    <cfRule type="expression" dxfId="0" priority="736">
      <formula>#REF!&gt;=TODAY()</formula>
    </cfRule>
  </conditionalFormatting>
  <conditionalFormatting sqref="FU42:HT42">
    <cfRule type="expression" dxfId="0" priority="737">
      <formula>#REF!&gt;=TODAY()</formula>
    </cfRule>
  </conditionalFormatting>
  <conditionalFormatting sqref="FU42:HT42">
    <cfRule type="expression" dxfId="0" priority="738">
      <formula>#REF!&gt;=TODAY()</formula>
    </cfRule>
  </conditionalFormatting>
  <conditionalFormatting sqref="FU42:HT42">
    <cfRule type="expression" dxfId="0" priority="739">
      <formula>#REF!&gt;=TODAY()</formula>
    </cfRule>
  </conditionalFormatting>
  <conditionalFormatting sqref="FU42:HT42">
    <cfRule type="expression" dxfId="0" priority="740">
      <formula>#REF!&gt;=TODAY()</formula>
    </cfRule>
  </conditionalFormatting>
  <conditionalFormatting sqref="FU42:HT42">
    <cfRule type="expression" dxfId="0" priority="741">
      <formula>#REF!&gt;=TODAY()</formula>
    </cfRule>
  </conditionalFormatting>
  <conditionalFormatting sqref="FU42:HT42">
    <cfRule type="expression" dxfId="0" priority="742">
      <formula>#REF!&gt;=TODAY()</formula>
    </cfRule>
  </conditionalFormatting>
  <conditionalFormatting sqref="FU42:HT42">
    <cfRule type="expression" dxfId="0" priority="743">
      <formula>#REF!&gt;=TODAY()</formula>
    </cfRule>
  </conditionalFormatting>
  <conditionalFormatting sqref="FU42:HT42">
    <cfRule type="expression" dxfId="0" priority="744">
      <formula>#REF!&gt;=TODAY()</formula>
    </cfRule>
  </conditionalFormatting>
  <conditionalFormatting sqref="FU42:HT42">
    <cfRule type="expression" dxfId="0" priority="745">
      <formula>#REF!&gt;=TODAY()</formula>
    </cfRule>
  </conditionalFormatting>
  <conditionalFormatting sqref="FU42:HT42">
    <cfRule type="expression" dxfId="0" priority="746">
      <formula>#REF!&gt;=TODAY()</formula>
    </cfRule>
  </conditionalFormatting>
  <conditionalFormatting sqref="FU42:HT42">
    <cfRule type="expression" dxfId="0" priority="747">
      <formula>#REF!&gt;=TODAY()</formula>
    </cfRule>
  </conditionalFormatting>
  <conditionalFormatting sqref="FU42:HT42">
    <cfRule type="expression" dxfId="0" priority="748">
      <formula>#REF!&gt;=TODAY()</formula>
    </cfRule>
  </conditionalFormatting>
  <conditionalFormatting sqref="FU42:HT42">
    <cfRule type="expression" dxfId="0" priority="749">
      <formula>#REF!&gt;=TODAY()</formula>
    </cfRule>
  </conditionalFormatting>
  <conditionalFormatting sqref="FU42:HT42">
    <cfRule type="expression" dxfId="0" priority="750">
      <formula>#REF!&gt;=TODAY()</formula>
    </cfRule>
  </conditionalFormatting>
  <conditionalFormatting sqref="FU42:HT42">
    <cfRule type="expression" dxfId="0" priority="751">
      <formula>#REF!&gt;=TODAY()</formula>
    </cfRule>
  </conditionalFormatting>
  <conditionalFormatting sqref="FU42:HT42">
    <cfRule type="expression" dxfId="0" priority="752">
      <formula>#REF!&gt;=TODAY()</formula>
    </cfRule>
  </conditionalFormatting>
  <conditionalFormatting sqref="FU42:HT42">
    <cfRule type="expression" dxfId="0" priority="753">
      <formula>#REF!&gt;=TODAY()</formula>
    </cfRule>
  </conditionalFormatting>
  <conditionalFormatting sqref="FU42:HT42">
    <cfRule type="expression" dxfId="0" priority="754">
      <formula>#REF!&gt;=TODAY()</formula>
    </cfRule>
  </conditionalFormatting>
  <conditionalFormatting sqref="FU42:HT42">
    <cfRule type="expression" dxfId="0" priority="755">
      <formula>#REF!&gt;=TODAY()</formula>
    </cfRule>
  </conditionalFormatting>
  <conditionalFormatting sqref="FU42:HT42">
    <cfRule type="expression" dxfId="0" priority="756">
      <formula>#REF!&gt;=TODAY()</formula>
    </cfRule>
  </conditionalFormatting>
  <conditionalFormatting sqref="FU42:HT42">
    <cfRule type="expression" dxfId="0" priority="757">
      <formula>#REF!&gt;=TODAY()</formula>
    </cfRule>
  </conditionalFormatting>
  <conditionalFormatting sqref="FU42:HT42">
    <cfRule type="expression" dxfId="0" priority="758">
      <formula>#REF!&gt;=TODAY()</formula>
    </cfRule>
  </conditionalFormatting>
  <conditionalFormatting sqref="FU42:HT42">
    <cfRule type="expression" dxfId="0" priority="759">
      <formula>#REF!&gt;=TODAY()</formula>
    </cfRule>
  </conditionalFormatting>
  <conditionalFormatting sqref="FU42:HT42">
    <cfRule type="expression" dxfId="0" priority="760">
      <formula>#REF!&gt;=TODAY()</formula>
    </cfRule>
  </conditionalFormatting>
  <conditionalFormatting sqref="FU42:HT42">
    <cfRule type="expression" dxfId="0" priority="761">
      <formula>#REF!&gt;=TODAY()</formula>
    </cfRule>
  </conditionalFormatting>
  <conditionalFormatting sqref="FU42:HT42">
    <cfRule type="expression" dxfId="0" priority="762">
      <formula>#REF!&gt;=TODAY()</formula>
    </cfRule>
  </conditionalFormatting>
  <conditionalFormatting sqref="FU42:HT42">
    <cfRule type="expression" dxfId="0" priority="763">
      <formula>#REF!&gt;=TODAY()</formula>
    </cfRule>
  </conditionalFormatting>
  <conditionalFormatting sqref="FU42:HT42">
    <cfRule type="expression" dxfId="0" priority="764">
      <formula>#REF!&gt;=TODAY()</formula>
    </cfRule>
  </conditionalFormatting>
  <conditionalFormatting sqref="FU6:HT6">
    <cfRule type="expression" dxfId="0" priority="765">
      <formula>#REF!&gt;=TODAY()</formula>
    </cfRule>
  </conditionalFormatting>
  <conditionalFormatting sqref="FU6:HT6">
    <cfRule type="expression" dxfId="0" priority="766">
      <formula>#REF!&gt;=TODAY()</formula>
    </cfRule>
  </conditionalFormatting>
  <conditionalFormatting sqref="FU6:HT6">
    <cfRule type="expression" dxfId="0" priority="767">
      <formula>#REF!&gt;=TODAY()</formula>
    </cfRule>
  </conditionalFormatting>
  <conditionalFormatting sqref="FU6:HT6">
    <cfRule type="expression" dxfId="0" priority="768">
      <formula>#REF!&gt;=TODAY()</formula>
    </cfRule>
  </conditionalFormatting>
  <conditionalFormatting sqref="FU38:HT38">
    <cfRule type="expression" dxfId="0" priority="769">
      <formula>#REF!&gt;=TODAY()</formula>
    </cfRule>
  </conditionalFormatting>
  <conditionalFormatting sqref="FU38:HT38">
    <cfRule type="expression" dxfId="0" priority="770">
      <formula>#REF!&gt;=TODAY()</formula>
    </cfRule>
  </conditionalFormatting>
  <conditionalFormatting sqref="FU38:HT38">
    <cfRule type="expression" dxfId="0" priority="771">
      <formula>#REF!&gt;=TODAY()</formula>
    </cfRule>
  </conditionalFormatting>
  <conditionalFormatting sqref="FU38:HT38">
    <cfRule type="expression" dxfId="0" priority="772">
      <formula>#REF!&gt;=TODAY()</formula>
    </cfRule>
  </conditionalFormatting>
  <conditionalFormatting sqref="FU38:HT38">
    <cfRule type="expression" dxfId="0" priority="773">
      <formula>#REF!&gt;=TODAY()</formula>
    </cfRule>
  </conditionalFormatting>
  <conditionalFormatting sqref="FU38:HT38">
    <cfRule type="expression" dxfId="0" priority="774">
      <formula>#REF!&gt;=TODAY()</formula>
    </cfRule>
  </conditionalFormatting>
  <conditionalFormatting sqref="HT1:HT253 FU3:GS3 GT3:GT13 GU3:HM55 HN4:HS53 GT15:GT55">
    <cfRule type="expression" dxfId="0" priority="775">
      <formula>#REF!&gt;=TODAY()</formula>
    </cfRule>
  </conditionalFormatting>
  <conditionalFormatting sqref="HT1:HT253 FU3:GS3 GT3:GT13 GU3:HM55 HN4:HS53 GT15:GT55">
    <cfRule type="expression" dxfId="0" priority="776">
      <formula>#REF!&gt;=TODAY()</formula>
    </cfRule>
  </conditionalFormatting>
  <conditionalFormatting sqref="FU45:HT45">
    <cfRule type="expression" dxfId="0" priority="777">
      <formula>#REF!&gt;=TODAY()</formula>
    </cfRule>
  </conditionalFormatting>
  <conditionalFormatting sqref="FU45:HT45">
    <cfRule type="expression" dxfId="0" priority="778">
      <formula>#REF!&gt;=TODAY()</formula>
    </cfRule>
  </conditionalFormatting>
  <conditionalFormatting sqref="FU45:HT45">
    <cfRule type="expression" dxfId="0" priority="779">
      <formula>#REF!&gt;=TODAY()</formula>
    </cfRule>
  </conditionalFormatting>
  <conditionalFormatting sqref="FU45:HT45">
    <cfRule type="expression" dxfId="0" priority="780">
      <formula>#REF!&gt;=TODAY()</formula>
    </cfRule>
  </conditionalFormatting>
  <conditionalFormatting sqref="FU45:HT45">
    <cfRule type="expression" dxfId="0" priority="781">
      <formula>#REF!&gt;=TODAY()</formula>
    </cfRule>
  </conditionalFormatting>
  <conditionalFormatting sqref="FU45:HT45">
    <cfRule type="expression" dxfId="0" priority="782">
      <formula>#REF!&gt;=TODAY()</formula>
    </cfRule>
  </conditionalFormatting>
  <conditionalFormatting sqref="FU45:HT45">
    <cfRule type="expression" dxfId="0" priority="783">
      <formula>#REF!&gt;=TODAY()</formula>
    </cfRule>
  </conditionalFormatting>
  <conditionalFormatting sqref="FU45:HT45">
    <cfRule type="expression" dxfId="0" priority="784">
      <formula>#REF!&gt;=TODAY()</formula>
    </cfRule>
  </conditionalFormatting>
  <conditionalFormatting sqref="FU45:HT45">
    <cfRule type="expression" dxfId="0" priority="785">
      <formula>#REF!&gt;=TODAY()</formula>
    </cfRule>
  </conditionalFormatting>
  <conditionalFormatting sqref="FU45:HT45">
    <cfRule type="expression" dxfId="0" priority="786">
      <formula>#REF!&gt;=TODAY()</formula>
    </cfRule>
  </conditionalFormatting>
  <conditionalFormatting sqref="FU5:HT5 GT55:HM55">
    <cfRule type="expression" dxfId="0" priority="787">
      <formula>#REF!&gt;=TODAY()</formula>
    </cfRule>
  </conditionalFormatting>
  <conditionalFormatting sqref="FU5:HT5 GT55:HM55">
    <cfRule type="expression" dxfId="0" priority="788">
      <formula>#REF!&gt;=TODAY()</formula>
    </cfRule>
  </conditionalFormatting>
  <conditionalFormatting sqref="FU5:HT5 GT55:HM55">
    <cfRule type="expression" dxfId="0" priority="789">
      <formula>#REF!&gt;=TODAY()</formula>
    </cfRule>
  </conditionalFormatting>
  <conditionalFormatting sqref="FU5:HT5 GT55:HM55">
    <cfRule type="expression" dxfId="0" priority="790">
      <formula>#REF!&gt;=TODAY()</formula>
    </cfRule>
  </conditionalFormatting>
  <conditionalFormatting sqref="FU5:HT5 GT55:HM55">
    <cfRule type="expression" dxfId="0" priority="791">
      <formula>#REF!&gt;=TODAY()</formula>
    </cfRule>
  </conditionalFormatting>
  <conditionalFormatting sqref="FU5:HT5 GT55:HM55">
    <cfRule type="expression" dxfId="0" priority="792">
      <formula>#REF!&gt;=TODAY()</formula>
    </cfRule>
  </conditionalFormatting>
  <conditionalFormatting sqref="FU5:HT5 GT55:HM55">
    <cfRule type="expression" dxfId="0" priority="793">
      <formula>#REF!&gt;=TODAY()</formula>
    </cfRule>
  </conditionalFormatting>
  <conditionalFormatting sqref="FU5:HT5 GT55:HM55">
    <cfRule type="expression" dxfId="0" priority="794">
      <formula>#REF!&gt;=TODAY()</formula>
    </cfRule>
  </conditionalFormatting>
  <conditionalFormatting sqref="FU5:HT5 GT55:HM55">
    <cfRule type="expression" dxfId="0" priority="795">
      <formula>#REF!&gt;=TODAY()</formula>
    </cfRule>
  </conditionalFormatting>
  <conditionalFormatting sqref="FU5:HT5 GT55:HM55">
    <cfRule type="expression" dxfId="0" priority="796">
      <formula>#REF!&gt;=TODAY()</formula>
    </cfRule>
  </conditionalFormatting>
  <conditionalFormatting sqref="FU5:HT5 GT55:HM55">
    <cfRule type="expression" dxfId="0" priority="797">
      <formula>#REF!&gt;=TODAY()</formula>
    </cfRule>
  </conditionalFormatting>
  <conditionalFormatting sqref="FU5:HT5 GT55:HM55">
    <cfRule type="expression" dxfId="0" priority="798">
      <formula>#REF!&gt;=TODAY()</formula>
    </cfRule>
  </conditionalFormatting>
  <conditionalFormatting sqref="FU5:HT5 GT55:HM55">
    <cfRule type="expression" dxfId="0" priority="799">
      <formula>#REF!&gt;=TODAY()</formula>
    </cfRule>
  </conditionalFormatting>
  <conditionalFormatting sqref="FU5:HT5 GT55:HM55">
    <cfRule type="expression" dxfId="0" priority="800">
      <formula>#REF!&gt;=TODAY()</formula>
    </cfRule>
  </conditionalFormatting>
  <conditionalFormatting sqref="FU5:HT5 GT55:HM55">
    <cfRule type="expression" dxfId="0" priority="801">
      <formula>#REF!&gt;=TODAY()</formula>
    </cfRule>
  </conditionalFormatting>
  <conditionalFormatting sqref="FU5:HT5 GT55:HM55">
    <cfRule type="expression" dxfId="0" priority="802">
      <formula>#REF!&gt;=TODAY()</formula>
    </cfRule>
  </conditionalFormatting>
  <conditionalFormatting sqref="FU6:HT6">
    <cfRule type="expression" dxfId="0" priority="803">
      <formula>#REF!&gt;=TODAY()</formula>
    </cfRule>
  </conditionalFormatting>
  <conditionalFormatting sqref="FU6:HT6">
    <cfRule type="expression" dxfId="0" priority="804">
      <formula>#REF!&gt;=TODAY()</formula>
    </cfRule>
  </conditionalFormatting>
  <conditionalFormatting sqref="FU6:HT6">
    <cfRule type="expression" dxfId="0" priority="805">
      <formula>#REF!&gt;=TODAY()</formula>
    </cfRule>
  </conditionalFormatting>
  <conditionalFormatting sqref="FU6:HT6">
    <cfRule type="expression" dxfId="0" priority="806">
      <formula>#REF!&gt;=TODAY()</formula>
    </cfRule>
  </conditionalFormatting>
  <conditionalFormatting sqref="FU6:HT6">
    <cfRule type="expression" dxfId="0" priority="807">
      <formula>#REF!&gt;=TODAY()</formula>
    </cfRule>
  </conditionalFormatting>
  <conditionalFormatting sqref="FU6:HT6">
    <cfRule type="expression" dxfId="0" priority="808">
      <formula>#REF!&gt;=TODAY()</formula>
    </cfRule>
  </conditionalFormatting>
  <conditionalFormatting sqref="FU38:HT38">
    <cfRule type="expression" dxfId="0" priority="809">
      <formula>#REF!&gt;=TODAY()</formula>
    </cfRule>
  </conditionalFormatting>
  <conditionalFormatting sqref="FU38:HT38">
    <cfRule type="expression" dxfId="0" priority="810">
      <formula>#REF!&gt;=TODAY()</formula>
    </cfRule>
  </conditionalFormatting>
  <conditionalFormatting sqref="FU38:HT38">
    <cfRule type="expression" dxfId="0" priority="811">
      <formula>#REF!&gt;=TODAY()</formula>
    </cfRule>
  </conditionalFormatting>
  <conditionalFormatting sqref="FU38:HT38">
    <cfRule type="expression" dxfId="0" priority="812">
      <formula>#REF!&gt;=TODAY()</formula>
    </cfRule>
  </conditionalFormatting>
  <conditionalFormatting sqref="FU38:HT38">
    <cfRule type="expression" dxfId="0" priority="813">
      <formula>#REF!&gt;=TODAY()</formula>
    </cfRule>
  </conditionalFormatting>
  <conditionalFormatting sqref="FU38:HT38">
    <cfRule type="expression" dxfId="0" priority="814">
      <formula>#REF!&gt;=TODAY()</formula>
    </cfRule>
  </conditionalFormatting>
  <conditionalFormatting sqref="FU38:HT38">
    <cfRule type="expression" dxfId="0" priority="815">
      <formula>#REF!&gt;=TODAY()</formula>
    </cfRule>
  </conditionalFormatting>
  <conditionalFormatting sqref="FU38:HT38">
    <cfRule type="expression" dxfId="0" priority="816">
      <formula>#REF!&gt;=TODAY()</formula>
    </cfRule>
  </conditionalFormatting>
  <conditionalFormatting sqref="FU38:HT38">
    <cfRule type="expression" dxfId="0" priority="817">
      <formula>#REF!&gt;=TODAY()</formula>
    </cfRule>
  </conditionalFormatting>
  <conditionalFormatting sqref="FU38:HT38">
    <cfRule type="expression" dxfId="0" priority="818">
      <formula>#REF!&gt;=TODAY()</formula>
    </cfRule>
  </conditionalFormatting>
  <conditionalFormatting sqref="FU38:HT38">
    <cfRule type="expression" dxfId="0" priority="819">
      <formula>#REF!&gt;=TODAY()</formula>
    </cfRule>
  </conditionalFormatting>
  <conditionalFormatting sqref="FU38:HT38">
    <cfRule type="expression" dxfId="0" priority="820">
      <formula>#REF!&gt;=TODAY()</formula>
    </cfRule>
  </conditionalFormatting>
  <conditionalFormatting sqref="FU38:HT38">
    <cfRule type="expression" dxfId="0" priority="821">
      <formula>#REF!&gt;=TODAY()</formula>
    </cfRule>
  </conditionalFormatting>
  <conditionalFormatting sqref="FU38:HT38">
    <cfRule type="expression" dxfId="0" priority="822">
      <formula>#REF!&gt;=TODAY()</formula>
    </cfRule>
  </conditionalFormatting>
  <conditionalFormatting sqref="FU38:HT38">
    <cfRule type="expression" dxfId="0" priority="823">
      <formula>#REF!&gt;=TODAY()</formula>
    </cfRule>
  </conditionalFormatting>
  <conditionalFormatting sqref="FU38:HT38">
    <cfRule type="expression" dxfId="0" priority="824">
      <formula>#REF!&gt;=TODAY()</formula>
    </cfRule>
  </conditionalFormatting>
  <conditionalFormatting sqref="FU38:HT38">
    <cfRule type="expression" dxfId="0" priority="825">
      <formula>#REF!&gt;=TODAY()</formula>
    </cfRule>
  </conditionalFormatting>
  <conditionalFormatting sqref="FU38:HT38">
    <cfRule type="expression" dxfId="0" priority="826">
      <formula>#REF!&gt;=TODAY()</formula>
    </cfRule>
  </conditionalFormatting>
  <conditionalFormatting sqref="FU38:HT38">
    <cfRule type="expression" dxfId="0" priority="827">
      <formula>#REF!&gt;=TODAY()</formula>
    </cfRule>
  </conditionalFormatting>
  <conditionalFormatting sqref="FU38:HT38">
    <cfRule type="expression" dxfId="0" priority="828">
      <formula>#REF!&gt;=TODAY()</formula>
    </cfRule>
  </conditionalFormatting>
  <conditionalFormatting sqref="FU45:HT45">
    <cfRule type="expression" dxfId="0" priority="829">
      <formula>#REF!&gt;=TODAY()</formula>
    </cfRule>
  </conditionalFormatting>
  <conditionalFormatting sqref="FU45:HT45">
    <cfRule type="expression" dxfId="0" priority="830">
      <formula>#REF!&gt;=TODAY()</formula>
    </cfRule>
  </conditionalFormatting>
  <conditionalFormatting sqref="FU45:HT45">
    <cfRule type="expression" dxfId="0" priority="831">
      <formula>#REF!&gt;=TODAY()</formula>
    </cfRule>
  </conditionalFormatting>
  <conditionalFormatting sqref="FU45:HT45">
    <cfRule type="expression" dxfId="0" priority="832">
      <formula>#REF!&gt;=TODAY()</formula>
    </cfRule>
  </conditionalFormatting>
  <conditionalFormatting sqref="FU45:HT45">
    <cfRule type="expression" dxfId="0" priority="833">
      <formula>#REF!&gt;=TODAY()</formula>
    </cfRule>
  </conditionalFormatting>
  <conditionalFormatting sqref="FU45:HT45">
    <cfRule type="expression" dxfId="0" priority="834">
      <formula>#REF!&gt;=TODAY()</formula>
    </cfRule>
  </conditionalFormatting>
  <conditionalFormatting sqref="FU45:HT45">
    <cfRule type="expression" dxfId="0" priority="835">
      <formula>#REF!&gt;=TODAY()</formula>
    </cfRule>
  </conditionalFormatting>
  <conditionalFormatting sqref="FU45:HT45">
    <cfRule type="expression" dxfId="0" priority="836">
      <formula>#REF!&gt;=TODAY()</formula>
    </cfRule>
  </conditionalFormatting>
  <conditionalFormatting sqref="FU45:HT45">
    <cfRule type="expression" dxfId="0" priority="837">
      <formula>#REF!&gt;=TODAY()</formula>
    </cfRule>
  </conditionalFormatting>
  <conditionalFormatting sqref="FU45:HT45">
    <cfRule type="expression" dxfId="0" priority="838">
      <formula>#REF!&gt;=TODAY()</formula>
    </cfRule>
  </conditionalFormatting>
  <conditionalFormatting sqref="FU45:HT45">
    <cfRule type="expression" dxfId="0" priority="839">
      <formula>#REF!&gt;=TODAY()</formula>
    </cfRule>
  </conditionalFormatting>
  <conditionalFormatting sqref="FU45:HT45">
    <cfRule type="expression" dxfId="0" priority="840">
      <formula>#REF!&gt;=TODAY()</formula>
    </cfRule>
  </conditionalFormatting>
  <conditionalFormatting sqref="FU45:HT45">
    <cfRule type="expression" dxfId="0" priority="841">
      <formula>#REF!&gt;=TODAY()</formula>
    </cfRule>
  </conditionalFormatting>
  <conditionalFormatting sqref="FU45:HT45">
    <cfRule type="expression" dxfId="0" priority="842">
      <formula>#REF!&gt;=TODAY()</formula>
    </cfRule>
  </conditionalFormatting>
  <conditionalFormatting sqref="FU45:HT45">
    <cfRule type="expression" dxfId="0" priority="843">
      <formula>#REF!&gt;=TODAY()</formula>
    </cfRule>
  </conditionalFormatting>
  <conditionalFormatting sqref="FU45:HT45">
    <cfRule type="expression" dxfId="0" priority="844">
      <formula>#REF!&gt;=TODAY()</formula>
    </cfRule>
  </conditionalFormatting>
  <conditionalFormatting sqref="FU45:HT45">
    <cfRule type="expression" dxfId="0" priority="845">
      <formula>#REF!&gt;=TODAY()</formula>
    </cfRule>
  </conditionalFormatting>
  <conditionalFormatting sqref="FU45:HT45">
    <cfRule type="expression" dxfId="0" priority="846">
      <formula>#REF!&gt;=TODAY()</formula>
    </cfRule>
  </conditionalFormatting>
  <conditionalFormatting sqref="FU45:HT45">
    <cfRule type="expression" dxfId="0" priority="847">
      <formula>#REF!&gt;=TODAY()</formula>
    </cfRule>
  </conditionalFormatting>
  <conditionalFormatting sqref="FU45:HT45">
    <cfRule type="expression" dxfId="0" priority="848">
      <formula>#REF!&gt;=TODAY()</formula>
    </cfRule>
  </conditionalFormatting>
  <conditionalFormatting sqref="FU45:HT45">
    <cfRule type="expression" dxfId="0" priority="849">
      <formula>#REF!&gt;=TODAY()</formula>
    </cfRule>
  </conditionalFormatting>
  <conditionalFormatting sqref="FU45:HT45">
    <cfRule type="expression" dxfId="0" priority="85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42.71"/>
    <col customWidth="1" min="3" max="3" width="7.71"/>
    <col customWidth="1" min="4" max="4" width="8.86"/>
    <col customWidth="1" min="5" max="24" width="8.14"/>
    <col customWidth="1" min="25" max="29" width="17.29"/>
  </cols>
  <sheetData>
    <row r="1" ht="11.25" customHeight="1">
      <c r="A1" s="39"/>
      <c r="B1" s="159"/>
      <c r="C1" s="160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19"/>
      <c r="S1" s="19"/>
      <c r="T1" s="19"/>
      <c r="U1" s="19"/>
      <c r="V1" s="19"/>
      <c r="W1" s="19"/>
      <c r="X1" s="19"/>
    </row>
    <row r="2" ht="11.25" customHeight="1">
      <c r="A2" s="39"/>
      <c r="B2" s="26" t="s">
        <v>7</v>
      </c>
      <c r="C2" s="163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19"/>
      <c r="S2" s="19"/>
      <c r="T2" s="19"/>
      <c r="U2" s="19"/>
      <c r="V2" s="19"/>
      <c r="W2" s="19"/>
      <c r="X2" s="19"/>
    </row>
    <row r="3" ht="11.25" customHeight="1">
      <c r="A3" s="39"/>
      <c r="B3" s="31"/>
      <c r="C3" s="16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19"/>
      <c r="S3" s="19"/>
      <c r="T3" s="19"/>
      <c r="U3" s="19"/>
      <c r="V3" s="19"/>
      <c r="W3" s="19"/>
      <c r="X3" s="19"/>
    </row>
    <row r="4" ht="11.25" customHeight="1">
      <c r="A4" s="39"/>
      <c r="B4" s="19"/>
      <c r="C4" s="185" t="s">
        <v>345</v>
      </c>
      <c r="D4" s="174">
        <f>YTD!O4</f>
        <v>365</v>
      </c>
      <c r="E4" s="174">
        <f>YTD!AA4</f>
        <v>365</v>
      </c>
      <c r="F4" s="174">
        <f>YTD!AM4</f>
        <v>366</v>
      </c>
      <c r="G4" s="174">
        <f>YTD!AY4</f>
        <v>365</v>
      </c>
      <c r="H4" s="174">
        <f>YTD!BK4</f>
        <v>365</v>
      </c>
      <c r="I4" s="174">
        <f>YTD!BW4</f>
        <v>365</v>
      </c>
      <c r="J4" s="174">
        <f>YTD!CI4</f>
        <v>366</v>
      </c>
      <c r="K4" s="174">
        <f>YTD!CU4</f>
        <v>365</v>
      </c>
      <c r="L4" s="174">
        <f>YTD!DG4</f>
        <v>365</v>
      </c>
      <c r="M4" s="174">
        <f>YTD!DS4</f>
        <v>365</v>
      </c>
      <c r="N4" s="174">
        <f>YTD!EE4</f>
        <v>366</v>
      </c>
      <c r="O4" s="174">
        <f>YTD!EQ4</f>
        <v>365</v>
      </c>
      <c r="P4" s="174">
        <f>YTD!FC4</f>
        <v>365</v>
      </c>
      <c r="Q4" s="174">
        <f>YTD!FO4</f>
        <v>365</v>
      </c>
      <c r="R4" s="174">
        <f>YTD!GA4</f>
        <v>366</v>
      </c>
      <c r="S4" s="174">
        <f>YTD!GM4</f>
        <v>365</v>
      </c>
      <c r="T4" s="174">
        <f>YTD!GY4</f>
        <v>365</v>
      </c>
      <c r="U4" s="174">
        <f>YTD!HK4</f>
        <v>365</v>
      </c>
      <c r="V4" s="174" t="str">
        <f>YTD!ID4</f>
        <v/>
      </c>
      <c r="W4" s="19"/>
      <c r="X4" s="19"/>
    </row>
    <row r="5" ht="12.75" customHeight="1">
      <c r="A5" s="39">
        <v>1.0</v>
      </c>
      <c r="B5" s="40" t="s">
        <v>11</v>
      </c>
      <c r="C5" s="41"/>
      <c r="D5" s="41" t="s">
        <v>346</v>
      </c>
      <c r="E5" s="41" t="s">
        <v>347</v>
      </c>
      <c r="F5" s="41" t="s">
        <v>348</v>
      </c>
      <c r="G5" s="41" t="s">
        <v>349</v>
      </c>
      <c r="H5" s="41" t="s">
        <v>350</v>
      </c>
      <c r="I5" s="41" t="s">
        <v>351</v>
      </c>
      <c r="J5" s="41" t="s">
        <v>352</v>
      </c>
      <c r="K5" s="41" t="s">
        <v>353</v>
      </c>
      <c r="L5" s="41" t="s">
        <v>354</v>
      </c>
      <c r="M5" s="41" t="s">
        <v>355</v>
      </c>
      <c r="N5" s="41" t="s">
        <v>356</v>
      </c>
      <c r="O5" s="41" t="s">
        <v>357</v>
      </c>
      <c r="P5" s="41" t="s">
        <v>358</v>
      </c>
      <c r="Q5" s="41" t="s">
        <v>359</v>
      </c>
      <c r="R5" s="169">
        <v>2020.0</v>
      </c>
      <c r="S5" s="169">
        <v>2021.0</v>
      </c>
      <c r="T5" s="169">
        <v>2022.0</v>
      </c>
      <c r="U5" s="169">
        <v>2023.0</v>
      </c>
      <c r="V5" s="169">
        <v>2024.0</v>
      </c>
      <c r="W5" s="186"/>
      <c r="X5" s="186"/>
    </row>
    <row r="6" ht="13.5" customHeight="1">
      <c r="A6" s="39">
        <f t="shared" ref="A6:A53" si="1">A5+1</f>
        <v>2</v>
      </c>
      <c r="B6" s="46" t="s">
        <v>236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19"/>
      <c r="X6" s="19"/>
    </row>
    <row r="7" ht="12.75" customHeight="1">
      <c r="A7" s="39">
        <f t="shared" si="1"/>
        <v>3</v>
      </c>
      <c r="B7" s="50" t="s">
        <v>237</v>
      </c>
      <c r="C7" s="51"/>
      <c r="D7" s="51">
        <f>YTD!O7</f>
        <v>266.19</v>
      </c>
      <c r="E7" s="51">
        <f>YTD!AA7</f>
        <v>296.966</v>
      </c>
      <c r="F7" s="51">
        <f>YTD!AM7</f>
        <v>311.355</v>
      </c>
      <c r="G7" s="51">
        <f>YTD!AY7</f>
        <v>303.086</v>
      </c>
      <c r="H7" s="51">
        <f>YTD!BK7</f>
        <v>302.137</v>
      </c>
      <c r="I7" s="51">
        <f>YTD!BW7</f>
        <v>326.55</v>
      </c>
      <c r="J7" s="51">
        <f>YTD!CI7</f>
        <v>329.602</v>
      </c>
      <c r="K7" s="51">
        <f>YTD!CU7</f>
        <v>343.858</v>
      </c>
      <c r="L7" s="51">
        <f>YTD!DG7</f>
        <v>329.041</v>
      </c>
      <c r="M7" s="51">
        <f>YTD!DS7</f>
        <v>338.051</v>
      </c>
      <c r="N7" s="51">
        <f>YTD!EE7</f>
        <v>346.741</v>
      </c>
      <c r="O7" s="51">
        <f>YTD!EQ7</f>
        <v>357.247</v>
      </c>
      <c r="P7" s="51">
        <f>YTD!FC7</f>
        <v>358.683</v>
      </c>
      <c r="Q7" s="51">
        <f>YTD!FO7</f>
        <v>364.853</v>
      </c>
      <c r="R7" s="51">
        <f>YTD!GA7</f>
        <v>345.879</v>
      </c>
      <c r="S7" s="51">
        <f>YTD!GM7</f>
        <v>333.079</v>
      </c>
      <c r="T7" s="51">
        <f>YTD!GY7</f>
        <v>276.579</v>
      </c>
      <c r="U7" s="53">
        <f>YTD!HK7</f>
        <v>320.513</v>
      </c>
      <c r="V7" s="53" t="str">
        <f>YTD!ID7</f>
        <v/>
      </c>
      <c r="W7" s="19"/>
      <c r="X7" s="19"/>
    </row>
    <row r="8" ht="12.75" customHeight="1">
      <c r="A8" s="39">
        <f t="shared" si="1"/>
        <v>4</v>
      </c>
      <c r="B8" s="55" t="s">
        <v>238</v>
      </c>
      <c r="C8" s="56"/>
      <c r="D8" s="56">
        <f>YTD!O8</f>
        <v>206.844</v>
      </c>
      <c r="E8" s="56">
        <f>YTD!AA8</f>
        <v>222.418</v>
      </c>
      <c r="F8" s="56">
        <f>YTD!AM8</f>
        <v>215.594</v>
      </c>
      <c r="G8" s="56">
        <f>YTD!AY8</f>
        <v>229.031</v>
      </c>
      <c r="H8" s="56">
        <f>YTD!BK8</f>
        <v>202.178</v>
      </c>
      <c r="I8" s="56">
        <f>YTD!BW8</f>
        <v>214.52</v>
      </c>
      <c r="J8" s="56">
        <f>YTD!CI8</f>
        <v>215.197</v>
      </c>
      <c r="K8" s="56">
        <f>YTD!CU8</f>
        <v>215.03</v>
      </c>
      <c r="L8" s="56">
        <f>YTD!DG8</f>
        <v>199.216</v>
      </c>
      <c r="M8" s="56">
        <f>YTD!DS8</f>
        <v>219.842</v>
      </c>
      <c r="N8" s="56">
        <f>YTD!EE8</f>
        <v>234.538</v>
      </c>
      <c r="O8" s="56">
        <f>YTD!EQ8</f>
        <v>231.9</v>
      </c>
      <c r="P8" s="56">
        <f>YTD!FC8</f>
        <v>229.964</v>
      </c>
      <c r="Q8" s="56">
        <f>YTD!FO8</f>
        <v>235.622</v>
      </c>
      <c r="R8" s="56">
        <f>YTD!GA8</f>
        <v>230.695</v>
      </c>
      <c r="S8" s="56">
        <f>YTD!GM8</f>
        <v>215.884</v>
      </c>
      <c r="T8" s="56">
        <f>YTD!GY8</f>
        <v>170.952</v>
      </c>
      <c r="U8" s="68">
        <f>YTD!HK8</f>
        <v>211.718</v>
      </c>
      <c r="V8" s="68" t="str">
        <f>YTD!ID8</f>
        <v/>
      </c>
      <c r="W8" s="19"/>
      <c r="X8" s="19"/>
    </row>
    <row r="9" ht="12.75" customHeight="1">
      <c r="A9" s="39">
        <f t="shared" si="1"/>
        <v>5</v>
      </c>
      <c r="B9" s="55" t="s">
        <v>239</v>
      </c>
      <c r="C9" s="56"/>
      <c r="D9" s="56">
        <f>YTD!O9</f>
        <v>38.133</v>
      </c>
      <c r="E9" s="56">
        <f>YTD!AA9</f>
        <v>48.283</v>
      </c>
      <c r="F9" s="56">
        <f>YTD!AM9</f>
        <v>63.215</v>
      </c>
      <c r="G9" s="56">
        <f>YTD!AY9</f>
        <v>46.058</v>
      </c>
      <c r="H9" s="56">
        <f>YTD!BK9</f>
        <v>71.259</v>
      </c>
      <c r="I9" s="56">
        <f>YTD!BW9</f>
        <v>76.466</v>
      </c>
      <c r="J9" s="56">
        <f>YTD!CI9</f>
        <v>81.185</v>
      </c>
      <c r="K9" s="56">
        <f>YTD!CU9</f>
        <v>92.557</v>
      </c>
      <c r="L9" s="56">
        <f>YTD!DG9</f>
        <v>92.225</v>
      </c>
      <c r="M9" s="56">
        <f>YTD!DS9</f>
        <v>75.872</v>
      </c>
      <c r="N9" s="56">
        <f>YTD!EE9</f>
        <v>65.763</v>
      </c>
      <c r="O9" s="56">
        <f>YTD!EQ9</f>
        <v>72.742</v>
      </c>
      <c r="P9" s="56">
        <f>YTD!FC9</f>
        <v>79.88</v>
      </c>
      <c r="Q9" s="56">
        <f>YTD!FO9</f>
        <v>78.164</v>
      </c>
      <c r="R9" s="56">
        <f>YTD!GA9</f>
        <v>67.619</v>
      </c>
      <c r="S9" s="56">
        <f>YTD!GM9</f>
        <v>72.105</v>
      </c>
      <c r="T9" s="56">
        <f>YTD!GY9</f>
        <v>60.045</v>
      </c>
      <c r="U9" s="60">
        <f>YTD!HK9</f>
        <v>62.395</v>
      </c>
      <c r="V9" s="60" t="str">
        <f>YTD!ID9</f>
        <v/>
      </c>
      <c r="W9" s="19"/>
      <c r="X9" s="19"/>
    </row>
    <row r="10" ht="12.75" customHeight="1">
      <c r="A10" s="39">
        <f t="shared" si="1"/>
        <v>6</v>
      </c>
      <c r="B10" s="55" t="s">
        <v>240</v>
      </c>
      <c r="C10" s="56"/>
      <c r="D10" s="56">
        <f>YTD!O10</f>
        <v>21.213</v>
      </c>
      <c r="E10" s="56">
        <f>YTD!AA10</f>
        <v>26.265</v>
      </c>
      <c r="F10" s="56">
        <f>YTD!AM10</f>
        <v>32.546</v>
      </c>
      <c r="G10" s="56">
        <f>YTD!AY10</f>
        <v>27.997</v>
      </c>
      <c r="H10" s="56">
        <f>YTD!BK10</f>
        <v>28.7</v>
      </c>
      <c r="I10" s="56">
        <f>YTD!BW10</f>
        <v>35.564</v>
      </c>
      <c r="J10" s="56">
        <f>YTD!CI10</f>
        <v>33.22</v>
      </c>
      <c r="K10" s="56">
        <f>YTD!CU10</f>
        <v>36.271</v>
      </c>
      <c r="L10" s="56">
        <f>YTD!DG10</f>
        <v>37.6</v>
      </c>
      <c r="M10" s="56">
        <f>YTD!DS10</f>
        <v>42.337</v>
      </c>
      <c r="N10" s="56">
        <f>YTD!EE10</f>
        <v>46.44</v>
      </c>
      <c r="O10" s="56">
        <f>YTD!EQ10</f>
        <v>52.605</v>
      </c>
      <c r="P10" s="56">
        <f>YTD!FC10</f>
        <v>48.839</v>
      </c>
      <c r="Q10" s="56">
        <f>YTD!FO10</f>
        <v>51.067</v>
      </c>
      <c r="R10" s="56">
        <f>YTD!GA10</f>
        <v>47.565</v>
      </c>
      <c r="S10" s="56">
        <f>YTD!GM10</f>
        <v>45.09</v>
      </c>
      <c r="T10" s="56">
        <f>YTD!GY10</f>
        <v>45.582</v>
      </c>
      <c r="U10" s="60">
        <f>YTD!HK10</f>
        <v>46.4</v>
      </c>
      <c r="V10" s="60" t="str">
        <f>YTD!ID10</f>
        <v/>
      </c>
      <c r="W10" s="19"/>
      <c r="X10" s="19"/>
    </row>
    <row r="11" ht="13.5" customHeight="1">
      <c r="A11" s="39">
        <f t="shared" si="1"/>
        <v>7</v>
      </c>
      <c r="B11" s="80" t="s">
        <v>241</v>
      </c>
      <c r="C11" s="52"/>
      <c r="D11" s="52">
        <f>YTD!O11</f>
        <v>10.657</v>
      </c>
      <c r="E11" s="52">
        <f>YTD!AA11</f>
        <v>8.283</v>
      </c>
      <c r="F11" s="52">
        <f>YTD!AM11</f>
        <v>5.552</v>
      </c>
      <c r="G11" s="52">
        <f>YTD!AY11</f>
        <v>0.644</v>
      </c>
      <c r="H11" s="52">
        <f>YTD!BK11</f>
        <v>0</v>
      </c>
      <c r="I11" s="52">
        <f>YTD!BW11</f>
        <v>0</v>
      </c>
      <c r="J11" s="52">
        <f>YTD!CI11</f>
        <v>0</v>
      </c>
      <c r="K11" s="52">
        <f>YTD!CU11</f>
        <v>0</v>
      </c>
      <c r="L11" s="52">
        <f>YTD!DG11</f>
        <v>37.6</v>
      </c>
      <c r="M11" s="52">
        <f>YTD!DS11</f>
        <v>0</v>
      </c>
      <c r="N11" s="52">
        <f>YTD!EE11</f>
        <v>0.774</v>
      </c>
      <c r="O11" s="52">
        <f>YTD!EQ11</f>
        <v>11.072</v>
      </c>
      <c r="P11" s="52">
        <f>YTD!FC11</f>
        <v>23.7</v>
      </c>
      <c r="Q11" s="52">
        <f>YTD!FO11</f>
        <v>25.12</v>
      </c>
      <c r="R11" s="52">
        <f>YTD!GA11</f>
        <v>26.066</v>
      </c>
      <c r="S11" s="52">
        <f>YTD!GM11</f>
        <v>22.227</v>
      </c>
      <c r="T11" s="52">
        <f>YTD!GY11</f>
        <v>21.375</v>
      </c>
      <c r="U11" s="53">
        <f>YTD!HK11</f>
        <v>26.3</v>
      </c>
      <c r="V11" s="53" t="str">
        <f>YTD!ID11</f>
        <v/>
      </c>
      <c r="W11" s="19"/>
      <c r="X11" s="19"/>
      <c r="Y11" s="19"/>
      <c r="Z11" s="19"/>
      <c r="AA11" s="19"/>
      <c r="AB11" s="19"/>
      <c r="AC11" s="19"/>
    </row>
    <row r="12" ht="13.5" customHeight="1">
      <c r="A12" s="39">
        <f t="shared" si="1"/>
        <v>8</v>
      </c>
      <c r="B12" s="85" t="s">
        <v>242</v>
      </c>
      <c r="C12" s="86"/>
      <c r="D12" s="86">
        <f>YTD!O12</f>
        <v>110.708</v>
      </c>
      <c r="E12" s="86">
        <f>YTD!AA12</f>
        <v>92.963</v>
      </c>
      <c r="F12" s="86">
        <f>YTD!AM12</f>
        <v>82.942</v>
      </c>
      <c r="G12" s="86">
        <f>YTD!AY12</f>
        <v>120.348</v>
      </c>
      <c r="H12" s="86">
        <f>YTD!BK12</f>
        <v>159.621</v>
      </c>
      <c r="I12" s="86">
        <f>YTD!BW12</f>
        <v>97.647</v>
      </c>
      <c r="J12" s="86">
        <f>YTD!CI12</f>
        <v>92.659</v>
      </c>
      <c r="K12" s="86">
        <f>YTD!CU12</f>
        <v>90.096</v>
      </c>
      <c r="L12" s="86">
        <f>YTD!DG12</f>
        <v>358.106</v>
      </c>
      <c r="M12" s="86">
        <f>YTD!DS12</f>
        <v>172.614</v>
      </c>
      <c r="N12" s="86">
        <f>YTD!EE12</f>
        <v>133.187</v>
      </c>
      <c r="O12" s="86">
        <f>YTD!EQ12</f>
        <v>146.66</v>
      </c>
      <c r="P12" s="86">
        <f>YTD!FC12</f>
        <v>129.912</v>
      </c>
      <c r="Q12" s="86">
        <f>YTD!FO12</f>
        <v>61.024</v>
      </c>
      <c r="R12" s="86">
        <f>YTD!GA12</f>
        <v>64.477</v>
      </c>
      <c r="S12" s="86">
        <f>YTD!GM12</f>
        <v>85.847</v>
      </c>
      <c r="T12" s="86">
        <f>YTD!GY12</f>
        <v>58.818</v>
      </c>
      <c r="U12" s="60">
        <f>YTD!HK12</f>
        <v>78.296</v>
      </c>
      <c r="V12" s="60" t="str">
        <f>YTD!ID12</f>
        <v/>
      </c>
      <c r="W12" s="19"/>
      <c r="X12" s="19"/>
      <c r="Y12" s="19"/>
      <c r="Z12" s="19"/>
      <c r="AA12" s="19"/>
      <c r="AB12" s="19"/>
      <c r="AC12" s="19"/>
    </row>
    <row r="13" ht="13.5" customHeight="1">
      <c r="A13" s="39">
        <f t="shared" si="1"/>
        <v>9</v>
      </c>
      <c r="B13" s="80" t="s">
        <v>243</v>
      </c>
      <c r="C13" s="52"/>
      <c r="D13" s="52">
        <f>YTD!O13</f>
        <v>227.177</v>
      </c>
      <c r="E13" s="52">
        <f>YTD!AA13</f>
        <v>224.194</v>
      </c>
      <c r="F13" s="52">
        <f>YTD!AM13</f>
        <v>226.559</v>
      </c>
      <c r="G13" s="52">
        <f>YTD!AY13</f>
        <v>232.28</v>
      </c>
      <c r="H13" s="52">
        <f>YTD!BK13</f>
        <v>204.484</v>
      </c>
      <c r="I13" s="52">
        <f>YTD!BW13</f>
        <v>214.929</v>
      </c>
      <c r="J13" s="52">
        <f>YTD!CI13</f>
        <v>213.706</v>
      </c>
      <c r="K13" s="52">
        <f>YTD!CU13</f>
        <v>213.957</v>
      </c>
      <c r="L13" s="52">
        <f>YTD!DG13</f>
        <v>192.676</v>
      </c>
      <c r="M13" s="52">
        <f>YTD!DS13</f>
        <v>232.296</v>
      </c>
      <c r="N13" s="52">
        <f>YTD!EE13</f>
        <v>238.925</v>
      </c>
      <c r="O13" s="52">
        <f>YTD!EQ13</f>
        <v>245.996</v>
      </c>
      <c r="P13" s="52">
        <f>YTD!FC13</f>
        <v>237.753</v>
      </c>
      <c r="Q13" s="52">
        <f>YTD!FO13</f>
        <v>242.141</v>
      </c>
      <c r="R13" s="52">
        <f>YTD!GA13</f>
        <v>238.805</v>
      </c>
      <c r="S13" s="52">
        <f>YTD!GM13</f>
        <v>224.739</v>
      </c>
      <c r="T13" s="52">
        <f>YTD!GY13</f>
        <v>187.544</v>
      </c>
      <c r="U13" s="53">
        <f>YTD!HK13</f>
        <v>238.262</v>
      </c>
      <c r="V13" s="53" t="str">
        <f>YTD!ID13</f>
        <v/>
      </c>
      <c r="W13" s="19"/>
      <c r="X13" s="19"/>
    </row>
    <row r="14" ht="13.5" customHeight="1">
      <c r="A14" s="39">
        <f t="shared" si="1"/>
        <v>10</v>
      </c>
      <c r="B14" s="96" t="s">
        <v>244</v>
      </c>
      <c r="C14" s="97"/>
      <c r="D14" s="97">
        <f>YTD!O14</f>
        <v>614.732</v>
      </c>
      <c r="E14" s="97">
        <f>YTD!AA14</f>
        <v>622.406</v>
      </c>
      <c r="F14" s="97">
        <f>YTD!AM14</f>
        <v>626.408</v>
      </c>
      <c r="G14" s="97">
        <f>YTD!AY14</f>
        <v>656.358</v>
      </c>
      <c r="H14" s="97">
        <f>YTD!BK14</f>
        <v>666.242</v>
      </c>
      <c r="I14" s="97">
        <f>YTD!BW14</f>
        <v>639.126</v>
      </c>
      <c r="J14" s="97">
        <f>YTD!CI14</f>
        <v>635.967</v>
      </c>
      <c r="K14" s="97">
        <f>YTD!CU14</f>
        <v>647.911</v>
      </c>
      <c r="L14" s="97">
        <f>YTD!DG14</f>
        <v>687.147</v>
      </c>
      <c r="M14" s="97">
        <f>YTD!DS14</f>
        <v>742.961</v>
      </c>
      <c r="N14" s="97">
        <f>YTD!EE14</f>
        <v>719.627</v>
      </c>
      <c r="O14" s="97">
        <f>YTD!EQ14</f>
        <v>760.975</v>
      </c>
      <c r="P14" s="97">
        <f>YTD!FC14</f>
        <v>750.048</v>
      </c>
      <c r="Q14" s="97">
        <f>YTD!FO14</f>
        <v>693.138</v>
      </c>
      <c r="R14" s="97">
        <f>YTD!GA14</f>
        <v>675.227</v>
      </c>
      <c r="S14" s="97">
        <f>YTD!GM14</f>
        <v>665.892</v>
      </c>
      <c r="T14" s="97">
        <f>YTD!GY14</f>
        <v>544.316</v>
      </c>
      <c r="U14" s="98">
        <f>YTD!HK14</f>
        <v>663.371</v>
      </c>
      <c r="V14" s="98" t="str">
        <f>YTD!ID14</f>
        <v/>
      </c>
      <c r="W14" s="19"/>
      <c r="X14" s="19"/>
    </row>
    <row r="15" ht="4.5" customHeight="1">
      <c r="A15" s="39">
        <f t="shared" si="1"/>
        <v>11</v>
      </c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2" t="str">
        <f>YTD!HK15</f>
        <v/>
      </c>
      <c r="V15" s="102" t="str">
        <f>YTD!ID15</f>
        <v/>
      </c>
      <c r="W15" s="19"/>
      <c r="X15" s="19"/>
    </row>
    <row r="16" ht="13.5" customHeight="1">
      <c r="A16" s="39">
        <f t="shared" si="1"/>
        <v>12</v>
      </c>
      <c r="B16" s="104" t="s">
        <v>245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 t="str">
        <f>YTD!GA16</f>
        <v/>
      </c>
      <c r="S16" s="104" t="str">
        <f>YTD!GB16</f>
        <v/>
      </c>
      <c r="T16" s="104" t="str">
        <f>YTD!GC16</f>
        <v/>
      </c>
      <c r="U16" s="105" t="str">
        <f>YTD!HK16</f>
        <v/>
      </c>
      <c r="V16" s="105" t="str">
        <f>YTD!ID16</f>
        <v/>
      </c>
      <c r="W16" s="19"/>
      <c r="X16" s="19"/>
    </row>
    <row r="17" ht="12.75" customHeight="1">
      <c r="A17" s="39">
        <f t="shared" si="1"/>
        <v>13</v>
      </c>
      <c r="B17" s="80" t="s">
        <v>237</v>
      </c>
      <c r="C17" s="52"/>
      <c r="D17" s="52">
        <f>YTD!O17</f>
        <v>142.96</v>
      </c>
      <c r="E17" s="52">
        <f>YTD!AA17</f>
        <v>150.764</v>
      </c>
      <c r="F17" s="52">
        <f>YTD!AM17</f>
        <v>145.57</v>
      </c>
      <c r="G17" s="52">
        <f>YTD!AY17</f>
        <v>148.908</v>
      </c>
      <c r="H17" s="52">
        <f>YTD!BK17</f>
        <v>169.679</v>
      </c>
      <c r="I17" s="52">
        <f>YTD!BW17</f>
        <v>175.149</v>
      </c>
      <c r="J17" s="52">
        <f>YTD!CI17</f>
        <v>180.567</v>
      </c>
      <c r="K17" s="52">
        <f>YTD!CU17</f>
        <v>191.047</v>
      </c>
      <c r="L17" s="52">
        <f>YTD!DG17</f>
        <v>195.413</v>
      </c>
      <c r="M17" s="52">
        <f>YTD!DS17</f>
        <v>206.45</v>
      </c>
      <c r="N17" s="52">
        <f>YTD!EE17</f>
        <v>219.303</v>
      </c>
      <c r="O17" s="52">
        <f>YTD!EQ17</f>
        <v>222.555</v>
      </c>
      <c r="P17" s="52">
        <f>YTD!FC17</f>
        <v>236.598</v>
      </c>
      <c r="Q17" s="52">
        <f>YTD!FO17</f>
        <v>246.227</v>
      </c>
      <c r="R17" s="52">
        <f>YTD!GA17</f>
        <v>235.899</v>
      </c>
      <c r="S17" s="52">
        <f>YTD!GM17</f>
        <v>244.527</v>
      </c>
      <c r="T17" s="52">
        <f>YTD!GY17</f>
        <v>229.926</v>
      </c>
      <c r="U17" s="53">
        <f>YTD!HK17</f>
        <v>245.063</v>
      </c>
      <c r="V17" s="53" t="str">
        <f>YTD!ID17</f>
        <v/>
      </c>
      <c r="W17" s="19"/>
      <c r="X17" s="19"/>
    </row>
    <row r="18" ht="12.75" customHeight="1">
      <c r="A18" s="39">
        <f t="shared" si="1"/>
        <v>14</v>
      </c>
      <c r="B18" s="55" t="s">
        <v>238</v>
      </c>
      <c r="C18" s="56"/>
      <c r="D18" s="56">
        <f>YTD!O18</f>
        <v>92.374</v>
      </c>
      <c r="E18" s="56">
        <f>YTD!AA18</f>
        <v>95.249</v>
      </c>
      <c r="F18" s="56">
        <f>YTD!AM18</f>
        <v>85.977</v>
      </c>
      <c r="G18" s="56">
        <f>YTD!AY18</f>
        <v>92.324</v>
      </c>
      <c r="H18" s="56">
        <f>YTD!BK18</f>
        <v>88.468</v>
      </c>
      <c r="I18" s="56">
        <f>YTD!BW18</f>
        <v>89.426</v>
      </c>
      <c r="J18" s="56">
        <f>YTD!CI18</f>
        <v>89.716</v>
      </c>
      <c r="K18" s="56">
        <f>YTD!CU18</f>
        <v>85.799</v>
      </c>
      <c r="L18" s="56">
        <f>YTD!DG18</f>
        <v>89.589</v>
      </c>
      <c r="M18" s="56">
        <f>YTD!DS18</f>
        <v>96.693</v>
      </c>
      <c r="N18" s="56">
        <f>YTD!EE18</f>
        <v>107.091</v>
      </c>
      <c r="O18" s="56">
        <f>YTD!EQ18</f>
        <v>98.221</v>
      </c>
      <c r="P18" s="56">
        <f>YTD!FC18</f>
        <v>100.546</v>
      </c>
      <c r="Q18" s="56">
        <f>YTD!FO18</f>
        <v>96.549</v>
      </c>
      <c r="R18" s="56">
        <f>YTD!GA18</f>
        <v>95.226</v>
      </c>
      <c r="S18" s="56">
        <f>YTD!GM18</f>
        <v>90.285</v>
      </c>
      <c r="T18" s="56">
        <f>YTD!GY18</f>
        <v>83.501</v>
      </c>
      <c r="U18" s="60">
        <f>YTD!HK18</f>
        <v>94.293</v>
      </c>
      <c r="V18" s="60" t="str">
        <f>YTD!ID18</f>
        <v/>
      </c>
      <c r="W18" s="19"/>
      <c r="X18" s="19"/>
    </row>
    <row r="19" ht="12.75" customHeight="1">
      <c r="A19" s="39">
        <f t="shared" si="1"/>
        <v>15</v>
      </c>
      <c r="B19" s="55" t="s">
        <v>239</v>
      </c>
      <c r="C19" s="56"/>
      <c r="D19" s="56">
        <f>YTD!O19</f>
        <v>25.878</v>
      </c>
      <c r="E19" s="56">
        <f>YTD!AA19</f>
        <v>32.292</v>
      </c>
      <c r="F19" s="56">
        <f>YTD!AM19</f>
        <v>36.594</v>
      </c>
      <c r="G19" s="56">
        <f>YTD!AY19</f>
        <v>30.841</v>
      </c>
      <c r="H19" s="56">
        <f>YTD!BK19</f>
        <v>43.334</v>
      </c>
      <c r="I19" s="56">
        <f>YTD!BW19</f>
        <v>49.247</v>
      </c>
      <c r="J19" s="56">
        <f>YTD!CI19</f>
        <v>52.469</v>
      </c>
      <c r="K19" s="56">
        <f>YTD!CU19</f>
        <v>60.691</v>
      </c>
      <c r="L19" s="56">
        <f>YTD!DG19</f>
        <v>56.653</v>
      </c>
      <c r="M19" s="56">
        <f>YTD!DS19</f>
        <v>56.921</v>
      </c>
      <c r="N19" s="56">
        <f>YTD!EE19</f>
        <v>57.434</v>
      </c>
      <c r="O19" s="56">
        <f>YTD!EQ19</f>
        <v>59.721</v>
      </c>
      <c r="P19" s="56">
        <f>YTD!FC19</f>
        <v>61.82</v>
      </c>
      <c r="Q19" s="56">
        <f>YTD!FO19</f>
        <v>71.138</v>
      </c>
      <c r="R19" s="56">
        <f>YTD!GA19</f>
        <v>67.739</v>
      </c>
      <c r="S19" s="56">
        <f>YTD!GM19</f>
        <v>78.282</v>
      </c>
      <c r="T19" s="56">
        <f>YTD!GY19</f>
        <v>69.286</v>
      </c>
      <c r="U19" s="60">
        <f>YTD!HK19</f>
        <v>68.823</v>
      </c>
      <c r="V19" s="60" t="str">
        <f>YTD!ID19</f>
        <v/>
      </c>
      <c r="W19" s="19"/>
      <c r="X19" s="19"/>
    </row>
    <row r="20" ht="12.75" customHeight="1">
      <c r="A20" s="39">
        <f t="shared" si="1"/>
        <v>16</v>
      </c>
      <c r="B20" s="55" t="s">
        <v>240</v>
      </c>
      <c r="C20" s="56"/>
      <c r="D20" s="56">
        <f>YTD!O20</f>
        <v>24.708</v>
      </c>
      <c r="E20" s="56">
        <f>YTD!AA20</f>
        <v>23.223</v>
      </c>
      <c r="F20" s="56">
        <f>YTD!AM20</f>
        <v>22.999</v>
      </c>
      <c r="G20" s="56">
        <f>YTD!AY20</f>
        <v>25.743</v>
      </c>
      <c r="H20" s="56">
        <f>YTD!BK20</f>
        <v>37.877</v>
      </c>
      <c r="I20" s="56">
        <f>YTD!BW20</f>
        <v>36.476</v>
      </c>
      <c r="J20" s="56">
        <f>YTD!CI20</f>
        <v>38.382</v>
      </c>
      <c r="K20" s="56">
        <f>YTD!CU20</f>
        <v>44.557</v>
      </c>
      <c r="L20" s="56">
        <f>YTD!DG20</f>
        <v>49.171</v>
      </c>
      <c r="M20" s="56">
        <f>YTD!DS20</f>
        <v>52.836</v>
      </c>
      <c r="N20" s="56">
        <f>YTD!EE20</f>
        <v>54.778</v>
      </c>
      <c r="O20" s="56">
        <f>YTD!EQ20</f>
        <v>64.613</v>
      </c>
      <c r="P20" s="56">
        <f>YTD!FC20</f>
        <v>74.232</v>
      </c>
      <c r="Q20" s="56">
        <f>YTD!FO20</f>
        <v>78.54</v>
      </c>
      <c r="R20" s="56">
        <f>YTD!GA20</f>
        <v>72.934</v>
      </c>
      <c r="S20" s="56">
        <f>YTD!GM20</f>
        <v>75.96</v>
      </c>
      <c r="T20" s="56">
        <f>YTD!GY20</f>
        <v>77.139</v>
      </c>
      <c r="U20" s="60">
        <f>YTD!HK20</f>
        <v>81.947</v>
      </c>
      <c r="V20" s="60" t="str">
        <f>YTD!ID20</f>
        <v/>
      </c>
      <c r="W20" s="19"/>
      <c r="X20" s="19"/>
    </row>
    <row r="21" ht="13.5" customHeight="1">
      <c r="A21" s="39">
        <f t="shared" si="1"/>
        <v>17</v>
      </c>
      <c r="B21" s="80" t="s">
        <v>242</v>
      </c>
      <c r="C21" s="52"/>
      <c r="D21" s="52">
        <f>YTD!O21</f>
        <v>26.507</v>
      </c>
      <c r="E21" s="52">
        <f>YTD!AA21</f>
        <v>25.214</v>
      </c>
      <c r="F21" s="52">
        <f>YTD!AM21</f>
        <v>23.354</v>
      </c>
      <c r="G21" s="52">
        <f>YTD!AY21</f>
        <v>16.933</v>
      </c>
      <c r="H21" s="52">
        <f>YTD!BK21</f>
        <v>28.649</v>
      </c>
      <c r="I21" s="52">
        <f>YTD!BW21</f>
        <v>19.82</v>
      </c>
      <c r="J21" s="52">
        <f>YTD!CI21</f>
        <v>17.448</v>
      </c>
      <c r="K21" s="52">
        <f>YTD!CU21</f>
        <v>23.311</v>
      </c>
      <c r="L21" s="52">
        <f>YTD!DG21</f>
        <v>13.901</v>
      </c>
      <c r="M21" s="52">
        <f>YTD!DS21</f>
        <v>15.379</v>
      </c>
      <c r="N21" s="52">
        <f>YTD!EE21</f>
        <v>16.612</v>
      </c>
      <c r="O21" s="52">
        <f>YTD!EQ21</f>
        <v>19.267</v>
      </c>
      <c r="P21" s="52">
        <f>YTD!FC21</f>
        <v>26.575</v>
      </c>
      <c r="Q21" s="52">
        <f>YTD!FO21</f>
        <v>29.727</v>
      </c>
      <c r="R21" s="52">
        <f>YTD!GA21</f>
        <v>45.399</v>
      </c>
      <c r="S21" s="52">
        <f>YTD!GM21</f>
        <v>74.365</v>
      </c>
      <c r="T21" s="52">
        <f>YTD!GY21</f>
        <v>83.424</v>
      </c>
      <c r="U21" s="53">
        <f>YTD!HK21</f>
        <v>90.21</v>
      </c>
      <c r="V21" s="53" t="str">
        <f>YTD!ID21</f>
        <v/>
      </c>
      <c r="W21" s="19"/>
      <c r="X21" s="19"/>
      <c r="Y21" s="19"/>
      <c r="Z21" s="19"/>
      <c r="AA21" s="19"/>
      <c r="AB21" s="19"/>
      <c r="AC21" s="19"/>
    </row>
    <row r="22" ht="13.5" customHeight="1">
      <c r="A22" s="39">
        <f t="shared" si="1"/>
        <v>18</v>
      </c>
      <c r="B22" s="85" t="s">
        <v>243</v>
      </c>
      <c r="C22" s="86"/>
      <c r="D22" s="86">
        <f>YTD!O22</f>
        <v>83.323</v>
      </c>
      <c r="E22" s="86">
        <f>YTD!AA22</f>
        <v>77.617</v>
      </c>
      <c r="F22" s="86">
        <f>YTD!AM22</f>
        <v>66.888</v>
      </c>
      <c r="G22" s="86">
        <f>YTD!AY22</f>
        <v>67.848</v>
      </c>
      <c r="H22" s="86">
        <f>YTD!BK22</f>
        <v>64.147</v>
      </c>
      <c r="I22" s="86">
        <f>YTD!BW22</f>
        <v>67.225</v>
      </c>
      <c r="J22" s="86">
        <f>YTD!CI22</f>
        <v>74.299</v>
      </c>
      <c r="K22" s="86">
        <f>YTD!CU22</f>
        <v>75.247</v>
      </c>
      <c r="L22" s="86">
        <f>YTD!DG22</f>
        <v>78.655</v>
      </c>
      <c r="M22" s="86">
        <f>YTD!DS22</f>
        <v>70.368</v>
      </c>
      <c r="N22" s="86">
        <f>YTD!EE22</f>
        <v>74.363</v>
      </c>
      <c r="O22" s="86">
        <f>YTD!EQ22</f>
        <v>65.293</v>
      </c>
      <c r="P22" s="86">
        <f>YTD!FC22</f>
        <v>59.482</v>
      </c>
      <c r="Q22" s="86">
        <f>YTD!FO22</f>
        <v>58.494</v>
      </c>
      <c r="R22" s="86">
        <f>YTD!GA22</f>
        <v>61.095</v>
      </c>
      <c r="S22" s="86">
        <f>YTD!GM22</f>
        <v>57.499</v>
      </c>
      <c r="T22" s="86">
        <f>YTD!GY22</f>
        <v>58.276</v>
      </c>
      <c r="U22" s="60">
        <f>YTD!HK22</f>
        <v>65.558</v>
      </c>
      <c r="V22" s="60" t="str">
        <f>YTD!ID22</f>
        <v/>
      </c>
      <c r="W22" s="19"/>
      <c r="X22" s="19"/>
    </row>
    <row r="23" ht="13.5" customHeight="1">
      <c r="A23" s="39">
        <f t="shared" si="1"/>
        <v>19</v>
      </c>
      <c r="B23" s="96" t="s">
        <v>246</v>
      </c>
      <c r="C23" s="97"/>
      <c r="D23" s="97">
        <f>YTD!O23</f>
        <v>252.79</v>
      </c>
      <c r="E23" s="97">
        <f>YTD!AA23</f>
        <v>253.595</v>
      </c>
      <c r="F23" s="97">
        <f>YTD!AM23</f>
        <v>235.812</v>
      </c>
      <c r="G23" s="97">
        <f>YTD!AY23</f>
        <v>233.689</v>
      </c>
      <c r="H23" s="97">
        <f>YTD!BK23</f>
        <v>262.475</v>
      </c>
      <c r="I23" s="97">
        <f>YTD!BW23</f>
        <v>262.194</v>
      </c>
      <c r="J23" s="97">
        <f>YTD!CI23</f>
        <v>272.314</v>
      </c>
      <c r="K23" s="97">
        <f>YTD!CU23</f>
        <v>289.605</v>
      </c>
      <c r="L23" s="97">
        <f>YTD!DG23</f>
        <v>287.969</v>
      </c>
      <c r="M23" s="97">
        <f>YTD!DS23</f>
        <v>292.197</v>
      </c>
      <c r="N23" s="97">
        <f>YTD!EE23</f>
        <v>310.278</v>
      </c>
      <c r="O23" s="97">
        <f>YTD!EQ23</f>
        <v>307.115</v>
      </c>
      <c r="P23" s="97">
        <f>YTD!FC23</f>
        <v>322.655</v>
      </c>
      <c r="Q23" s="97">
        <f>YTD!FO23</f>
        <v>334.448</v>
      </c>
      <c r="R23" s="97">
        <f>YTD!GA23</f>
        <v>342.393</v>
      </c>
      <c r="S23" s="97">
        <f>YTD!GM23</f>
        <v>376.391</v>
      </c>
      <c r="T23" s="97">
        <f>YTD!GY23</f>
        <v>371.626</v>
      </c>
      <c r="U23" s="98">
        <f>YTD!HK23</f>
        <v>400.831</v>
      </c>
      <c r="V23" s="98" t="str">
        <f>YTD!ID23</f>
        <v/>
      </c>
      <c r="W23" s="19"/>
      <c r="X23" s="19"/>
      <c r="Y23" s="19"/>
      <c r="Z23" s="19"/>
      <c r="AA23" s="19"/>
      <c r="AB23" s="19"/>
      <c r="AC23" s="19"/>
    </row>
    <row r="24" ht="4.5" customHeight="1">
      <c r="A24" s="39">
        <f t="shared" si="1"/>
        <v>20</v>
      </c>
      <c r="B24" s="112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 t="str">
        <f>YTD!HK24</f>
        <v/>
      </c>
      <c r="V24" s="102" t="str">
        <f>YTD!ID24</f>
        <v/>
      </c>
      <c r="W24" s="19"/>
      <c r="X24" s="19"/>
      <c r="Y24" s="19"/>
      <c r="Z24" s="19"/>
      <c r="AA24" s="19"/>
      <c r="AB24" s="19"/>
      <c r="AC24" s="19"/>
    </row>
    <row r="25" ht="13.5" customHeight="1">
      <c r="A25" s="39">
        <f t="shared" si="1"/>
        <v>21</v>
      </c>
      <c r="B25" s="104" t="s">
        <v>247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6" t="str">
        <f>YTD!HK25</f>
        <v/>
      </c>
      <c r="V25" s="116" t="str">
        <f>YTD!ID25</f>
        <v/>
      </c>
      <c r="W25" s="19"/>
      <c r="X25" s="19"/>
      <c r="Y25" s="19"/>
      <c r="Z25" s="19"/>
      <c r="AA25" s="19"/>
      <c r="AB25" s="19"/>
      <c r="AC25" s="19"/>
    </row>
    <row r="26" ht="13.5" customHeight="1">
      <c r="A26" s="39">
        <f t="shared" si="1"/>
        <v>22</v>
      </c>
      <c r="B26" s="80" t="s">
        <v>248</v>
      </c>
      <c r="C26" s="52"/>
      <c r="D26" s="52">
        <f>YTD!O26</f>
        <v>409.15</v>
      </c>
      <c r="E26" s="52">
        <f>YTD!AA26</f>
        <v>447.73</v>
      </c>
      <c r="F26" s="52">
        <f>YTD!AM26</f>
        <v>456.925</v>
      </c>
      <c r="G26" s="52">
        <f>YTD!AY26</f>
        <v>451.994</v>
      </c>
      <c r="H26" s="52">
        <f>YTD!BK26</f>
        <v>471.816</v>
      </c>
      <c r="I26" s="52">
        <f>YTD!BW26</f>
        <v>501.699</v>
      </c>
      <c r="J26" s="52">
        <f>YTD!CI26</f>
        <v>510.169</v>
      </c>
      <c r="K26" s="52">
        <f>YTD!CU26</f>
        <v>534.905</v>
      </c>
      <c r="L26" s="52">
        <f>YTD!DG26</f>
        <v>812.423</v>
      </c>
      <c r="M26" s="52">
        <f>YTD!DS26</f>
        <v>544.501</v>
      </c>
      <c r="N26" s="52">
        <f>YTD!EE26</f>
        <v>566.044</v>
      </c>
      <c r="O26" s="52">
        <f>YTD!EQ26</f>
        <v>579.802</v>
      </c>
      <c r="P26" s="52">
        <f>YTD!FC26</f>
        <v>595.281</v>
      </c>
      <c r="Q26" s="52">
        <f>YTD!FO26</f>
        <v>611.08</v>
      </c>
      <c r="R26" s="52">
        <f>YTD!GA26</f>
        <v>581.778</v>
      </c>
      <c r="S26" s="52">
        <f>YTD!GM26</f>
        <v>577.606</v>
      </c>
      <c r="T26" s="52">
        <f>YTD!GY26</f>
        <v>506.505</v>
      </c>
      <c r="U26" s="53">
        <f>YTD!HK26</f>
        <v>565.576</v>
      </c>
      <c r="V26" s="53" t="str">
        <f>YTD!ID26</f>
        <v/>
      </c>
      <c r="W26" s="19"/>
      <c r="X26" s="19"/>
      <c r="Y26" s="19"/>
      <c r="Z26" s="19"/>
      <c r="AA26" s="19"/>
      <c r="AB26" s="19"/>
      <c r="AC26" s="19"/>
    </row>
    <row r="27" ht="13.5" customHeight="1">
      <c r="A27" s="39">
        <f t="shared" si="1"/>
        <v>23</v>
      </c>
      <c r="B27" s="55" t="s">
        <v>249</v>
      </c>
      <c r="C27" s="60"/>
      <c r="D27" s="60">
        <f>YTD!O27</f>
        <v>299.218</v>
      </c>
      <c r="E27" s="60">
        <f>YTD!AA27</f>
        <v>317.667</v>
      </c>
      <c r="F27" s="60">
        <f>YTD!AM27</f>
        <v>301.571</v>
      </c>
      <c r="G27" s="60">
        <f>YTD!AY27</f>
        <v>321.355</v>
      </c>
      <c r="H27" s="60">
        <f>YTD!BK27</f>
        <v>290.646</v>
      </c>
      <c r="I27" s="60">
        <f>YTD!BW27</f>
        <v>303.946</v>
      </c>
      <c r="J27" s="60">
        <f>YTD!CI27</f>
        <v>304.913</v>
      </c>
      <c r="K27" s="60">
        <f>YTD!CU27</f>
        <v>300.829</v>
      </c>
      <c r="L27" s="60">
        <f>YTD!DG27</f>
        <v>288.805</v>
      </c>
      <c r="M27" s="60">
        <f>YTD!DS27</f>
        <v>316.535</v>
      </c>
      <c r="N27" s="60">
        <f>YTD!EE27</f>
        <v>341.629</v>
      </c>
      <c r="O27" s="60">
        <f>YTD!EQ27</f>
        <v>330.121</v>
      </c>
      <c r="P27" s="60">
        <f>YTD!FC27</f>
        <v>330.51</v>
      </c>
      <c r="Q27" s="60">
        <f>YTD!FO27</f>
        <v>332.171</v>
      </c>
      <c r="R27" s="60">
        <f>YTD!GA27</f>
        <v>325.921</v>
      </c>
      <c r="S27" s="60">
        <f>YTD!GM27</f>
        <v>306.169</v>
      </c>
      <c r="T27" s="60">
        <f>YTD!GY27</f>
        <v>254.453</v>
      </c>
      <c r="U27" s="60">
        <f>YTD!HK27</f>
        <v>306.011</v>
      </c>
      <c r="V27" s="60" t="str">
        <f>YTD!ID27</f>
        <v/>
      </c>
      <c r="W27" s="19"/>
      <c r="X27" s="19"/>
      <c r="Y27" s="19"/>
      <c r="Z27" s="19"/>
      <c r="AA27" s="19"/>
      <c r="AB27" s="19"/>
      <c r="AC27" s="19"/>
    </row>
    <row r="28" ht="13.5" customHeight="1">
      <c r="A28" s="39">
        <f t="shared" si="1"/>
        <v>24</v>
      </c>
      <c r="B28" s="55" t="s">
        <v>250</v>
      </c>
      <c r="C28" s="56"/>
      <c r="D28" s="56">
        <f>YTD!O28</f>
        <v>64.011</v>
      </c>
      <c r="E28" s="56">
        <f>YTD!AA28</f>
        <v>80.575</v>
      </c>
      <c r="F28" s="56">
        <f>YTD!AM28</f>
        <v>99.809</v>
      </c>
      <c r="G28" s="56">
        <f>YTD!AY28</f>
        <v>76.899</v>
      </c>
      <c r="H28" s="56">
        <f>YTD!BK28</f>
        <v>114.593</v>
      </c>
      <c r="I28" s="56">
        <f>YTD!BW28</f>
        <v>125.713</v>
      </c>
      <c r="J28" s="56">
        <f>YTD!CI28</f>
        <v>133.654</v>
      </c>
      <c r="K28" s="56">
        <f>YTD!CU28</f>
        <v>153.248</v>
      </c>
      <c r="L28" s="56">
        <f>YTD!DG28</f>
        <v>148.878</v>
      </c>
      <c r="M28" s="56">
        <f>YTD!DS28</f>
        <v>132.793</v>
      </c>
      <c r="N28" s="56">
        <f>YTD!EE28</f>
        <v>123.197</v>
      </c>
      <c r="O28" s="56">
        <f>YTD!EQ28</f>
        <v>132.463</v>
      </c>
      <c r="P28" s="56">
        <f>YTD!FC28</f>
        <v>141.7</v>
      </c>
      <c r="Q28" s="56">
        <f>YTD!FO28</f>
        <v>149.302</v>
      </c>
      <c r="R28" s="56">
        <f>YTD!GA28</f>
        <v>135.358</v>
      </c>
      <c r="S28" s="56">
        <f>YTD!GM28</f>
        <v>150.387</v>
      </c>
      <c r="T28" s="56">
        <f>YTD!GY28</f>
        <v>129.331</v>
      </c>
      <c r="U28" s="60">
        <f>YTD!HK28</f>
        <v>131.218</v>
      </c>
      <c r="V28" s="60" t="str">
        <f>YTD!ID28</f>
        <v/>
      </c>
      <c r="W28" s="19"/>
      <c r="X28" s="19"/>
      <c r="Y28" s="19"/>
      <c r="Z28" s="19"/>
      <c r="AA28" s="19"/>
      <c r="AB28" s="19"/>
      <c r="AC28" s="19"/>
    </row>
    <row r="29" ht="13.5" customHeight="1">
      <c r="A29" s="39">
        <f t="shared" si="1"/>
        <v>25</v>
      </c>
      <c r="B29" s="55" t="s">
        <v>251</v>
      </c>
      <c r="C29" s="56"/>
      <c r="D29" s="56">
        <f>YTD!O29</f>
        <v>45.921</v>
      </c>
      <c r="E29" s="56">
        <f>YTD!AA29</f>
        <v>49.488</v>
      </c>
      <c r="F29" s="56">
        <f>YTD!AM29</f>
        <v>55.545</v>
      </c>
      <c r="G29" s="56">
        <f>YTD!AY29</f>
        <v>53.74</v>
      </c>
      <c r="H29" s="56">
        <f>YTD!BK29</f>
        <v>66.577</v>
      </c>
      <c r="I29" s="56">
        <f>YTD!BW29</f>
        <v>72.04</v>
      </c>
      <c r="J29" s="56">
        <f>YTD!CI29</f>
        <v>71.602</v>
      </c>
      <c r="K29" s="56">
        <f>YTD!CU29</f>
        <v>80.828</v>
      </c>
      <c r="L29" s="56">
        <f>YTD!DG29</f>
        <v>86.771</v>
      </c>
      <c r="M29" s="56">
        <f>YTD!DS29</f>
        <v>95.173</v>
      </c>
      <c r="N29" s="56">
        <f>YTD!EE29</f>
        <v>101.218</v>
      </c>
      <c r="O29" s="56">
        <f>YTD!EQ29</f>
        <v>117.218</v>
      </c>
      <c r="P29" s="56">
        <f>YTD!FC29</f>
        <v>123.071</v>
      </c>
      <c r="Q29" s="56">
        <f>YTD!FO29</f>
        <v>129.607</v>
      </c>
      <c r="R29" s="56">
        <f>YTD!GA29</f>
        <v>120.499</v>
      </c>
      <c r="S29" s="56">
        <f>YTD!GM29</f>
        <v>121.05</v>
      </c>
      <c r="T29" s="56">
        <f>YTD!GY29</f>
        <v>122.721</v>
      </c>
      <c r="U29" s="60">
        <f>YTD!HK29</f>
        <v>128.347</v>
      </c>
      <c r="V29" s="60" t="str">
        <f>YTD!ID29</f>
        <v/>
      </c>
      <c r="W29" s="19"/>
      <c r="X29" s="19"/>
      <c r="Y29" s="19"/>
      <c r="Z29" s="19"/>
      <c r="AA29" s="19"/>
      <c r="AB29" s="19"/>
      <c r="AC29" s="19"/>
    </row>
    <row r="30" ht="13.5" customHeight="1">
      <c r="A30" s="39">
        <f t="shared" si="1"/>
        <v>26</v>
      </c>
      <c r="B30" s="80" t="s">
        <v>241</v>
      </c>
      <c r="C30" s="118"/>
      <c r="D30" s="52">
        <f>YTD!O30</f>
        <v>10.657</v>
      </c>
      <c r="E30" s="52">
        <f>YTD!AA30</f>
        <v>8.283</v>
      </c>
      <c r="F30" s="52">
        <f>YTD!AM30</f>
        <v>5.552</v>
      </c>
      <c r="G30" s="52">
        <f>YTD!AY30</f>
        <v>0.644</v>
      </c>
      <c r="H30" s="52">
        <f>YTD!BK30</f>
        <v>0</v>
      </c>
      <c r="I30" s="52">
        <f>YTD!BW30</f>
        <v>0</v>
      </c>
      <c r="J30" s="52">
        <f>YTD!CI30</f>
        <v>0</v>
      </c>
      <c r="K30" s="52">
        <f>YTD!CU30</f>
        <v>0</v>
      </c>
      <c r="L30" s="52">
        <f>YTD!DG30</f>
        <v>37.6</v>
      </c>
      <c r="M30" s="52">
        <f>YTD!DS30</f>
        <v>0</v>
      </c>
      <c r="N30" s="52">
        <f>YTD!EE30</f>
        <v>0.774</v>
      </c>
      <c r="O30" s="52">
        <f>YTD!EQ30</f>
        <v>11.072</v>
      </c>
      <c r="P30" s="52">
        <f>YTD!FC30</f>
        <v>23.7</v>
      </c>
      <c r="Q30" s="52">
        <f>YTD!FO30</f>
        <v>25.12</v>
      </c>
      <c r="R30" s="52">
        <f>YTD!GA30</f>
        <v>26.066</v>
      </c>
      <c r="S30" s="52">
        <f>YTD!GM30</f>
        <v>22.227</v>
      </c>
      <c r="T30" s="52">
        <f>YTD!GY30</f>
        <v>21.375</v>
      </c>
      <c r="U30" s="53">
        <f>YTD!HK30</f>
        <v>26.3</v>
      </c>
      <c r="V30" s="53" t="str">
        <f>YTD!ID30</f>
        <v/>
      </c>
      <c r="W30" s="19"/>
      <c r="X30" s="19"/>
    </row>
    <row r="31" ht="13.5" customHeight="1">
      <c r="A31" s="39">
        <f t="shared" si="1"/>
        <v>27</v>
      </c>
      <c r="B31" s="55" t="s">
        <v>252</v>
      </c>
      <c r="C31" s="56"/>
      <c r="D31" s="56">
        <f>YTD!O31</f>
        <v>137.215</v>
      </c>
      <c r="E31" s="56">
        <f>YTD!AA31</f>
        <v>118.177</v>
      </c>
      <c r="F31" s="56">
        <f>YTD!AM31</f>
        <v>106.296</v>
      </c>
      <c r="G31" s="56">
        <f>YTD!AY31</f>
        <v>137.281</v>
      </c>
      <c r="H31" s="56">
        <f>YTD!BK31</f>
        <v>188.27</v>
      </c>
      <c r="I31" s="56">
        <f>YTD!BW31</f>
        <v>117.467</v>
      </c>
      <c r="J31" s="56">
        <f>YTD!CI31</f>
        <v>110.107</v>
      </c>
      <c r="K31" s="56">
        <f>YTD!CU31</f>
        <v>113.407</v>
      </c>
      <c r="L31" s="56">
        <f>YTD!DG31</f>
        <v>179.331</v>
      </c>
      <c r="M31" s="56">
        <f>YTD!DS31</f>
        <v>187.993</v>
      </c>
      <c r="N31" s="56">
        <f>YTD!EE31</f>
        <v>149.799</v>
      </c>
      <c r="O31" s="56">
        <f>YTD!EQ31</f>
        <v>165.927</v>
      </c>
      <c r="P31" s="56">
        <f>YTD!FC31</f>
        <v>156.487</v>
      </c>
      <c r="Q31" s="56">
        <f>YTD!FO31</f>
        <v>90.751</v>
      </c>
      <c r="R31" s="56">
        <f>YTD!GA31</f>
        <v>109.876</v>
      </c>
      <c r="S31" s="56">
        <f>YTD!GM31</f>
        <v>160.212</v>
      </c>
      <c r="T31" s="56">
        <f>YTD!GY31</f>
        <v>142.242</v>
      </c>
      <c r="U31" s="60">
        <f>YTD!HK31</f>
        <v>168.506</v>
      </c>
      <c r="V31" s="60" t="str">
        <f>YTD!ID31</f>
        <v/>
      </c>
      <c r="W31" s="19"/>
      <c r="X31" s="19"/>
      <c r="Y31" s="19"/>
      <c r="Z31" s="19"/>
      <c r="AA31" s="19"/>
      <c r="AB31" s="19"/>
      <c r="AC31" s="19"/>
    </row>
    <row r="32" ht="13.5" customHeight="1">
      <c r="A32" s="39">
        <f t="shared" si="1"/>
        <v>28</v>
      </c>
      <c r="B32" s="80" t="s">
        <v>253</v>
      </c>
      <c r="C32" s="52"/>
      <c r="D32" s="52">
        <f>YTD!O32</f>
        <v>557.022</v>
      </c>
      <c r="E32" s="52">
        <f>YTD!AA32</f>
        <v>574.19</v>
      </c>
      <c r="F32" s="52">
        <f>YTD!AM32</f>
        <v>568.773</v>
      </c>
      <c r="G32" s="52">
        <f>YTD!AY32</f>
        <v>589.919</v>
      </c>
      <c r="H32" s="52">
        <f>YTD!BK32</f>
        <v>660.086</v>
      </c>
      <c r="I32" s="52">
        <f>YTD!BW32</f>
        <v>619.166</v>
      </c>
      <c r="J32" s="52">
        <f>YTD!CI32</f>
        <v>620.276</v>
      </c>
      <c r="K32" s="52">
        <f>YTD!CU32</f>
        <v>648.312</v>
      </c>
      <c r="L32" s="52">
        <f>YTD!DG32</f>
        <v>703.785</v>
      </c>
      <c r="M32" s="52">
        <f>YTD!DS32</f>
        <v>732.494</v>
      </c>
      <c r="N32" s="52">
        <f>YTD!EE32</f>
        <v>716.617</v>
      </c>
      <c r="O32" s="52">
        <f>YTD!EQ32</f>
        <v>756.801</v>
      </c>
      <c r="P32" s="52">
        <f>YTD!FC32</f>
        <v>775.468</v>
      </c>
      <c r="Q32" s="52">
        <f>YTD!FO32</f>
        <v>726.951</v>
      </c>
      <c r="R32" s="52">
        <f>YTD!GA32</f>
        <v>717.72</v>
      </c>
      <c r="S32" s="52">
        <f>YTD!GM32</f>
        <v>760.045</v>
      </c>
      <c r="T32" s="52">
        <f>YTD!GY32</f>
        <v>670.122</v>
      </c>
      <c r="U32" s="53">
        <f>YTD!HK32</f>
        <v>760.382</v>
      </c>
      <c r="V32" s="53" t="str">
        <f>YTD!ID32</f>
        <v/>
      </c>
      <c r="W32" s="19"/>
      <c r="X32" s="19"/>
      <c r="Y32" s="19"/>
      <c r="Z32" s="19"/>
      <c r="AA32" s="19"/>
      <c r="AB32" s="19"/>
      <c r="AC32" s="19"/>
    </row>
    <row r="33" ht="13.5" customHeight="1">
      <c r="A33" s="39">
        <f t="shared" si="1"/>
        <v>29</v>
      </c>
      <c r="B33" s="55" t="s">
        <v>254</v>
      </c>
      <c r="C33" s="56"/>
      <c r="D33" s="56">
        <f>YTD!O33</f>
        <v>310.5</v>
      </c>
      <c r="E33" s="56">
        <f>YTD!AA33</f>
        <v>301.811</v>
      </c>
      <c r="F33" s="56">
        <f>YTD!AM33</f>
        <v>293.447</v>
      </c>
      <c r="G33" s="56">
        <f>YTD!AY33</f>
        <v>300.128</v>
      </c>
      <c r="H33" s="56">
        <f>YTD!BK33</f>
        <v>268.631</v>
      </c>
      <c r="I33" s="56">
        <f>YTD!BW33</f>
        <v>282.154</v>
      </c>
      <c r="J33" s="56">
        <f>YTD!CI33</f>
        <v>288.005</v>
      </c>
      <c r="K33" s="56">
        <f>YTD!CU33</f>
        <v>289.204</v>
      </c>
      <c r="L33" s="56">
        <f>YTD!DG33</f>
        <v>271.331</v>
      </c>
      <c r="M33" s="56">
        <f>YTD!DS33</f>
        <v>302.664</v>
      </c>
      <c r="N33" s="56">
        <f>YTD!EE33</f>
        <v>313.288</v>
      </c>
      <c r="O33" s="56">
        <f>YTD!EQ33</f>
        <v>311.289</v>
      </c>
      <c r="P33" s="56">
        <f>YTD!FC33</f>
        <v>297.235</v>
      </c>
      <c r="Q33" s="56">
        <f>YTD!FO33</f>
        <v>300.635</v>
      </c>
      <c r="R33" s="56">
        <f>YTD!GA33</f>
        <v>299.9</v>
      </c>
      <c r="S33" s="56">
        <f>YTD!GM33</f>
        <v>282.238</v>
      </c>
      <c r="T33" s="56">
        <f>YTD!GY33</f>
        <v>245.82</v>
      </c>
      <c r="U33" s="60">
        <f>YTD!HK33</f>
        <v>303.82</v>
      </c>
      <c r="V33" s="60" t="str">
        <f>YTD!ID33</f>
        <v/>
      </c>
      <c r="W33" s="19"/>
      <c r="X33" s="19"/>
      <c r="Y33" s="19"/>
      <c r="Z33" s="19"/>
      <c r="AA33" s="19"/>
      <c r="AB33" s="19"/>
      <c r="AC33" s="19"/>
    </row>
    <row r="34" ht="4.5" customHeight="1">
      <c r="A34" s="39">
        <f t="shared" si="1"/>
        <v>30</v>
      </c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2" t="str">
        <f>YTD!HK34</f>
        <v/>
      </c>
      <c r="V34" s="102" t="str">
        <f>YTD!ID34</f>
        <v/>
      </c>
      <c r="W34" s="19"/>
      <c r="X34" s="19"/>
      <c r="Y34" s="19"/>
      <c r="Z34" s="19"/>
      <c r="AA34" s="19"/>
      <c r="AB34" s="19"/>
      <c r="AC34" s="19"/>
    </row>
    <row r="35" ht="13.5" customHeight="1">
      <c r="A35" s="39">
        <f t="shared" si="1"/>
        <v>31</v>
      </c>
      <c r="B35" s="96" t="s">
        <v>255</v>
      </c>
      <c r="C35" s="97"/>
      <c r="D35" s="97">
        <f>YTD!O35</f>
        <v>867.522</v>
      </c>
      <c r="E35" s="97">
        <f>YTD!AA35</f>
        <v>876.001</v>
      </c>
      <c r="F35" s="97">
        <f>YTD!AM35</f>
        <v>862.22</v>
      </c>
      <c r="G35" s="97">
        <f>YTD!AY35</f>
        <v>890.047</v>
      </c>
      <c r="H35" s="97">
        <f>YTD!BK35</f>
        <v>928.717</v>
      </c>
      <c r="I35" s="97">
        <f>YTD!BW35</f>
        <v>901.32</v>
      </c>
      <c r="J35" s="97">
        <f>YTD!CI35</f>
        <v>908.281</v>
      </c>
      <c r="K35" s="97">
        <f>YTD!CU35</f>
        <v>937.516</v>
      </c>
      <c r="L35" s="97">
        <f>YTD!DG35</f>
        <v>975.116</v>
      </c>
      <c r="M35" s="97">
        <f>YTD!DS35</f>
        <v>1035.158</v>
      </c>
      <c r="N35" s="97">
        <f>YTD!EE35</f>
        <v>1029.905</v>
      </c>
      <c r="O35" s="97">
        <f>YTD!EQ35</f>
        <v>1068.09</v>
      </c>
      <c r="P35" s="97">
        <f>YTD!FC35</f>
        <v>1072.703</v>
      </c>
      <c r="Q35" s="97">
        <f>YTD!FO35</f>
        <v>1027.586</v>
      </c>
      <c r="R35" s="97">
        <f>YTD!GA35</f>
        <v>1017.62</v>
      </c>
      <c r="S35" s="97">
        <f>YTD!GM35</f>
        <v>1042.283</v>
      </c>
      <c r="T35" s="97">
        <f>YTD!GY35</f>
        <v>915.942</v>
      </c>
      <c r="U35" s="98">
        <f>YTD!HK35</f>
        <v>1064.202</v>
      </c>
      <c r="V35" s="98" t="str">
        <f>YTD!ID35</f>
        <v/>
      </c>
      <c r="W35" s="19"/>
      <c r="X35" s="19"/>
    </row>
    <row r="36" ht="13.5" customHeight="1">
      <c r="A36" s="39">
        <f t="shared" si="1"/>
        <v>32</v>
      </c>
      <c r="B36" s="119" t="s">
        <v>256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 t="str">
        <f>YTD!ID36</f>
        <v/>
      </c>
      <c r="W36" s="19"/>
      <c r="X36" s="19"/>
    </row>
    <row r="37" ht="13.5" customHeight="1">
      <c r="A37" s="39">
        <f t="shared" si="1"/>
        <v>33</v>
      </c>
      <c r="B37" s="119"/>
      <c r="C37" s="120"/>
      <c r="D37" s="120"/>
      <c r="E37" s="120"/>
      <c r="F37" s="120"/>
      <c r="G37" s="120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20"/>
      <c r="U37" s="120"/>
      <c r="V37" s="120" t="str">
        <f>YTD!ID37</f>
        <v/>
      </c>
      <c r="W37" s="19"/>
      <c r="X37" s="19"/>
      <c r="Y37" s="19"/>
      <c r="Z37" s="19"/>
      <c r="AA37" s="19"/>
      <c r="AB37" s="19"/>
      <c r="AC37" s="19"/>
    </row>
    <row r="38" ht="13.5" customHeight="1">
      <c r="A38" s="39">
        <f t="shared" si="1"/>
        <v>34</v>
      </c>
      <c r="B38" s="104" t="s">
        <v>257</v>
      </c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 t="str">
        <f>YTD!ID38</f>
        <v/>
      </c>
      <c r="W38" s="19"/>
      <c r="X38" s="19"/>
    </row>
    <row r="39" ht="12.75" customHeight="1">
      <c r="A39" s="39">
        <f t="shared" si="1"/>
        <v>35</v>
      </c>
      <c r="B39" s="80" t="s">
        <v>258</v>
      </c>
      <c r="C39" s="126"/>
      <c r="D39" s="126">
        <f>YTD!O39</f>
        <v>57359</v>
      </c>
      <c r="E39" s="126">
        <f>YTD!AA39</f>
        <v>58245</v>
      </c>
      <c r="F39" s="126">
        <f>YTD!AM39</f>
        <v>55655</v>
      </c>
      <c r="G39" s="126">
        <f>YTD!AY39</f>
        <v>50064.5</v>
      </c>
      <c r="H39" s="126">
        <f>YTD!BK39</f>
        <v>51507.5</v>
      </c>
      <c r="I39" s="126">
        <f>YTD!BW39</f>
        <v>54660.57337</v>
      </c>
      <c r="J39" s="126">
        <f>YTD!CI39</f>
        <v>52204</v>
      </c>
      <c r="K39" s="126">
        <f>YTD!CU39</f>
        <v>53869</v>
      </c>
      <c r="L39" s="126">
        <f>YTD!DG39</f>
        <v>58542.5</v>
      </c>
      <c r="M39" s="126">
        <f>YTD!DS39</f>
        <v>58620</v>
      </c>
      <c r="N39" s="126">
        <f>YTD!EE39</f>
        <v>58375.5</v>
      </c>
      <c r="O39" s="126">
        <f>YTD!EQ39</f>
        <v>59795.5</v>
      </c>
      <c r="P39" s="126">
        <f>YTD!FC39</f>
        <v>56113.5</v>
      </c>
      <c r="Q39" s="126">
        <f>YTD!FO39</f>
        <v>53087.5</v>
      </c>
      <c r="R39" s="126">
        <f>YTD!GA39</f>
        <v>52873</v>
      </c>
      <c r="S39" s="126">
        <f>YTD!GM39</f>
        <v>54389</v>
      </c>
      <c r="T39" s="126">
        <f>YTD!GY39</f>
        <v>54865</v>
      </c>
      <c r="U39" s="128">
        <f>YTD!HK39</f>
        <v>57107</v>
      </c>
      <c r="V39" s="128" t="str">
        <f>YTD!ID39</f>
        <v/>
      </c>
      <c r="W39" s="19"/>
      <c r="X39" s="19"/>
      <c r="Y39" s="188"/>
      <c r="Z39" s="188"/>
      <c r="AA39" s="188"/>
      <c r="AB39" s="188"/>
      <c r="AC39" s="188"/>
    </row>
    <row r="40" ht="13.5" customHeight="1">
      <c r="A40" s="39">
        <f t="shared" si="1"/>
        <v>36</v>
      </c>
      <c r="B40" s="132" t="s">
        <v>259</v>
      </c>
      <c r="C40" s="56"/>
      <c r="D40" s="56">
        <f>YTD!O40</f>
        <v>46.2085</v>
      </c>
      <c r="E40" s="56">
        <f>YTD!AA40</f>
        <v>43.916</v>
      </c>
      <c r="F40" s="56">
        <f>YTD!AM40</f>
        <v>48.32854514</v>
      </c>
      <c r="G40" s="56">
        <f>YTD!AY40</f>
        <v>49.34167433</v>
      </c>
      <c r="H40" s="56">
        <f>YTD!BK40</f>
        <v>49.59368968</v>
      </c>
      <c r="I40" s="56">
        <f>YTD!BW40</f>
        <v>50.95619805</v>
      </c>
      <c r="J40" s="56">
        <f>YTD!CI40</f>
        <v>52.85252097</v>
      </c>
      <c r="K40" s="56">
        <f>YTD!CU40</f>
        <v>57.8535509</v>
      </c>
      <c r="L40" s="56">
        <f>YTD!DG40</f>
        <v>62.63922779</v>
      </c>
      <c r="M40" s="56">
        <f>YTD!DS40</f>
        <v>63.41978965</v>
      </c>
      <c r="N40" s="56">
        <f>YTD!EE40</f>
        <v>66.03590347</v>
      </c>
      <c r="O40" s="56">
        <f>YTD!EQ40</f>
        <v>71.14623538</v>
      </c>
      <c r="P40" s="56">
        <f>YTD!FC40</f>
        <v>72.90486074</v>
      </c>
      <c r="Q40" s="56">
        <f>YTD!FO40</f>
        <v>76.6045707</v>
      </c>
      <c r="R40" s="56">
        <f>YTD!GA40</f>
        <v>84.67831614</v>
      </c>
      <c r="S40" s="56">
        <f>YTD!GM40</f>
        <v>88.14007643</v>
      </c>
      <c r="T40" s="56">
        <f>YTD!GY40</f>
        <v>89.43140878</v>
      </c>
      <c r="U40" s="60">
        <f>YTD!HK40</f>
        <v>90.65286726</v>
      </c>
      <c r="V40" s="60" t="str">
        <f>YTD!ID40</f>
        <v/>
      </c>
      <c r="W40" s="19"/>
      <c r="X40" s="19"/>
    </row>
    <row r="41" ht="13.5" customHeight="1">
      <c r="A41" s="39">
        <f t="shared" si="1"/>
        <v>37</v>
      </c>
      <c r="B41" s="134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 t="str">
        <f>YTD!ID41</f>
        <v/>
      </c>
      <c r="W41" s="19"/>
      <c r="X41" s="19"/>
    </row>
    <row r="42" ht="13.5" customHeight="1">
      <c r="A42" s="39">
        <f t="shared" si="1"/>
        <v>38</v>
      </c>
      <c r="B42" s="104" t="s">
        <v>260</v>
      </c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 t="str">
        <f>YTD!ID42</f>
        <v/>
      </c>
      <c r="W42" s="19"/>
      <c r="X42" s="19"/>
      <c r="Y42" s="19"/>
      <c r="Z42" s="19"/>
      <c r="AA42" s="19"/>
      <c r="AB42" s="19"/>
      <c r="AC42" s="19"/>
    </row>
    <row r="43" ht="12.75" customHeight="1">
      <c r="A43" s="39">
        <f t="shared" si="1"/>
        <v>39</v>
      </c>
      <c r="B43" s="80" t="s">
        <v>261</v>
      </c>
      <c r="C43" s="52"/>
      <c r="D43" s="52" t="str">
        <f>YTD!O43</f>
        <v>-</v>
      </c>
      <c r="E43" s="52" t="str">
        <f>YTD!AA43</f>
        <v>-</v>
      </c>
      <c r="F43" s="52" t="str">
        <f>YTD!AM43</f>
        <v>-</v>
      </c>
      <c r="G43" s="52" t="str">
        <f>YTD!AY43</f>
        <v>-</v>
      </c>
      <c r="H43" s="52" t="str">
        <f>YTD!BK43</f>
        <v>-</v>
      </c>
      <c r="I43" s="52">
        <f>YTD!BW43</f>
        <v>2229</v>
      </c>
      <c r="J43" s="52">
        <f>YTD!CI43</f>
        <v>961</v>
      </c>
      <c r="K43" s="52">
        <f>YTD!CU43</f>
        <v>1427</v>
      </c>
      <c r="L43" s="52">
        <f>YTD!DG43</f>
        <v>1257</v>
      </c>
      <c r="M43" s="52">
        <f>YTD!DS43</f>
        <v>838</v>
      </c>
      <c r="N43" s="52">
        <f>YTD!EE43</f>
        <v>651</v>
      </c>
      <c r="O43" s="52">
        <f>YTD!EQ43</f>
        <v>394</v>
      </c>
      <c r="P43" s="52">
        <f>YTD!FC43</f>
        <v>670</v>
      </c>
      <c r="Q43" s="52">
        <f>YTD!FO43</f>
        <v>762</v>
      </c>
      <c r="R43" s="52">
        <f>YTD!GA43</f>
        <v>583</v>
      </c>
      <c r="S43" s="52">
        <f>YTD!GM43</f>
        <v>601</v>
      </c>
      <c r="T43" s="52">
        <f>YTD!GY43</f>
        <v>785</v>
      </c>
      <c r="U43" s="128">
        <f>YTD!HK43</f>
        <v>1080</v>
      </c>
      <c r="V43" s="128" t="str">
        <f>YTD!ID43</f>
        <v/>
      </c>
      <c r="W43" s="19"/>
      <c r="X43" s="19"/>
      <c r="Y43" s="19"/>
      <c r="Z43" s="19"/>
      <c r="AA43" s="19"/>
      <c r="AB43" s="19"/>
      <c r="AC43" s="19"/>
    </row>
    <row r="44" ht="13.5" customHeight="1">
      <c r="A44" s="39">
        <f t="shared" si="1"/>
        <v>40</v>
      </c>
      <c r="B44" s="119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 t="str">
        <f>YTD!ID44</f>
        <v/>
      </c>
      <c r="W44" s="19"/>
      <c r="X44" s="19"/>
      <c r="Y44" s="19"/>
      <c r="Z44" s="19"/>
      <c r="AA44" s="19"/>
      <c r="AB44" s="19"/>
      <c r="AC44" s="19"/>
    </row>
    <row r="45" ht="13.5" customHeight="1">
      <c r="A45" s="39">
        <f t="shared" si="1"/>
        <v>41</v>
      </c>
      <c r="B45" s="104" t="s">
        <v>263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 t="str">
        <f>YTD!ID45</f>
        <v/>
      </c>
      <c r="W45" s="19"/>
      <c r="X45" s="19"/>
    </row>
    <row r="46" ht="12.75" customHeight="1">
      <c r="A46" s="39">
        <f t="shared" si="1"/>
        <v>42</v>
      </c>
      <c r="B46" s="139" t="s">
        <v>264</v>
      </c>
      <c r="C46" s="126"/>
      <c r="D46" s="128">
        <f>YTD!O46</f>
        <v>2</v>
      </c>
      <c r="E46" s="128">
        <f>YTD!AA46</f>
        <v>3</v>
      </c>
      <c r="F46" s="128">
        <f>YTD!AM46</f>
        <v>5</v>
      </c>
      <c r="G46" s="128">
        <f>YTD!AY46</f>
        <v>7</v>
      </c>
      <c r="H46" s="128">
        <f>YTD!BK46</f>
        <v>10</v>
      </c>
      <c r="I46" s="128">
        <f>YTD!BW46</f>
        <v>12</v>
      </c>
      <c r="J46" s="128">
        <f>YTD!CI46</f>
        <v>14</v>
      </c>
      <c r="K46" s="128">
        <f>YTD!CU46</f>
        <v>18</v>
      </c>
      <c r="L46" s="128">
        <f>YTD!DG46</f>
        <v>19</v>
      </c>
      <c r="M46" s="128">
        <f>YTD!DS46</f>
        <v>19</v>
      </c>
      <c r="N46" s="128">
        <v>22.0</v>
      </c>
      <c r="O46" s="128">
        <f>YTD!EQ46</f>
        <v>23</v>
      </c>
      <c r="P46" s="128">
        <f>YTD!FC46</f>
        <v>23</v>
      </c>
      <c r="Q46" s="128">
        <f>YTD!FO46</f>
        <v>23</v>
      </c>
      <c r="R46" s="128">
        <f>YTD!GA46</f>
        <v>23</v>
      </c>
      <c r="S46" s="128">
        <f>YTD!GM46</f>
        <v>23</v>
      </c>
      <c r="T46" s="128">
        <f>YTD!GY46</f>
        <v>25</v>
      </c>
      <c r="U46" s="128">
        <f>YTD!HK46</f>
        <v>25</v>
      </c>
      <c r="V46" s="128" t="str">
        <f>YTD!ID46</f>
        <v/>
      </c>
      <c r="W46" s="19"/>
      <c r="X46" s="19"/>
    </row>
    <row r="47" ht="12.75" customHeight="1">
      <c r="A47" s="39">
        <f t="shared" si="1"/>
        <v>43</v>
      </c>
      <c r="B47" s="140" t="s">
        <v>265</v>
      </c>
      <c r="C47" s="141"/>
      <c r="D47" s="154">
        <f>YTD!O47</f>
        <v>729.208</v>
      </c>
      <c r="E47" s="154">
        <f>YTD!AA47</f>
        <v>943</v>
      </c>
      <c r="F47" s="154">
        <f>YTD!AM47</f>
        <v>1359.2115</v>
      </c>
      <c r="G47" s="154">
        <f>YTD!AY47</f>
        <v>2045.3053</v>
      </c>
      <c r="H47" s="154">
        <f>YTD!BK47</f>
        <v>3067.259594</v>
      </c>
      <c r="I47" s="154">
        <f>YTD!BW47</f>
        <v>3968.979865</v>
      </c>
      <c r="J47" s="154">
        <f>YTD!CI47</f>
        <v>4702.403873</v>
      </c>
      <c r="K47" s="154">
        <f>YTD!CU47</f>
        <v>5368.59</v>
      </c>
      <c r="L47" s="154">
        <f>YTD!DG47</f>
        <v>6683.21769</v>
      </c>
      <c r="M47" s="154">
        <f>YTD!DS47</f>
        <v>6585.7047</v>
      </c>
      <c r="N47" s="154">
        <f>YTD!EE47</f>
        <v>6429.017118</v>
      </c>
      <c r="O47" s="154">
        <f>YTD!EQ47</f>
        <v>6035.098876</v>
      </c>
      <c r="P47" s="154">
        <f>YTD!FC47</f>
        <v>5126.205127</v>
      </c>
      <c r="Q47" s="154">
        <f>YTD!FO47</f>
        <v>5128.426438</v>
      </c>
      <c r="R47" s="154">
        <f>YTD!GA47</f>
        <v>5356.079302</v>
      </c>
      <c r="S47" s="154">
        <f>YTD!GM47</f>
        <v>5399.754243</v>
      </c>
      <c r="T47" s="154">
        <f>YTD!GY47</f>
        <v>6488.526733</v>
      </c>
      <c r="U47" s="142">
        <f>YTD!HK47</f>
        <v>7371.288733</v>
      </c>
      <c r="V47" s="142" t="str">
        <f>YTD!ID47</f>
        <v/>
      </c>
      <c r="W47" s="19"/>
      <c r="X47" s="19"/>
      <c r="Y47" s="189"/>
      <c r="Z47" s="189"/>
      <c r="AA47" s="189"/>
      <c r="AB47" s="189"/>
      <c r="AC47" s="189"/>
    </row>
    <row r="48" ht="12.75" customHeight="1">
      <c r="A48" s="39">
        <f t="shared" si="1"/>
        <v>44</v>
      </c>
      <c r="B48" s="80" t="s">
        <v>266</v>
      </c>
      <c r="C48" s="146"/>
      <c r="D48" s="190">
        <f>D47/(D46*D$4)</f>
        <v>0.9989150685</v>
      </c>
      <c r="E48" s="190">
        <f t="shared" ref="E48:T48" si="2">E47/(E46*E4)</f>
        <v>0.8611872146</v>
      </c>
      <c r="F48" s="190">
        <f t="shared" si="2"/>
        <v>0.7427385246</v>
      </c>
      <c r="G48" s="190">
        <f t="shared" si="2"/>
        <v>0.8005108806</v>
      </c>
      <c r="H48" s="190">
        <f t="shared" si="2"/>
        <v>0.8403450943</v>
      </c>
      <c r="I48" s="190">
        <f t="shared" si="2"/>
        <v>0.9061597866</v>
      </c>
      <c r="J48" s="190">
        <f t="shared" si="2"/>
        <v>0.9177212868</v>
      </c>
      <c r="K48" s="190">
        <f t="shared" si="2"/>
        <v>0.8171369863</v>
      </c>
      <c r="L48" s="190">
        <f t="shared" si="2"/>
        <v>0.9636939712</v>
      </c>
      <c r="M48" s="190">
        <f t="shared" si="2"/>
        <v>0.9496329776</v>
      </c>
      <c r="N48" s="190">
        <f t="shared" si="2"/>
        <v>0.7984372973</v>
      </c>
      <c r="O48" s="190">
        <f t="shared" si="2"/>
        <v>0.7188920639</v>
      </c>
      <c r="P48" s="190">
        <f t="shared" si="2"/>
        <v>0.6106259829</v>
      </c>
      <c r="Q48" s="190">
        <f t="shared" si="2"/>
        <v>0.6108905822</v>
      </c>
      <c r="R48" s="190">
        <f t="shared" si="2"/>
        <v>0.6362650632</v>
      </c>
      <c r="S48" s="190">
        <f t="shared" si="2"/>
        <v>0.6432107497</v>
      </c>
      <c r="T48" s="190">
        <f t="shared" si="2"/>
        <v>0.7110714228</v>
      </c>
      <c r="U48" s="191">
        <f>YTD!HK48</f>
        <v>0.8078124639</v>
      </c>
      <c r="V48" s="191" t="str">
        <f>YTD!ID48</f>
        <v/>
      </c>
      <c r="W48" s="19"/>
      <c r="X48" s="19"/>
      <c r="Y48" s="170"/>
      <c r="Z48" s="170"/>
      <c r="AA48" s="170"/>
      <c r="AB48" s="170"/>
      <c r="AC48" s="170"/>
    </row>
    <row r="49" ht="13.5" customHeight="1">
      <c r="A49" s="39">
        <f t="shared" si="1"/>
        <v>45</v>
      </c>
      <c r="B49" s="134" t="s">
        <v>267</v>
      </c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 t="str">
        <f>YTD!ID49</f>
        <v/>
      </c>
      <c r="W49" s="186"/>
      <c r="X49" s="19"/>
      <c r="Y49" s="19"/>
      <c r="Z49" s="19"/>
      <c r="AA49" s="19"/>
      <c r="AB49" s="19"/>
      <c r="AC49" s="19"/>
    </row>
    <row r="50" ht="13.5" customHeight="1">
      <c r="A50" s="39">
        <f t="shared" si="1"/>
        <v>46</v>
      </c>
      <c r="B50" s="151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 t="str">
        <f>YTD!ID50</f>
        <v/>
      </c>
      <c r="W50" s="19"/>
      <c r="X50" s="19"/>
      <c r="Y50" s="19"/>
      <c r="Z50" s="19"/>
      <c r="AA50" s="19"/>
      <c r="AB50" s="19"/>
      <c r="AC50" s="19"/>
    </row>
    <row r="51" ht="13.5" customHeight="1">
      <c r="A51" s="39">
        <f t="shared" si="1"/>
        <v>47</v>
      </c>
      <c r="B51" s="104" t="s">
        <v>268</v>
      </c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 t="str">
        <f>YTD!GA51</f>
        <v/>
      </c>
      <c r="S51" s="115" t="str">
        <f>YTD!GB51</f>
        <v/>
      </c>
      <c r="T51" s="115" t="str">
        <f>YTD!GC51</f>
        <v/>
      </c>
      <c r="U51" s="115" t="str">
        <f>YTD!GD51</f>
        <v/>
      </c>
      <c r="V51" s="115" t="str">
        <f>YTD!ID51</f>
        <v/>
      </c>
      <c r="W51" s="186"/>
      <c r="X51" s="186"/>
    </row>
    <row r="52" ht="12.75" customHeight="1">
      <c r="A52" s="39">
        <f t="shared" si="1"/>
        <v>48</v>
      </c>
      <c r="B52" s="80" t="s">
        <v>269</v>
      </c>
      <c r="C52" s="126"/>
      <c r="D52" s="126">
        <f>YTD!O52</f>
        <v>0</v>
      </c>
      <c r="E52" s="126">
        <f>YTD!AA52</f>
        <v>1</v>
      </c>
      <c r="F52" s="126">
        <f>YTD!AM52</f>
        <v>2</v>
      </c>
      <c r="G52" s="126">
        <f>YTD!AY52</f>
        <v>2</v>
      </c>
      <c r="H52" s="126">
        <f>YTD!BK52</f>
        <v>3</v>
      </c>
      <c r="I52" s="126">
        <f>YTD!BW52</f>
        <v>2</v>
      </c>
      <c r="J52" s="126">
        <f>YTD!CI52</f>
        <v>2</v>
      </c>
      <c r="K52" s="126">
        <f>YTD!CU52</f>
        <v>3</v>
      </c>
      <c r="L52" s="126">
        <f>YTD!DG52</f>
        <v>1</v>
      </c>
      <c r="M52" s="126">
        <f>YTD!DS52</f>
        <v>2</v>
      </c>
      <c r="N52" s="126">
        <f>SUM('Mês'!DT52:EE52)</f>
        <v>3</v>
      </c>
      <c r="O52" s="126">
        <f>YTD!EQ52</f>
        <v>0</v>
      </c>
      <c r="P52" s="126">
        <f>YTD!FC52</f>
        <v>0</v>
      </c>
      <c r="Q52" s="126">
        <f>YTD!FO52</f>
        <v>0</v>
      </c>
      <c r="R52" s="126">
        <f>YTD!GA52</f>
        <v>0</v>
      </c>
      <c r="S52" s="126">
        <f>YTD!GM52</f>
        <v>0</v>
      </c>
      <c r="T52" s="126">
        <f>YTD!GN52</f>
        <v>0</v>
      </c>
      <c r="U52" s="126">
        <f>YTD!HK52</f>
        <v>0</v>
      </c>
      <c r="V52" s="126" t="str">
        <f>YTD!ID52</f>
        <v/>
      </c>
      <c r="W52" s="19"/>
      <c r="X52" s="19"/>
      <c r="Y52" s="19"/>
      <c r="Z52" s="19"/>
      <c r="AA52" s="19"/>
      <c r="AB52" s="19"/>
      <c r="AC52" s="19"/>
    </row>
    <row r="53" ht="13.5" customHeight="1">
      <c r="A53" s="39">
        <f t="shared" si="1"/>
        <v>49</v>
      </c>
      <c r="B53" s="132" t="s">
        <v>270</v>
      </c>
      <c r="C53" s="152"/>
      <c r="D53" s="152">
        <f>YTD!O53</f>
        <v>2</v>
      </c>
      <c r="E53" s="152">
        <f>YTD!AA53</f>
        <v>2</v>
      </c>
      <c r="F53" s="152">
        <f>YTD!AM53</f>
        <v>2</v>
      </c>
      <c r="G53" s="152">
        <f>YTD!AY53</f>
        <v>7</v>
      </c>
      <c r="H53" s="152">
        <f>YTD!BK53</f>
        <v>5</v>
      </c>
      <c r="I53" s="152">
        <f>YTD!BW53</f>
        <v>4</v>
      </c>
      <c r="J53" s="152">
        <f>YTD!CI53</f>
        <v>2</v>
      </c>
      <c r="K53" s="152">
        <f>YTD!CU53</f>
        <v>1</v>
      </c>
      <c r="L53" s="152">
        <f>YTD!DG53</f>
        <v>5</v>
      </c>
      <c r="M53" s="152">
        <f>YTD!DS53</f>
        <v>1</v>
      </c>
      <c r="N53" s="152">
        <f>SUM('Mês'!DT53:EE53)</f>
        <v>6</v>
      </c>
      <c r="O53" s="152">
        <f>YTD!EQ53</f>
        <v>2</v>
      </c>
      <c r="P53" s="152">
        <f>YTD!FC53</f>
        <v>3</v>
      </c>
      <c r="Q53" s="152">
        <f>YTD!FO53</f>
        <v>1</v>
      </c>
      <c r="R53" s="152">
        <f>YTD!GA53</f>
        <v>0</v>
      </c>
      <c r="S53" s="152">
        <f>YTD!GM53</f>
        <v>0</v>
      </c>
      <c r="T53" s="152">
        <f>YTD!GN53</f>
        <v>0</v>
      </c>
      <c r="U53" s="154">
        <f>YTD!HK53</f>
        <v>0</v>
      </c>
      <c r="V53" s="154" t="str">
        <f>YTD!ID53</f>
        <v/>
      </c>
      <c r="W53" s="19"/>
      <c r="X53" s="19"/>
      <c r="Y53" s="19"/>
      <c r="Z53" s="19"/>
      <c r="AA53" s="19"/>
      <c r="AB53" s="19"/>
      <c r="AC53" s="19"/>
    </row>
    <row r="54" ht="15.75" customHeight="1">
      <c r="A54" s="39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</row>
    <row r="55" ht="15.75" customHeight="1">
      <c r="A55" s="39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</row>
    <row r="56" ht="15.75" customHeight="1">
      <c r="A56" s="39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</row>
    <row r="57" ht="15.75" customHeight="1">
      <c r="A57" s="39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</row>
    <row r="58" ht="15.75" customHeight="1">
      <c r="A58" s="39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</row>
    <row r="59" ht="15.75" customHeight="1">
      <c r="A59" s="39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</row>
    <row r="60" ht="15.75" customHeight="1">
      <c r="A60" s="39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</row>
    <row r="61" ht="15.75" customHeight="1">
      <c r="A61" s="39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</row>
    <row r="62" ht="15.75" customHeight="1">
      <c r="A62" s="39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</row>
    <row r="63" ht="15.75" customHeight="1">
      <c r="A63" s="39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</row>
    <row r="64" ht="15.75" customHeight="1">
      <c r="A64" s="39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</row>
    <row r="65" ht="15.75" customHeight="1">
      <c r="A65" s="39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</row>
    <row r="66" ht="15.75" customHeight="1">
      <c r="A66" s="39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</row>
    <row r="67" ht="15.75" customHeight="1">
      <c r="A67" s="39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</row>
    <row r="68" ht="15.75" customHeight="1">
      <c r="A68" s="39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</row>
    <row r="69" ht="15.75" customHeight="1">
      <c r="A69" s="39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</row>
    <row r="70" ht="15.75" customHeight="1">
      <c r="A70" s="39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</row>
    <row r="71" ht="15.75" customHeight="1">
      <c r="A71" s="39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</row>
    <row r="72" ht="15.75" customHeight="1">
      <c r="A72" s="39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</row>
    <row r="73" ht="15.75" customHeight="1">
      <c r="A73" s="39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</row>
    <row r="74" ht="15.75" customHeight="1">
      <c r="A74" s="39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</row>
    <row r="75" ht="15.75" customHeight="1">
      <c r="A75" s="39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</row>
    <row r="76" ht="15.75" customHeight="1">
      <c r="A76" s="39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</row>
    <row r="77" ht="15.75" customHeight="1">
      <c r="A77" s="39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</row>
    <row r="78" ht="15.75" customHeight="1">
      <c r="A78" s="39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</row>
    <row r="79" ht="15.75" customHeight="1">
      <c r="A79" s="39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</row>
    <row r="80" ht="15.75" customHeight="1">
      <c r="A80" s="39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</row>
    <row r="81" ht="15.75" customHeight="1">
      <c r="A81" s="39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</row>
    <row r="82" ht="15.75" customHeight="1">
      <c r="A82" s="39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</row>
    <row r="83" ht="15.75" customHeight="1">
      <c r="A83" s="39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</row>
    <row r="84" ht="15.75" customHeight="1">
      <c r="A84" s="39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</row>
    <row r="85" ht="15.75" customHeight="1">
      <c r="A85" s="39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</row>
    <row r="86" ht="15.75" customHeight="1">
      <c r="A86" s="39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</row>
    <row r="87" ht="15.75" customHeight="1">
      <c r="A87" s="39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</row>
    <row r="88" ht="15.75" customHeight="1">
      <c r="A88" s="39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</row>
    <row r="89" ht="15.75" customHeight="1">
      <c r="A89" s="39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</row>
    <row r="90" ht="15.75" customHeight="1">
      <c r="A90" s="39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</row>
    <row r="91" ht="15.75" customHeight="1">
      <c r="A91" s="39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</row>
    <row r="92" ht="15.75" customHeight="1">
      <c r="A92" s="39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</row>
    <row r="93" ht="15.75" customHeight="1">
      <c r="A93" s="39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</row>
    <row r="94" ht="15.75" customHeight="1">
      <c r="A94" s="39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</row>
    <row r="95" ht="15.75" customHeight="1">
      <c r="A95" s="39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</row>
    <row r="96" ht="15.75" customHeight="1">
      <c r="A96" s="39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</row>
    <row r="97" ht="15.75" customHeight="1">
      <c r="A97" s="39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</row>
    <row r="98" ht="15.75" customHeight="1">
      <c r="A98" s="39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</row>
    <row r="99" ht="15.75" customHeight="1">
      <c r="A99" s="39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</row>
    <row r="100" ht="15.75" customHeight="1">
      <c r="A100" s="39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</row>
    <row r="101" ht="15.75" customHeight="1">
      <c r="A101" s="39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</row>
    <row r="102" ht="15.75" customHeight="1">
      <c r="A102" s="39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</row>
    <row r="103" ht="15.75" customHeight="1">
      <c r="A103" s="39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</row>
    <row r="104" ht="15.75" customHeight="1">
      <c r="A104" s="39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</row>
    <row r="105" ht="15.75" customHeight="1">
      <c r="A105" s="39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</row>
    <row r="106" ht="15.75" customHeight="1">
      <c r="A106" s="39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</row>
    <row r="107" ht="15.75" customHeight="1">
      <c r="A107" s="39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</row>
    <row r="108" ht="15.75" customHeight="1">
      <c r="A108" s="39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</row>
    <row r="109" ht="15.75" customHeight="1">
      <c r="A109" s="39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</row>
    <row r="110" ht="15.75" customHeight="1">
      <c r="A110" s="39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</row>
    <row r="111" ht="15.75" customHeight="1">
      <c r="A111" s="39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</row>
    <row r="112" ht="15.75" customHeight="1">
      <c r="A112" s="39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</row>
    <row r="113" ht="15.75" customHeight="1">
      <c r="A113" s="39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</row>
    <row r="114" ht="15.75" customHeight="1">
      <c r="A114" s="39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</row>
    <row r="115" ht="15.75" customHeight="1">
      <c r="A115" s="39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</row>
    <row r="116" ht="15.75" customHeight="1">
      <c r="A116" s="39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</row>
    <row r="117" ht="15.75" customHeight="1">
      <c r="A117" s="39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</row>
    <row r="118" ht="15.75" customHeight="1">
      <c r="A118" s="39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</row>
    <row r="119" ht="15.75" customHeight="1">
      <c r="A119" s="39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</row>
    <row r="120" ht="15.75" customHeight="1">
      <c r="A120" s="39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</row>
    <row r="121" ht="15.75" customHeight="1">
      <c r="A121" s="39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</row>
    <row r="122" ht="15.75" customHeight="1">
      <c r="A122" s="39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</row>
    <row r="123" ht="15.75" customHeight="1">
      <c r="A123" s="39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</row>
    <row r="124" ht="15.75" customHeight="1">
      <c r="A124" s="39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</row>
    <row r="125" ht="15.75" customHeight="1">
      <c r="A125" s="39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</row>
    <row r="126" ht="15.75" customHeight="1">
      <c r="A126" s="39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</row>
    <row r="127" ht="15.75" customHeight="1">
      <c r="A127" s="39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</row>
    <row r="128" ht="15.75" customHeight="1">
      <c r="A128" s="39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</row>
    <row r="129" ht="15.75" customHeight="1">
      <c r="A129" s="39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</row>
    <row r="130" ht="15.75" customHeight="1">
      <c r="A130" s="39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</row>
    <row r="131" ht="15.75" customHeight="1">
      <c r="A131" s="39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</row>
    <row r="132" ht="15.75" customHeight="1">
      <c r="A132" s="39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</row>
    <row r="133" ht="15.75" customHeight="1">
      <c r="A133" s="39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</row>
    <row r="134" ht="15.75" customHeight="1">
      <c r="A134" s="39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</row>
    <row r="135" ht="15.75" customHeight="1">
      <c r="A135" s="39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</row>
    <row r="136" ht="15.75" customHeight="1">
      <c r="A136" s="39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</row>
    <row r="137" ht="15.75" customHeight="1">
      <c r="A137" s="39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</row>
    <row r="138" ht="15.75" customHeight="1">
      <c r="A138" s="39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</row>
    <row r="139" ht="15.75" customHeight="1">
      <c r="A139" s="39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</row>
    <row r="140" ht="15.75" customHeight="1">
      <c r="A140" s="39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</row>
    <row r="141" ht="15.75" customHeight="1">
      <c r="A141" s="39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</row>
    <row r="142" ht="15.75" customHeight="1">
      <c r="A142" s="39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</row>
    <row r="143" ht="15.75" customHeight="1">
      <c r="A143" s="39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</row>
    <row r="144" ht="15.75" customHeight="1">
      <c r="A144" s="39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</row>
    <row r="145" ht="15.75" customHeight="1">
      <c r="A145" s="39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</row>
    <row r="146" ht="15.75" customHeight="1">
      <c r="A146" s="39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</row>
    <row r="147" ht="15.75" customHeight="1">
      <c r="A147" s="39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</row>
    <row r="148" ht="15.75" customHeight="1">
      <c r="A148" s="39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</row>
    <row r="149" ht="15.75" customHeight="1">
      <c r="A149" s="39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</row>
    <row r="150" ht="15.75" customHeight="1">
      <c r="A150" s="39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</row>
    <row r="151" ht="15.75" customHeight="1">
      <c r="A151" s="39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</row>
    <row r="152" ht="15.75" customHeight="1">
      <c r="A152" s="39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</row>
    <row r="153" ht="15.75" customHeight="1">
      <c r="A153" s="39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</row>
    <row r="154" ht="15.75" customHeight="1">
      <c r="A154" s="39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</row>
    <row r="155" ht="15.75" customHeight="1">
      <c r="A155" s="39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</row>
    <row r="156" ht="15.75" customHeight="1">
      <c r="A156" s="39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</row>
    <row r="157" ht="15.75" customHeight="1">
      <c r="A157" s="39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</row>
    <row r="158" ht="15.75" customHeight="1">
      <c r="A158" s="39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</row>
    <row r="159" ht="15.75" customHeight="1">
      <c r="A159" s="39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</row>
    <row r="160" ht="15.75" customHeight="1">
      <c r="A160" s="39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</row>
    <row r="161" ht="15.75" customHeight="1">
      <c r="A161" s="39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</row>
    <row r="162" ht="15.75" customHeight="1">
      <c r="A162" s="39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</row>
    <row r="163" ht="15.75" customHeight="1">
      <c r="A163" s="39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</row>
    <row r="164" ht="15.75" customHeight="1">
      <c r="A164" s="39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</row>
    <row r="165" ht="15.75" customHeight="1">
      <c r="A165" s="39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</row>
    <row r="166" ht="15.75" customHeight="1">
      <c r="A166" s="39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</row>
    <row r="167" ht="15.75" customHeight="1">
      <c r="A167" s="39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</row>
    <row r="168" ht="15.75" customHeight="1">
      <c r="A168" s="39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</row>
    <row r="169" ht="15.75" customHeight="1">
      <c r="A169" s="39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</row>
    <row r="170" ht="15.75" customHeight="1">
      <c r="A170" s="39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</row>
    <row r="171" ht="15.75" customHeight="1">
      <c r="A171" s="39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</row>
    <row r="172" ht="15.75" customHeight="1">
      <c r="A172" s="39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</row>
    <row r="173" ht="15.75" customHeight="1">
      <c r="A173" s="39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</row>
    <row r="174" ht="15.75" customHeight="1">
      <c r="A174" s="39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</row>
    <row r="175" ht="15.75" customHeight="1">
      <c r="A175" s="39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</row>
    <row r="176" ht="15.75" customHeight="1">
      <c r="A176" s="39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</row>
    <row r="177" ht="15.75" customHeight="1">
      <c r="A177" s="39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</row>
    <row r="178" ht="15.75" customHeight="1">
      <c r="A178" s="39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</row>
    <row r="179" ht="15.75" customHeight="1">
      <c r="A179" s="39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</row>
    <row r="180" ht="15.75" customHeight="1">
      <c r="A180" s="39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</row>
    <row r="181" ht="15.75" customHeight="1">
      <c r="A181" s="39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</row>
    <row r="182" ht="15.75" customHeight="1">
      <c r="A182" s="39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</row>
    <row r="183" ht="15.75" customHeight="1">
      <c r="A183" s="39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</row>
    <row r="184" ht="15.75" customHeight="1">
      <c r="A184" s="39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</row>
    <row r="185" ht="15.75" customHeight="1">
      <c r="A185" s="39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</row>
    <row r="186" ht="15.75" customHeight="1">
      <c r="A186" s="39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</row>
    <row r="187" ht="15.75" customHeight="1">
      <c r="A187" s="39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</row>
    <row r="188" ht="15.75" customHeight="1">
      <c r="A188" s="39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</row>
    <row r="189" ht="15.75" customHeight="1">
      <c r="A189" s="39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</row>
    <row r="190" ht="15.75" customHeight="1">
      <c r="A190" s="39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</row>
    <row r="191" ht="15.75" customHeight="1">
      <c r="A191" s="39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</row>
    <row r="192" ht="15.75" customHeight="1">
      <c r="A192" s="39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</row>
    <row r="193" ht="15.75" customHeight="1">
      <c r="A193" s="39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</row>
    <row r="194" ht="15.75" customHeight="1">
      <c r="A194" s="39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</row>
    <row r="195" ht="15.75" customHeight="1">
      <c r="A195" s="39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</row>
    <row r="196" ht="15.75" customHeight="1">
      <c r="A196" s="39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</row>
    <row r="197" ht="15.75" customHeight="1">
      <c r="A197" s="39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</row>
    <row r="198" ht="15.75" customHeight="1">
      <c r="A198" s="39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</row>
    <row r="199" ht="15.75" customHeight="1">
      <c r="A199" s="39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</row>
    <row r="200" ht="15.75" customHeight="1">
      <c r="A200" s="39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</row>
    <row r="201" ht="15.75" customHeight="1">
      <c r="A201" s="39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</row>
    <row r="202" ht="15.75" customHeight="1">
      <c r="A202" s="39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</row>
    <row r="203" ht="15.75" customHeight="1">
      <c r="A203" s="39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</row>
    <row r="204" ht="15.75" customHeight="1">
      <c r="A204" s="39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</row>
    <row r="205" ht="15.75" customHeight="1">
      <c r="A205" s="39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</row>
    <row r="206" ht="15.75" customHeight="1">
      <c r="A206" s="39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</row>
    <row r="207" ht="15.75" customHeight="1">
      <c r="A207" s="39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</row>
    <row r="208" ht="15.75" customHeight="1">
      <c r="A208" s="39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</row>
    <row r="209" ht="15.75" customHeight="1">
      <c r="A209" s="39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</row>
    <row r="210" ht="15.75" customHeight="1">
      <c r="A210" s="39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</row>
    <row r="211" ht="15.75" customHeight="1">
      <c r="A211" s="39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</row>
    <row r="212" ht="15.75" customHeight="1">
      <c r="A212" s="39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</row>
    <row r="213" ht="15.75" customHeight="1">
      <c r="A213" s="39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</row>
    <row r="214" ht="15.75" customHeight="1">
      <c r="A214" s="39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</row>
    <row r="215" ht="15.75" customHeight="1">
      <c r="A215" s="39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</row>
    <row r="216" ht="15.75" customHeight="1">
      <c r="A216" s="39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</row>
    <row r="217" ht="15.75" customHeight="1">
      <c r="A217" s="39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</row>
    <row r="218" ht="15.75" customHeight="1">
      <c r="A218" s="39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</row>
    <row r="219" ht="15.75" customHeight="1">
      <c r="A219" s="39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</row>
    <row r="220" ht="15.75" customHeight="1">
      <c r="A220" s="39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</row>
    <row r="221" ht="15.75" customHeight="1">
      <c r="A221" s="39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</row>
    <row r="222" ht="15.75" customHeight="1">
      <c r="A222" s="39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</row>
    <row r="223" ht="15.75" customHeight="1">
      <c r="A223" s="39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</row>
    <row r="224" ht="15.75" customHeight="1">
      <c r="A224" s="39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</row>
    <row r="225" ht="15.75" customHeight="1">
      <c r="A225" s="39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</row>
    <row r="226" ht="15.75" customHeight="1">
      <c r="A226" s="39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</row>
    <row r="227" ht="15.75" customHeight="1">
      <c r="A227" s="39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</row>
    <row r="228" ht="15.75" customHeight="1">
      <c r="A228" s="39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</row>
    <row r="229" ht="15.75" customHeight="1">
      <c r="A229" s="39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</row>
    <row r="230" ht="15.75" customHeight="1">
      <c r="A230" s="39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</row>
    <row r="231" ht="15.75" customHeight="1">
      <c r="A231" s="39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</row>
    <row r="232" ht="15.75" customHeight="1">
      <c r="A232" s="39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</row>
    <row r="233" ht="15.75" customHeight="1">
      <c r="A233" s="39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</row>
    <row r="234" ht="15.75" customHeight="1">
      <c r="A234" s="39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</row>
    <row r="235" ht="15.75" customHeight="1">
      <c r="A235" s="39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</row>
    <row r="236" ht="15.75" customHeight="1">
      <c r="A236" s="39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</row>
    <row r="237" ht="15.75" customHeight="1">
      <c r="A237" s="39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</row>
    <row r="238" ht="15.75" customHeight="1">
      <c r="A238" s="39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</row>
    <row r="239" ht="15.75" customHeight="1">
      <c r="A239" s="39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</row>
    <row r="240" ht="15.75" customHeight="1">
      <c r="A240" s="39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</row>
    <row r="241" ht="15.75" customHeight="1">
      <c r="A241" s="39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</row>
    <row r="242" ht="15.75" customHeight="1">
      <c r="A242" s="39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</row>
    <row r="243" ht="15.75" customHeight="1">
      <c r="A243" s="39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</row>
    <row r="244" ht="15.75" customHeight="1">
      <c r="A244" s="39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</row>
    <row r="245" ht="15.75" customHeight="1">
      <c r="A245" s="39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</row>
    <row r="246" ht="15.75" customHeight="1">
      <c r="A246" s="39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</row>
    <row r="247" ht="15.75" customHeight="1">
      <c r="A247" s="39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</row>
    <row r="248" ht="15.75" customHeight="1">
      <c r="A248" s="39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</row>
    <row r="249" ht="15.75" customHeight="1">
      <c r="A249" s="39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</row>
    <row r="250" ht="15.75" customHeight="1">
      <c r="A250" s="39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</row>
    <row r="251" ht="15.75" customHeight="1">
      <c r="A251" s="39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</row>
    <row r="252" ht="15.75" customHeight="1">
      <c r="A252" s="39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</row>
    <row r="253" ht="15.75" customHeight="1">
      <c r="A253" s="39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</row>
    <row r="254" ht="12.75" customHeight="1">
      <c r="A254" s="3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</row>
    <row r="255" ht="12.75" customHeight="1">
      <c r="A255" s="3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</row>
    <row r="256" ht="12.75" customHeight="1">
      <c r="A256" s="3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</row>
    <row r="257" ht="12.75" customHeight="1">
      <c r="A257" s="3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</row>
    <row r="258" ht="12.75" customHeight="1">
      <c r="A258" s="3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</row>
    <row r="259" ht="12.75" customHeight="1">
      <c r="A259" s="3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</row>
    <row r="260" ht="12.75" customHeight="1">
      <c r="A260" s="3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</row>
    <row r="261" ht="12.75" customHeight="1">
      <c r="A261" s="3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</row>
    <row r="262" ht="12.75" customHeight="1">
      <c r="A262" s="3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</row>
    <row r="263" ht="12.75" customHeight="1">
      <c r="A263" s="3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</row>
    <row r="264" ht="12.75" customHeight="1">
      <c r="A264" s="3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</row>
    <row r="265" ht="12.75" customHeight="1">
      <c r="A265" s="3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</row>
    <row r="266" ht="12.75" customHeight="1">
      <c r="A266" s="3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</row>
    <row r="267" ht="12.75" customHeight="1">
      <c r="A267" s="3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</row>
    <row r="268" ht="12.75" customHeight="1">
      <c r="A268" s="3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</row>
    <row r="269" ht="12.75" customHeight="1">
      <c r="A269" s="3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</row>
    <row r="270" ht="12.75" customHeight="1">
      <c r="A270" s="3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</row>
    <row r="271" ht="12.75" customHeight="1">
      <c r="A271" s="3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</row>
    <row r="272" ht="12.75" customHeight="1">
      <c r="A272" s="3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</row>
    <row r="273" ht="12.75" customHeight="1">
      <c r="A273" s="3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</row>
    <row r="274" ht="12.75" customHeight="1">
      <c r="A274" s="3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</row>
    <row r="275" ht="12.75" customHeight="1">
      <c r="A275" s="3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</row>
    <row r="276" ht="12.75" customHeight="1">
      <c r="A276" s="3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</row>
    <row r="277" ht="12.75" customHeight="1">
      <c r="A277" s="3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</row>
    <row r="278" ht="12.75" customHeight="1">
      <c r="A278" s="3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</row>
    <row r="279" ht="12.75" customHeight="1">
      <c r="A279" s="3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</row>
    <row r="280" ht="12.75" customHeight="1">
      <c r="A280" s="3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</row>
    <row r="281" ht="12.75" customHeight="1">
      <c r="A281" s="3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</row>
    <row r="282" ht="12.75" customHeight="1">
      <c r="A282" s="3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</row>
    <row r="283" ht="12.75" customHeight="1">
      <c r="A283" s="3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</row>
    <row r="284" ht="12.75" customHeight="1">
      <c r="A284" s="3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</row>
    <row r="285" ht="12.75" customHeight="1">
      <c r="A285" s="3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</row>
    <row r="286" ht="12.75" customHeight="1">
      <c r="A286" s="3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</row>
    <row r="287" ht="12.75" customHeight="1">
      <c r="A287" s="3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</row>
    <row r="288" ht="12.75" customHeight="1">
      <c r="A288" s="3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</row>
    <row r="289" ht="12.75" customHeight="1">
      <c r="A289" s="3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</row>
    <row r="290" ht="12.75" customHeight="1">
      <c r="A290" s="3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</row>
    <row r="291" ht="12.75" customHeight="1">
      <c r="A291" s="3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</row>
    <row r="292" ht="12.75" customHeight="1">
      <c r="A292" s="3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</row>
    <row r="293" ht="12.75" customHeight="1">
      <c r="A293" s="3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</row>
    <row r="294" ht="12.75" customHeight="1">
      <c r="A294" s="3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</row>
    <row r="295" ht="12.75" customHeight="1">
      <c r="A295" s="3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</row>
    <row r="296" ht="12.75" customHeight="1">
      <c r="A296" s="3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</row>
    <row r="297" ht="12.75" customHeight="1">
      <c r="A297" s="3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</row>
    <row r="298" ht="12.75" customHeight="1">
      <c r="A298" s="3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</row>
    <row r="299" ht="12.75" customHeight="1">
      <c r="A299" s="3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</row>
    <row r="300" ht="12.75" customHeight="1">
      <c r="A300" s="3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</row>
    <row r="301" ht="12.75" customHeight="1">
      <c r="A301" s="3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</row>
    <row r="302" ht="12.75" customHeight="1">
      <c r="A302" s="3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</row>
    <row r="303" ht="12.75" customHeight="1">
      <c r="A303" s="3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</row>
    <row r="304" ht="12.75" customHeight="1">
      <c r="A304" s="3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</row>
    <row r="305" ht="12.75" customHeight="1">
      <c r="A305" s="3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</row>
    <row r="306" ht="12.75" customHeight="1">
      <c r="A306" s="3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</row>
    <row r="307" ht="12.75" customHeight="1">
      <c r="A307" s="3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</row>
    <row r="308" ht="12.75" customHeight="1">
      <c r="A308" s="3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</row>
    <row r="309" ht="12.75" customHeight="1">
      <c r="A309" s="3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</row>
    <row r="310" ht="12.75" customHeight="1">
      <c r="A310" s="3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</row>
    <row r="311" ht="12.75" customHeight="1">
      <c r="A311" s="3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</row>
    <row r="312" ht="12.75" customHeight="1">
      <c r="A312" s="3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</row>
    <row r="313" ht="12.75" customHeight="1">
      <c r="A313" s="3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</row>
    <row r="314" ht="12.75" customHeight="1">
      <c r="A314" s="3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</row>
    <row r="315" ht="12.75" customHeight="1">
      <c r="A315" s="3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</row>
    <row r="316" ht="12.75" customHeight="1">
      <c r="A316" s="3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</row>
    <row r="317" ht="12.75" customHeight="1">
      <c r="A317" s="3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</row>
    <row r="318" ht="12.75" customHeight="1">
      <c r="A318" s="3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</row>
    <row r="319" ht="12.75" customHeight="1">
      <c r="A319" s="3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</row>
    <row r="320" ht="12.75" customHeight="1">
      <c r="A320" s="3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</row>
    <row r="321" ht="12.75" customHeight="1">
      <c r="A321" s="3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</row>
    <row r="322" ht="12.75" customHeight="1">
      <c r="A322" s="3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</row>
    <row r="323" ht="12.75" customHeight="1">
      <c r="A323" s="3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</row>
    <row r="324" ht="12.75" customHeight="1">
      <c r="A324" s="3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</row>
    <row r="325" ht="12.75" customHeight="1">
      <c r="A325" s="3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</row>
    <row r="326" ht="12.75" customHeight="1">
      <c r="A326" s="3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</row>
    <row r="327" ht="12.75" customHeight="1">
      <c r="A327" s="3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</row>
    <row r="328" ht="12.75" customHeight="1">
      <c r="A328" s="3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</row>
    <row r="329" ht="12.75" customHeight="1">
      <c r="A329" s="3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</row>
    <row r="330" ht="12.75" customHeight="1">
      <c r="A330" s="3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</row>
    <row r="331" ht="12.75" customHeight="1">
      <c r="A331" s="3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</row>
    <row r="332" ht="12.75" customHeight="1">
      <c r="A332" s="3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</row>
    <row r="333" ht="12.75" customHeight="1">
      <c r="A333" s="3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</row>
    <row r="334" ht="12.75" customHeight="1">
      <c r="A334" s="3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</row>
    <row r="335" ht="12.75" customHeight="1">
      <c r="A335" s="3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</row>
    <row r="336" ht="12.75" customHeight="1">
      <c r="A336" s="3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</row>
    <row r="337" ht="12.75" customHeight="1">
      <c r="A337" s="3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</row>
    <row r="338" ht="12.75" customHeight="1">
      <c r="A338" s="3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</row>
    <row r="339" ht="12.75" customHeight="1">
      <c r="A339" s="3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</row>
    <row r="340" ht="12.75" customHeight="1">
      <c r="A340" s="3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</row>
    <row r="341" ht="12.75" customHeight="1">
      <c r="A341" s="3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</row>
    <row r="342" ht="12.75" customHeight="1">
      <c r="A342" s="3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</row>
    <row r="343" ht="12.75" customHeight="1">
      <c r="A343" s="3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</row>
    <row r="344" ht="12.75" customHeight="1">
      <c r="A344" s="3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</row>
    <row r="345" ht="12.75" customHeight="1">
      <c r="A345" s="3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</row>
    <row r="346" ht="12.75" customHeight="1">
      <c r="A346" s="3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</row>
    <row r="347" ht="12.75" customHeight="1">
      <c r="A347" s="3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</row>
    <row r="348" ht="12.75" customHeight="1">
      <c r="A348" s="3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</row>
    <row r="349" ht="12.75" customHeight="1">
      <c r="A349" s="3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</row>
    <row r="350" ht="12.75" customHeight="1">
      <c r="A350" s="3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</row>
    <row r="351" ht="12.75" customHeight="1">
      <c r="A351" s="3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</row>
    <row r="352" ht="12.75" customHeight="1">
      <c r="A352" s="3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</row>
    <row r="353" ht="12.75" customHeight="1">
      <c r="A353" s="3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</row>
    <row r="354" ht="12.75" customHeight="1">
      <c r="A354" s="3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</row>
    <row r="355" ht="12.75" customHeight="1">
      <c r="A355" s="3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</row>
    <row r="356" ht="12.75" customHeight="1">
      <c r="A356" s="3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</row>
    <row r="357" ht="12.75" customHeight="1">
      <c r="A357" s="3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</row>
    <row r="358" ht="12.75" customHeight="1">
      <c r="A358" s="3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</row>
    <row r="359" ht="12.75" customHeight="1">
      <c r="A359" s="3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</row>
    <row r="360" ht="12.75" customHeight="1">
      <c r="A360" s="3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</row>
    <row r="361" ht="12.75" customHeight="1">
      <c r="A361" s="3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</row>
    <row r="362" ht="12.75" customHeight="1">
      <c r="A362" s="3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</row>
    <row r="363" ht="12.75" customHeight="1">
      <c r="A363" s="3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</row>
    <row r="364" ht="12.75" customHeight="1">
      <c r="A364" s="3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</row>
    <row r="365" ht="12.75" customHeight="1">
      <c r="A365" s="3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</row>
    <row r="366" ht="12.75" customHeight="1">
      <c r="A366" s="3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</row>
    <row r="367" ht="12.75" customHeight="1">
      <c r="A367" s="3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</row>
    <row r="368" ht="12.75" customHeight="1">
      <c r="A368" s="3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</row>
    <row r="369" ht="12.75" customHeight="1">
      <c r="A369" s="3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</row>
    <row r="370" ht="12.75" customHeight="1">
      <c r="A370" s="3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</row>
    <row r="371" ht="12.75" customHeight="1">
      <c r="A371" s="3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</row>
    <row r="372" ht="12.75" customHeight="1">
      <c r="A372" s="3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</row>
    <row r="373" ht="12.75" customHeight="1">
      <c r="A373" s="3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</row>
    <row r="374" ht="12.75" customHeight="1">
      <c r="A374" s="3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</row>
    <row r="375" ht="12.75" customHeight="1">
      <c r="A375" s="3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</row>
    <row r="376" ht="12.75" customHeight="1">
      <c r="A376" s="3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</row>
    <row r="377" ht="12.75" customHeight="1">
      <c r="A377" s="3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</row>
    <row r="378" ht="12.75" customHeight="1">
      <c r="A378" s="3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</row>
    <row r="379" ht="12.75" customHeight="1">
      <c r="A379" s="3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</row>
    <row r="380" ht="12.75" customHeight="1">
      <c r="A380" s="3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</row>
    <row r="381" ht="12.75" customHeight="1">
      <c r="A381" s="3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</row>
    <row r="382" ht="12.75" customHeight="1">
      <c r="A382" s="3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</row>
    <row r="383" ht="12.75" customHeight="1">
      <c r="A383" s="3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</row>
    <row r="384" ht="12.75" customHeight="1">
      <c r="A384" s="3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</row>
    <row r="385" ht="12.75" customHeight="1">
      <c r="A385" s="3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</row>
    <row r="386" ht="12.75" customHeight="1">
      <c r="A386" s="3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</row>
    <row r="387" ht="12.75" customHeight="1">
      <c r="A387" s="3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</row>
    <row r="388" ht="12.75" customHeight="1">
      <c r="A388" s="3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</row>
    <row r="389" ht="12.75" customHeight="1">
      <c r="A389" s="3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</row>
    <row r="390" ht="12.75" customHeight="1">
      <c r="A390" s="3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</row>
    <row r="391" ht="12.75" customHeight="1">
      <c r="A391" s="3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</row>
    <row r="392" ht="12.75" customHeight="1">
      <c r="A392" s="3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</row>
    <row r="393" ht="12.75" customHeight="1">
      <c r="A393" s="3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</row>
    <row r="394" ht="12.75" customHeight="1">
      <c r="A394" s="3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</row>
    <row r="395" ht="12.75" customHeight="1">
      <c r="A395" s="3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</row>
    <row r="396" ht="12.75" customHeight="1">
      <c r="A396" s="3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</row>
    <row r="397" ht="12.75" customHeight="1">
      <c r="A397" s="3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</row>
    <row r="398" ht="12.75" customHeight="1">
      <c r="A398" s="3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</row>
    <row r="399" ht="12.75" customHeight="1">
      <c r="A399" s="3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</row>
    <row r="400" ht="12.75" customHeight="1">
      <c r="A400" s="3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</row>
    <row r="401" ht="12.75" customHeight="1">
      <c r="A401" s="3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</row>
    <row r="402" ht="12.75" customHeight="1">
      <c r="A402" s="3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</row>
    <row r="403" ht="12.75" customHeight="1">
      <c r="A403" s="3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</row>
    <row r="404" ht="12.75" customHeight="1">
      <c r="A404" s="3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</row>
    <row r="405" ht="12.75" customHeight="1">
      <c r="A405" s="3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</row>
    <row r="406" ht="12.75" customHeight="1">
      <c r="A406" s="3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</row>
    <row r="407" ht="12.75" customHeight="1">
      <c r="A407" s="3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</row>
    <row r="408" ht="12.75" customHeight="1">
      <c r="A408" s="3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</row>
    <row r="409" ht="12.75" customHeight="1">
      <c r="A409" s="3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</row>
    <row r="410" ht="12.75" customHeight="1">
      <c r="A410" s="3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</row>
    <row r="411" ht="12.75" customHeight="1">
      <c r="A411" s="3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</row>
    <row r="412" ht="12.75" customHeight="1">
      <c r="A412" s="3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</row>
    <row r="413" ht="12.75" customHeight="1">
      <c r="A413" s="3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</row>
    <row r="414" ht="12.75" customHeight="1">
      <c r="A414" s="3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</row>
    <row r="415" ht="12.75" customHeight="1">
      <c r="A415" s="3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</row>
    <row r="416" ht="12.75" customHeight="1">
      <c r="A416" s="3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</row>
    <row r="417" ht="12.75" customHeight="1">
      <c r="A417" s="3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</row>
    <row r="418" ht="12.75" customHeight="1">
      <c r="A418" s="3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</row>
    <row r="419" ht="12.75" customHeight="1">
      <c r="A419" s="3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</row>
    <row r="420" ht="12.75" customHeight="1">
      <c r="A420" s="3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</row>
    <row r="421" ht="12.75" customHeight="1">
      <c r="A421" s="3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</row>
    <row r="422" ht="12.75" customHeight="1">
      <c r="A422" s="3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</row>
    <row r="423" ht="12.75" customHeight="1">
      <c r="A423" s="3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</row>
    <row r="424" ht="12.75" customHeight="1">
      <c r="A424" s="3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</row>
    <row r="425" ht="12.75" customHeight="1">
      <c r="A425" s="3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</row>
    <row r="426" ht="12.75" customHeight="1">
      <c r="A426" s="3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</row>
    <row r="427" ht="12.75" customHeight="1">
      <c r="A427" s="3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</row>
    <row r="428" ht="12.75" customHeight="1">
      <c r="A428" s="3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</row>
    <row r="429" ht="12.75" customHeight="1">
      <c r="A429" s="3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</row>
    <row r="430" ht="12.75" customHeight="1">
      <c r="A430" s="3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</row>
    <row r="431" ht="12.75" customHeight="1">
      <c r="A431" s="3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</row>
    <row r="432" ht="12.75" customHeight="1">
      <c r="A432" s="3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</row>
    <row r="433" ht="12.75" customHeight="1">
      <c r="A433" s="3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</row>
    <row r="434" ht="12.75" customHeight="1">
      <c r="A434" s="3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</row>
    <row r="435" ht="12.75" customHeight="1">
      <c r="A435" s="3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</row>
    <row r="436" ht="12.75" customHeight="1">
      <c r="A436" s="3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</row>
    <row r="437" ht="12.75" customHeight="1">
      <c r="A437" s="3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</row>
    <row r="438" ht="12.75" customHeight="1">
      <c r="A438" s="3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</row>
    <row r="439" ht="12.75" customHeight="1">
      <c r="A439" s="3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</row>
    <row r="440" ht="12.75" customHeight="1">
      <c r="A440" s="3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</row>
    <row r="441" ht="12.75" customHeight="1">
      <c r="A441" s="3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</row>
    <row r="442" ht="12.75" customHeight="1">
      <c r="A442" s="3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</row>
    <row r="443" ht="12.75" customHeight="1">
      <c r="A443" s="3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</row>
    <row r="444" ht="12.75" customHeight="1">
      <c r="A444" s="3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</row>
    <row r="445" ht="12.75" customHeight="1">
      <c r="A445" s="3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</row>
    <row r="446" ht="12.75" customHeight="1">
      <c r="A446" s="3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</row>
    <row r="447" ht="12.75" customHeight="1">
      <c r="A447" s="3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</row>
    <row r="448" ht="12.75" customHeight="1">
      <c r="A448" s="3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</row>
    <row r="449" ht="12.75" customHeight="1">
      <c r="A449" s="3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</row>
    <row r="450" ht="12.75" customHeight="1">
      <c r="A450" s="3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</row>
    <row r="451" ht="12.75" customHeight="1">
      <c r="A451" s="3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</row>
    <row r="452" ht="12.75" customHeight="1">
      <c r="A452" s="3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</row>
    <row r="453" ht="12.75" customHeight="1">
      <c r="A453" s="3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</row>
    <row r="454" ht="12.75" customHeight="1">
      <c r="A454" s="3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</row>
    <row r="455" ht="12.75" customHeight="1">
      <c r="A455" s="3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</row>
    <row r="456" ht="12.75" customHeight="1">
      <c r="A456" s="3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</row>
    <row r="457" ht="12.75" customHeight="1">
      <c r="A457" s="3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</row>
    <row r="458" ht="12.75" customHeight="1">
      <c r="A458" s="3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</row>
    <row r="459" ht="12.75" customHeight="1">
      <c r="A459" s="3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</row>
    <row r="460" ht="12.75" customHeight="1">
      <c r="A460" s="3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</row>
    <row r="461" ht="12.75" customHeight="1">
      <c r="A461" s="3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</row>
    <row r="462" ht="12.75" customHeight="1">
      <c r="A462" s="3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</row>
    <row r="463" ht="12.75" customHeight="1">
      <c r="A463" s="3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</row>
    <row r="464" ht="12.75" customHeight="1">
      <c r="A464" s="3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</row>
    <row r="465" ht="12.75" customHeight="1">
      <c r="A465" s="3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</row>
    <row r="466" ht="12.75" customHeight="1">
      <c r="A466" s="3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</row>
    <row r="467" ht="12.75" customHeight="1">
      <c r="A467" s="3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</row>
    <row r="468" ht="12.75" customHeight="1">
      <c r="A468" s="3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</row>
    <row r="469" ht="12.75" customHeight="1">
      <c r="A469" s="3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</row>
    <row r="470" ht="12.75" customHeight="1">
      <c r="A470" s="3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</row>
    <row r="471" ht="12.75" customHeight="1">
      <c r="A471" s="3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</row>
    <row r="472" ht="12.75" customHeight="1">
      <c r="A472" s="3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</row>
    <row r="473" ht="12.75" customHeight="1">
      <c r="A473" s="3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</row>
    <row r="474" ht="12.75" customHeight="1">
      <c r="A474" s="3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</row>
    <row r="475" ht="12.75" customHeight="1">
      <c r="A475" s="3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</row>
    <row r="476" ht="12.75" customHeight="1">
      <c r="A476" s="3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</row>
    <row r="477" ht="12.75" customHeight="1">
      <c r="A477" s="3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</row>
    <row r="478" ht="12.75" customHeight="1">
      <c r="A478" s="3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</row>
    <row r="479" ht="12.75" customHeight="1">
      <c r="A479" s="3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</row>
    <row r="480" ht="12.75" customHeight="1">
      <c r="A480" s="3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</row>
    <row r="481" ht="12.75" customHeight="1">
      <c r="A481" s="3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</row>
    <row r="482" ht="12.75" customHeight="1">
      <c r="A482" s="3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</row>
    <row r="483" ht="12.75" customHeight="1">
      <c r="A483" s="3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</row>
    <row r="484" ht="12.75" customHeight="1">
      <c r="A484" s="3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</row>
    <row r="485" ht="12.75" customHeight="1">
      <c r="A485" s="3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</row>
    <row r="486" ht="12.75" customHeight="1">
      <c r="A486" s="3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</row>
    <row r="487" ht="12.75" customHeight="1">
      <c r="A487" s="3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</row>
    <row r="488" ht="12.75" customHeight="1">
      <c r="A488" s="3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</row>
    <row r="489" ht="12.75" customHeight="1">
      <c r="A489" s="3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</row>
    <row r="490" ht="12.75" customHeight="1">
      <c r="A490" s="3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</row>
    <row r="491" ht="12.75" customHeight="1">
      <c r="A491" s="3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</row>
    <row r="492" ht="12.75" customHeight="1">
      <c r="A492" s="3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</row>
    <row r="493" ht="12.75" customHeight="1">
      <c r="A493" s="3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</row>
    <row r="494" ht="12.75" customHeight="1">
      <c r="A494" s="3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</row>
    <row r="495" ht="12.75" customHeight="1">
      <c r="A495" s="3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</row>
    <row r="496" ht="12.75" customHeight="1">
      <c r="A496" s="3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</row>
    <row r="497" ht="12.75" customHeight="1">
      <c r="A497" s="3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</row>
    <row r="498" ht="12.75" customHeight="1">
      <c r="A498" s="3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</row>
    <row r="499" ht="12.75" customHeight="1">
      <c r="A499" s="3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</row>
    <row r="500" ht="12.75" customHeight="1">
      <c r="A500" s="3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</row>
    <row r="501" ht="12.75" customHeight="1">
      <c r="A501" s="3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</row>
    <row r="502" ht="12.75" customHeight="1">
      <c r="A502" s="3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</row>
    <row r="503" ht="12.75" customHeight="1">
      <c r="A503" s="3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</row>
    <row r="504" ht="12.75" customHeight="1">
      <c r="A504" s="3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</row>
    <row r="505" ht="12.75" customHeight="1">
      <c r="A505" s="3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</row>
    <row r="506" ht="12.75" customHeight="1">
      <c r="A506" s="3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</row>
    <row r="507" ht="12.75" customHeight="1">
      <c r="A507" s="3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</row>
    <row r="508" ht="12.75" customHeight="1">
      <c r="A508" s="3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</row>
    <row r="509" ht="12.75" customHeight="1">
      <c r="A509" s="3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</row>
    <row r="510" ht="12.75" customHeight="1">
      <c r="A510" s="3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</row>
    <row r="511" ht="12.75" customHeight="1">
      <c r="A511" s="3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</row>
    <row r="512" ht="12.75" customHeight="1">
      <c r="A512" s="3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</row>
    <row r="513" ht="12.75" customHeight="1">
      <c r="A513" s="3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</row>
    <row r="514" ht="12.75" customHeight="1">
      <c r="A514" s="3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</row>
    <row r="515" ht="12.75" customHeight="1">
      <c r="A515" s="3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</row>
    <row r="516" ht="12.75" customHeight="1">
      <c r="A516" s="3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</row>
    <row r="517" ht="12.75" customHeight="1">
      <c r="A517" s="3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</row>
    <row r="518" ht="12.75" customHeight="1">
      <c r="A518" s="3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</row>
    <row r="519" ht="12.75" customHeight="1">
      <c r="A519" s="3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</row>
    <row r="520" ht="12.75" customHeight="1">
      <c r="A520" s="3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</row>
    <row r="521" ht="12.75" customHeight="1">
      <c r="A521" s="3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</row>
    <row r="522" ht="12.75" customHeight="1">
      <c r="A522" s="3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</row>
    <row r="523" ht="12.75" customHeight="1">
      <c r="A523" s="3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</row>
    <row r="524" ht="12.75" customHeight="1">
      <c r="A524" s="3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</row>
    <row r="525" ht="12.75" customHeight="1">
      <c r="A525" s="3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</row>
    <row r="526" ht="12.75" customHeight="1">
      <c r="A526" s="3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</row>
    <row r="527" ht="12.75" customHeight="1">
      <c r="A527" s="3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</row>
    <row r="528" ht="12.75" customHeight="1">
      <c r="A528" s="3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</row>
    <row r="529" ht="12.75" customHeight="1">
      <c r="A529" s="3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</row>
    <row r="530" ht="12.75" customHeight="1">
      <c r="A530" s="3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</row>
    <row r="531" ht="12.75" customHeight="1">
      <c r="A531" s="3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</row>
    <row r="532" ht="12.75" customHeight="1">
      <c r="A532" s="3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</row>
    <row r="533" ht="12.75" customHeight="1">
      <c r="A533" s="3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</row>
    <row r="534" ht="12.75" customHeight="1">
      <c r="A534" s="3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</row>
    <row r="535" ht="12.75" customHeight="1">
      <c r="A535" s="3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</row>
    <row r="536" ht="12.75" customHeight="1">
      <c r="A536" s="3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</row>
    <row r="537" ht="12.75" customHeight="1">
      <c r="A537" s="3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</row>
    <row r="538" ht="12.75" customHeight="1">
      <c r="A538" s="3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</row>
    <row r="539" ht="12.75" customHeight="1">
      <c r="A539" s="3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</row>
    <row r="540" ht="12.75" customHeight="1">
      <c r="A540" s="3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</row>
    <row r="541" ht="12.75" customHeight="1">
      <c r="A541" s="3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</row>
    <row r="542" ht="12.75" customHeight="1">
      <c r="A542" s="3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</row>
    <row r="543" ht="12.75" customHeight="1">
      <c r="A543" s="3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</row>
    <row r="544" ht="12.75" customHeight="1">
      <c r="A544" s="3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</row>
    <row r="545" ht="12.75" customHeight="1">
      <c r="A545" s="3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</row>
    <row r="546" ht="12.75" customHeight="1">
      <c r="A546" s="3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</row>
    <row r="547" ht="12.75" customHeight="1">
      <c r="A547" s="3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</row>
    <row r="548" ht="12.75" customHeight="1">
      <c r="A548" s="3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</row>
    <row r="549" ht="12.75" customHeight="1">
      <c r="A549" s="3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</row>
    <row r="550" ht="12.75" customHeight="1">
      <c r="A550" s="3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</row>
    <row r="551" ht="12.75" customHeight="1">
      <c r="A551" s="3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</row>
    <row r="552" ht="12.75" customHeight="1">
      <c r="A552" s="3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</row>
    <row r="553" ht="12.75" customHeight="1">
      <c r="A553" s="3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</row>
    <row r="554" ht="12.75" customHeight="1">
      <c r="A554" s="3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</row>
    <row r="555" ht="12.75" customHeight="1">
      <c r="A555" s="3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</row>
    <row r="556" ht="12.75" customHeight="1">
      <c r="A556" s="3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</row>
    <row r="557" ht="12.75" customHeight="1">
      <c r="A557" s="3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</row>
    <row r="558" ht="12.75" customHeight="1">
      <c r="A558" s="3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</row>
    <row r="559" ht="12.75" customHeight="1">
      <c r="A559" s="3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</row>
    <row r="560" ht="12.75" customHeight="1">
      <c r="A560" s="3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</row>
    <row r="561" ht="12.75" customHeight="1">
      <c r="A561" s="3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</row>
    <row r="562" ht="12.75" customHeight="1">
      <c r="A562" s="3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</row>
    <row r="563" ht="12.75" customHeight="1">
      <c r="A563" s="3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</row>
    <row r="564" ht="12.75" customHeight="1">
      <c r="A564" s="3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</row>
    <row r="565" ht="12.75" customHeight="1">
      <c r="A565" s="3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</row>
    <row r="566" ht="12.75" customHeight="1">
      <c r="A566" s="3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</row>
    <row r="567" ht="12.75" customHeight="1">
      <c r="A567" s="3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</row>
    <row r="568" ht="12.75" customHeight="1">
      <c r="A568" s="3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</row>
    <row r="569" ht="12.75" customHeight="1">
      <c r="A569" s="3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</row>
    <row r="570" ht="12.75" customHeight="1">
      <c r="A570" s="3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</row>
    <row r="571" ht="12.75" customHeight="1">
      <c r="A571" s="3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</row>
    <row r="572" ht="12.75" customHeight="1">
      <c r="A572" s="3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</row>
    <row r="573" ht="12.75" customHeight="1">
      <c r="A573" s="3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</row>
    <row r="574" ht="12.75" customHeight="1">
      <c r="A574" s="3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</row>
    <row r="575" ht="12.75" customHeight="1">
      <c r="A575" s="3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</row>
    <row r="576" ht="12.75" customHeight="1">
      <c r="A576" s="3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</row>
    <row r="577" ht="12.75" customHeight="1">
      <c r="A577" s="3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</row>
    <row r="578" ht="12.75" customHeight="1">
      <c r="A578" s="3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</row>
    <row r="579" ht="12.75" customHeight="1">
      <c r="A579" s="3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</row>
    <row r="580" ht="12.75" customHeight="1">
      <c r="A580" s="3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</row>
    <row r="581" ht="12.75" customHeight="1">
      <c r="A581" s="3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</row>
    <row r="582" ht="12.75" customHeight="1">
      <c r="A582" s="3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</row>
    <row r="583" ht="12.75" customHeight="1">
      <c r="A583" s="3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</row>
    <row r="584" ht="12.75" customHeight="1">
      <c r="A584" s="3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</row>
    <row r="585" ht="12.75" customHeight="1">
      <c r="A585" s="3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</row>
    <row r="586" ht="12.75" customHeight="1">
      <c r="A586" s="3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</row>
    <row r="587" ht="12.75" customHeight="1">
      <c r="A587" s="3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</row>
    <row r="588" ht="12.75" customHeight="1">
      <c r="A588" s="3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</row>
    <row r="589" ht="12.75" customHeight="1">
      <c r="A589" s="3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</row>
    <row r="590" ht="12.75" customHeight="1">
      <c r="A590" s="3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</row>
    <row r="591" ht="12.75" customHeight="1">
      <c r="A591" s="3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</row>
    <row r="592" ht="12.75" customHeight="1">
      <c r="A592" s="3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</row>
    <row r="593" ht="12.75" customHeight="1">
      <c r="A593" s="3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</row>
    <row r="594" ht="12.75" customHeight="1">
      <c r="A594" s="3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</row>
    <row r="595" ht="12.75" customHeight="1">
      <c r="A595" s="3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</row>
    <row r="596" ht="12.75" customHeight="1">
      <c r="A596" s="3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</row>
    <row r="597" ht="12.75" customHeight="1">
      <c r="A597" s="3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</row>
    <row r="598" ht="12.75" customHeight="1">
      <c r="A598" s="3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</row>
    <row r="599" ht="12.75" customHeight="1">
      <c r="A599" s="3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</row>
    <row r="600" ht="12.75" customHeight="1">
      <c r="A600" s="3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</row>
    <row r="601" ht="12.75" customHeight="1">
      <c r="A601" s="3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</row>
    <row r="602" ht="12.75" customHeight="1">
      <c r="A602" s="3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</row>
    <row r="603" ht="12.75" customHeight="1">
      <c r="A603" s="3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</row>
    <row r="604" ht="12.75" customHeight="1">
      <c r="A604" s="3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</row>
    <row r="605" ht="12.75" customHeight="1">
      <c r="A605" s="3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</row>
    <row r="606" ht="12.75" customHeight="1">
      <c r="A606" s="3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</row>
    <row r="607" ht="12.75" customHeight="1">
      <c r="A607" s="3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</row>
    <row r="608" ht="12.75" customHeight="1">
      <c r="A608" s="3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</row>
    <row r="609" ht="12.75" customHeight="1">
      <c r="A609" s="3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</row>
    <row r="610" ht="12.75" customHeight="1">
      <c r="A610" s="3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</row>
    <row r="611" ht="12.75" customHeight="1">
      <c r="A611" s="3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</row>
    <row r="612" ht="12.75" customHeight="1">
      <c r="A612" s="3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</row>
    <row r="613" ht="12.75" customHeight="1">
      <c r="A613" s="3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</row>
    <row r="614" ht="12.75" customHeight="1">
      <c r="A614" s="3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</row>
    <row r="615" ht="12.75" customHeight="1">
      <c r="A615" s="3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</row>
    <row r="616" ht="12.75" customHeight="1">
      <c r="A616" s="3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</row>
    <row r="617" ht="12.75" customHeight="1">
      <c r="A617" s="3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</row>
    <row r="618" ht="12.75" customHeight="1">
      <c r="A618" s="3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</row>
    <row r="619" ht="12.75" customHeight="1">
      <c r="A619" s="3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</row>
    <row r="620" ht="12.75" customHeight="1">
      <c r="A620" s="3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</row>
    <row r="621" ht="12.75" customHeight="1">
      <c r="A621" s="3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</row>
    <row r="622" ht="12.75" customHeight="1">
      <c r="A622" s="3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</row>
    <row r="623" ht="12.75" customHeight="1">
      <c r="A623" s="3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</row>
    <row r="624" ht="12.75" customHeight="1">
      <c r="A624" s="3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</row>
    <row r="625" ht="12.75" customHeight="1">
      <c r="A625" s="3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</row>
    <row r="626" ht="12.75" customHeight="1">
      <c r="A626" s="3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</row>
    <row r="627" ht="12.75" customHeight="1">
      <c r="A627" s="3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</row>
    <row r="628" ht="12.75" customHeight="1">
      <c r="A628" s="3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</row>
    <row r="629" ht="12.75" customHeight="1">
      <c r="A629" s="3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</row>
    <row r="630" ht="12.75" customHeight="1">
      <c r="A630" s="3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</row>
    <row r="631" ht="12.75" customHeight="1">
      <c r="A631" s="3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</row>
    <row r="632" ht="12.75" customHeight="1">
      <c r="A632" s="3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</row>
    <row r="633" ht="12.75" customHeight="1">
      <c r="A633" s="3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</row>
    <row r="634" ht="12.75" customHeight="1">
      <c r="A634" s="3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</row>
    <row r="635" ht="12.75" customHeight="1">
      <c r="A635" s="3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</row>
    <row r="636" ht="12.75" customHeight="1">
      <c r="A636" s="3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</row>
    <row r="637" ht="12.75" customHeight="1">
      <c r="A637" s="3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</row>
    <row r="638" ht="12.75" customHeight="1">
      <c r="A638" s="3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</row>
    <row r="639" ht="12.75" customHeight="1">
      <c r="A639" s="3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</row>
    <row r="640" ht="12.75" customHeight="1">
      <c r="A640" s="3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</row>
    <row r="641" ht="12.75" customHeight="1">
      <c r="A641" s="3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</row>
    <row r="642" ht="12.75" customHeight="1">
      <c r="A642" s="3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</row>
    <row r="643" ht="12.75" customHeight="1">
      <c r="A643" s="3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</row>
    <row r="644" ht="12.75" customHeight="1">
      <c r="A644" s="3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</row>
    <row r="645" ht="12.75" customHeight="1">
      <c r="A645" s="3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</row>
    <row r="646" ht="12.75" customHeight="1">
      <c r="A646" s="3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</row>
    <row r="647" ht="12.75" customHeight="1">
      <c r="A647" s="3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</row>
    <row r="648" ht="12.75" customHeight="1">
      <c r="A648" s="3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</row>
    <row r="649" ht="12.75" customHeight="1">
      <c r="A649" s="3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</row>
    <row r="650" ht="12.75" customHeight="1">
      <c r="A650" s="3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</row>
    <row r="651" ht="12.75" customHeight="1">
      <c r="A651" s="3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</row>
    <row r="652" ht="12.75" customHeight="1">
      <c r="A652" s="3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</row>
    <row r="653" ht="12.75" customHeight="1">
      <c r="A653" s="3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</row>
    <row r="654" ht="12.75" customHeight="1">
      <c r="A654" s="3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</row>
    <row r="655" ht="12.75" customHeight="1">
      <c r="A655" s="3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</row>
    <row r="656" ht="12.75" customHeight="1">
      <c r="A656" s="3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</row>
    <row r="657" ht="12.75" customHeight="1">
      <c r="A657" s="3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</row>
    <row r="658" ht="12.75" customHeight="1">
      <c r="A658" s="3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</row>
    <row r="659" ht="12.75" customHeight="1">
      <c r="A659" s="3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</row>
    <row r="660" ht="12.75" customHeight="1">
      <c r="A660" s="3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</row>
    <row r="661" ht="12.75" customHeight="1">
      <c r="A661" s="3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</row>
    <row r="662" ht="12.75" customHeight="1">
      <c r="A662" s="3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</row>
    <row r="663" ht="12.75" customHeight="1">
      <c r="A663" s="3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</row>
    <row r="664" ht="12.75" customHeight="1">
      <c r="A664" s="3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</row>
    <row r="665" ht="12.75" customHeight="1">
      <c r="A665" s="3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</row>
    <row r="666" ht="12.75" customHeight="1">
      <c r="A666" s="3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</row>
    <row r="667" ht="12.75" customHeight="1">
      <c r="A667" s="3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</row>
    <row r="668" ht="12.75" customHeight="1">
      <c r="A668" s="3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</row>
    <row r="669" ht="12.75" customHeight="1">
      <c r="A669" s="3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</row>
    <row r="670" ht="12.75" customHeight="1">
      <c r="A670" s="3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</row>
    <row r="671" ht="12.75" customHeight="1">
      <c r="A671" s="3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</row>
    <row r="672" ht="12.75" customHeight="1">
      <c r="A672" s="3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</row>
    <row r="673" ht="12.75" customHeight="1">
      <c r="A673" s="3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</row>
    <row r="674" ht="12.75" customHeight="1">
      <c r="A674" s="3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</row>
    <row r="675" ht="12.75" customHeight="1">
      <c r="A675" s="3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</row>
    <row r="676" ht="12.75" customHeight="1">
      <c r="A676" s="3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</row>
    <row r="677" ht="12.75" customHeight="1">
      <c r="A677" s="3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</row>
    <row r="678" ht="12.75" customHeight="1">
      <c r="A678" s="3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</row>
    <row r="679" ht="12.75" customHeight="1">
      <c r="A679" s="3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</row>
    <row r="680" ht="12.75" customHeight="1">
      <c r="A680" s="3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</row>
    <row r="681" ht="12.75" customHeight="1">
      <c r="A681" s="3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</row>
    <row r="682" ht="12.75" customHeight="1">
      <c r="A682" s="3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</row>
    <row r="683" ht="12.75" customHeight="1">
      <c r="A683" s="3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</row>
    <row r="684" ht="12.75" customHeight="1">
      <c r="A684" s="3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</row>
    <row r="685" ht="12.75" customHeight="1">
      <c r="A685" s="3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</row>
    <row r="686" ht="12.75" customHeight="1">
      <c r="A686" s="3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</row>
    <row r="687" ht="12.75" customHeight="1">
      <c r="A687" s="3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</row>
    <row r="688" ht="12.75" customHeight="1">
      <c r="A688" s="3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</row>
    <row r="689" ht="12.75" customHeight="1">
      <c r="A689" s="3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</row>
    <row r="690" ht="12.75" customHeight="1">
      <c r="A690" s="3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</row>
    <row r="691" ht="12.75" customHeight="1">
      <c r="A691" s="3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</row>
    <row r="692" ht="12.75" customHeight="1">
      <c r="A692" s="3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</row>
    <row r="693" ht="12.75" customHeight="1">
      <c r="A693" s="3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</row>
    <row r="694" ht="12.75" customHeight="1">
      <c r="A694" s="3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</row>
    <row r="695" ht="12.75" customHeight="1">
      <c r="A695" s="3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</row>
    <row r="696" ht="12.75" customHeight="1">
      <c r="A696" s="3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</row>
    <row r="697" ht="12.75" customHeight="1">
      <c r="A697" s="3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</row>
    <row r="698" ht="12.75" customHeight="1">
      <c r="A698" s="3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</row>
    <row r="699" ht="12.75" customHeight="1">
      <c r="A699" s="3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</row>
    <row r="700" ht="12.75" customHeight="1">
      <c r="A700" s="3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</row>
    <row r="701" ht="12.75" customHeight="1">
      <c r="A701" s="3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</row>
    <row r="702" ht="12.75" customHeight="1">
      <c r="A702" s="3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</row>
    <row r="703" ht="12.75" customHeight="1">
      <c r="A703" s="3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</row>
    <row r="704" ht="12.75" customHeight="1">
      <c r="A704" s="3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</row>
    <row r="705" ht="12.75" customHeight="1">
      <c r="A705" s="3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</row>
    <row r="706" ht="12.75" customHeight="1">
      <c r="A706" s="3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</row>
    <row r="707" ht="12.75" customHeight="1">
      <c r="A707" s="3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</row>
    <row r="708" ht="12.75" customHeight="1">
      <c r="A708" s="3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</row>
    <row r="709" ht="12.75" customHeight="1">
      <c r="A709" s="3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</row>
    <row r="710" ht="12.75" customHeight="1">
      <c r="A710" s="3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</row>
    <row r="711" ht="12.75" customHeight="1">
      <c r="A711" s="3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</row>
    <row r="712" ht="12.75" customHeight="1">
      <c r="A712" s="3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</row>
    <row r="713" ht="12.75" customHeight="1">
      <c r="A713" s="3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</row>
    <row r="714" ht="12.75" customHeight="1">
      <c r="A714" s="3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</row>
    <row r="715" ht="12.75" customHeight="1">
      <c r="A715" s="3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</row>
    <row r="716" ht="12.75" customHeight="1">
      <c r="A716" s="3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</row>
    <row r="717" ht="12.75" customHeight="1">
      <c r="A717" s="3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</row>
    <row r="718" ht="12.75" customHeight="1">
      <c r="A718" s="3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</row>
    <row r="719" ht="12.75" customHeight="1">
      <c r="A719" s="3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</row>
    <row r="720" ht="12.75" customHeight="1">
      <c r="A720" s="3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</row>
    <row r="721" ht="12.75" customHeight="1">
      <c r="A721" s="3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</row>
    <row r="722" ht="12.75" customHeight="1">
      <c r="A722" s="3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</row>
    <row r="723" ht="12.75" customHeight="1">
      <c r="A723" s="3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</row>
    <row r="724" ht="12.75" customHeight="1">
      <c r="A724" s="3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</row>
    <row r="725" ht="12.75" customHeight="1">
      <c r="A725" s="3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</row>
    <row r="726" ht="12.75" customHeight="1">
      <c r="A726" s="3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</row>
    <row r="727" ht="12.75" customHeight="1">
      <c r="A727" s="3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</row>
    <row r="728" ht="12.75" customHeight="1">
      <c r="A728" s="3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</row>
    <row r="729" ht="12.75" customHeight="1">
      <c r="A729" s="3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</row>
    <row r="730" ht="12.75" customHeight="1">
      <c r="A730" s="3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</row>
    <row r="731" ht="12.75" customHeight="1">
      <c r="A731" s="3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</row>
    <row r="732" ht="12.75" customHeight="1">
      <c r="A732" s="3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</row>
    <row r="733" ht="12.75" customHeight="1">
      <c r="A733" s="3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</row>
    <row r="734" ht="12.75" customHeight="1">
      <c r="A734" s="3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</row>
    <row r="735" ht="12.75" customHeight="1">
      <c r="A735" s="3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</row>
    <row r="736" ht="12.75" customHeight="1">
      <c r="A736" s="3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</row>
    <row r="737" ht="12.75" customHeight="1">
      <c r="A737" s="3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</row>
    <row r="738" ht="12.75" customHeight="1">
      <c r="A738" s="3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</row>
    <row r="739" ht="12.75" customHeight="1">
      <c r="A739" s="3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</row>
    <row r="740" ht="12.75" customHeight="1">
      <c r="A740" s="3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</row>
    <row r="741" ht="12.75" customHeight="1">
      <c r="A741" s="3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</row>
    <row r="742" ht="12.75" customHeight="1">
      <c r="A742" s="3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</row>
    <row r="743" ht="12.75" customHeight="1">
      <c r="A743" s="3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</row>
    <row r="744" ht="12.75" customHeight="1">
      <c r="A744" s="3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</row>
    <row r="745" ht="12.75" customHeight="1">
      <c r="A745" s="3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</row>
    <row r="746" ht="12.75" customHeight="1">
      <c r="A746" s="3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</row>
    <row r="747" ht="12.75" customHeight="1">
      <c r="A747" s="3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</row>
    <row r="748" ht="12.75" customHeight="1">
      <c r="A748" s="3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</row>
    <row r="749" ht="12.75" customHeight="1">
      <c r="A749" s="3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</row>
    <row r="750" ht="12.75" customHeight="1">
      <c r="A750" s="3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</row>
    <row r="751" ht="12.75" customHeight="1">
      <c r="A751" s="3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</row>
    <row r="752" ht="12.75" customHeight="1">
      <c r="A752" s="3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</row>
    <row r="753" ht="12.75" customHeight="1">
      <c r="A753" s="3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</row>
    <row r="754" ht="12.75" customHeight="1">
      <c r="A754" s="3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</row>
    <row r="755" ht="12.75" customHeight="1">
      <c r="A755" s="3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</row>
    <row r="756" ht="12.75" customHeight="1">
      <c r="A756" s="3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</row>
    <row r="757" ht="12.75" customHeight="1">
      <c r="A757" s="3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</row>
    <row r="758" ht="12.75" customHeight="1">
      <c r="A758" s="3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</row>
    <row r="759" ht="12.75" customHeight="1">
      <c r="A759" s="3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</row>
    <row r="760" ht="12.75" customHeight="1">
      <c r="A760" s="3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</row>
    <row r="761" ht="12.75" customHeight="1">
      <c r="A761" s="3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</row>
    <row r="762" ht="12.75" customHeight="1">
      <c r="A762" s="3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</row>
    <row r="763" ht="12.75" customHeight="1">
      <c r="A763" s="3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</row>
    <row r="764" ht="12.75" customHeight="1">
      <c r="A764" s="3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</row>
    <row r="765" ht="12.75" customHeight="1">
      <c r="A765" s="3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</row>
    <row r="766" ht="12.75" customHeight="1">
      <c r="A766" s="3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</row>
    <row r="767" ht="12.75" customHeight="1">
      <c r="A767" s="3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</row>
    <row r="768" ht="12.75" customHeight="1">
      <c r="A768" s="3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</row>
    <row r="769" ht="12.75" customHeight="1">
      <c r="A769" s="3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</row>
    <row r="770" ht="12.75" customHeight="1">
      <c r="A770" s="3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</row>
    <row r="771" ht="12.75" customHeight="1">
      <c r="A771" s="3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</row>
    <row r="772" ht="12.75" customHeight="1">
      <c r="A772" s="3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</row>
    <row r="773" ht="12.75" customHeight="1">
      <c r="A773" s="3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</row>
    <row r="774" ht="12.75" customHeight="1">
      <c r="A774" s="3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</row>
    <row r="775" ht="12.75" customHeight="1">
      <c r="A775" s="3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</row>
    <row r="776" ht="12.75" customHeight="1">
      <c r="A776" s="3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</row>
    <row r="777" ht="12.75" customHeight="1">
      <c r="A777" s="3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</row>
    <row r="778" ht="12.75" customHeight="1">
      <c r="A778" s="3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</row>
    <row r="779" ht="12.75" customHeight="1">
      <c r="A779" s="3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</row>
    <row r="780" ht="12.75" customHeight="1">
      <c r="A780" s="3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</row>
    <row r="781" ht="12.75" customHeight="1">
      <c r="A781" s="3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</row>
    <row r="782" ht="12.75" customHeight="1">
      <c r="A782" s="3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</row>
    <row r="783" ht="12.75" customHeight="1">
      <c r="A783" s="3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</row>
    <row r="784" ht="12.75" customHeight="1">
      <c r="A784" s="3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</row>
    <row r="785" ht="12.75" customHeight="1">
      <c r="A785" s="3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</row>
    <row r="786" ht="12.75" customHeight="1">
      <c r="A786" s="3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</row>
    <row r="787" ht="12.75" customHeight="1">
      <c r="A787" s="3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</row>
    <row r="788" ht="12.75" customHeight="1">
      <c r="A788" s="3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</row>
    <row r="789" ht="12.75" customHeight="1">
      <c r="A789" s="3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</row>
    <row r="790" ht="12.75" customHeight="1">
      <c r="A790" s="3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</row>
    <row r="791" ht="12.75" customHeight="1">
      <c r="A791" s="3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</row>
    <row r="792" ht="12.75" customHeight="1">
      <c r="A792" s="3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</row>
    <row r="793" ht="12.75" customHeight="1">
      <c r="A793" s="3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</row>
    <row r="794" ht="12.75" customHeight="1">
      <c r="A794" s="3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</row>
    <row r="795" ht="12.75" customHeight="1">
      <c r="A795" s="3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</row>
    <row r="796" ht="12.75" customHeight="1">
      <c r="A796" s="3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</row>
    <row r="797" ht="12.75" customHeight="1">
      <c r="A797" s="3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</row>
    <row r="798" ht="12.75" customHeight="1">
      <c r="A798" s="3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</row>
    <row r="799" ht="12.75" customHeight="1">
      <c r="A799" s="3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</row>
    <row r="800" ht="12.75" customHeight="1">
      <c r="A800" s="3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</row>
    <row r="801" ht="12.75" customHeight="1">
      <c r="A801" s="3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</row>
    <row r="802" ht="12.75" customHeight="1">
      <c r="A802" s="3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</row>
    <row r="803" ht="12.75" customHeight="1">
      <c r="A803" s="3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</row>
    <row r="804" ht="12.75" customHeight="1">
      <c r="A804" s="3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</row>
    <row r="805" ht="12.75" customHeight="1">
      <c r="A805" s="3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</row>
    <row r="806" ht="12.75" customHeight="1">
      <c r="A806" s="3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</row>
    <row r="807" ht="12.75" customHeight="1">
      <c r="A807" s="3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</row>
    <row r="808" ht="12.75" customHeight="1">
      <c r="A808" s="3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</row>
    <row r="809" ht="12.75" customHeight="1">
      <c r="A809" s="3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</row>
    <row r="810" ht="12.75" customHeight="1">
      <c r="A810" s="3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</row>
    <row r="811" ht="12.75" customHeight="1">
      <c r="A811" s="3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</row>
    <row r="812" ht="12.75" customHeight="1">
      <c r="A812" s="3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</row>
    <row r="813" ht="12.75" customHeight="1">
      <c r="A813" s="3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</row>
    <row r="814" ht="12.75" customHeight="1">
      <c r="A814" s="3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</row>
    <row r="815" ht="12.75" customHeight="1">
      <c r="A815" s="3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</row>
    <row r="816" ht="12.75" customHeight="1">
      <c r="A816" s="3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</row>
    <row r="817" ht="12.75" customHeight="1">
      <c r="A817" s="3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</row>
    <row r="818" ht="12.75" customHeight="1">
      <c r="A818" s="3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</row>
    <row r="819" ht="12.75" customHeight="1">
      <c r="A819" s="3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</row>
    <row r="820" ht="12.75" customHeight="1">
      <c r="A820" s="3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</row>
    <row r="821" ht="12.75" customHeight="1">
      <c r="A821" s="3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</row>
    <row r="822" ht="12.75" customHeight="1">
      <c r="A822" s="3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</row>
    <row r="823" ht="12.75" customHeight="1">
      <c r="A823" s="3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</row>
    <row r="824" ht="12.75" customHeight="1">
      <c r="A824" s="3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</row>
    <row r="825" ht="12.75" customHeight="1">
      <c r="A825" s="3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</row>
    <row r="826" ht="12.75" customHeight="1">
      <c r="A826" s="3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</row>
    <row r="827" ht="12.75" customHeight="1">
      <c r="A827" s="3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</row>
    <row r="828" ht="12.75" customHeight="1">
      <c r="A828" s="3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</row>
    <row r="829" ht="12.75" customHeight="1">
      <c r="A829" s="3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</row>
    <row r="830" ht="12.75" customHeight="1">
      <c r="A830" s="3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</row>
    <row r="831" ht="12.75" customHeight="1">
      <c r="A831" s="3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</row>
    <row r="832" ht="12.75" customHeight="1">
      <c r="A832" s="3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</row>
    <row r="833" ht="12.75" customHeight="1">
      <c r="A833" s="3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</row>
    <row r="834" ht="12.75" customHeight="1">
      <c r="A834" s="3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</row>
    <row r="835" ht="12.75" customHeight="1">
      <c r="A835" s="3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</row>
    <row r="836" ht="12.75" customHeight="1">
      <c r="A836" s="3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</row>
    <row r="837" ht="12.75" customHeight="1">
      <c r="A837" s="3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</row>
    <row r="838" ht="12.75" customHeight="1">
      <c r="A838" s="3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</row>
    <row r="839" ht="12.75" customHeight="1">
      <c r="A839" s="3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</row>
    <row r="840" ht="12.75" customHeight="1">
      <c r="A840" s="3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</row>
    <row r="841" ht="12.75" customHeight="1">
      <c r="A841" s="3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</row>
    <row r="842" ht="12.75" customHeight="1">
      <c r="A842" s="3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</row>
    <row r="843" ht="12.75" customHeight="1">
      <c r="A843" s="3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</row>
    <row r="844" ht="12.75" customHeight="1">
      <c r="A844" s="3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</row>
    <row r="845" ht="12.75" customHeight="1">
      <c r="A845" s="3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</row>
    <row r="846" ht="12.75" customHeight="1">
      <c r="A846" s="3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</row>
    <row r="847" ht="12.75" customHeight="1">
      <c r="A847" s="3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</row>
    <row r="848" ht="12.75" customHeight="1">
      <c r="A848" s="3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</row>
    <row r="849" ht="12.75" customHeight="1">
      <c r="A849" s="3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</row>
    <row r="850" ht="12.75" customHeight="1">
      <c r="A850" s="3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</row>
    <row r="851" ht="12.75" customHeight="1">
      <c r="A851" s="3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</row>
    <row r="852" ht="12.75" customHeight="1">
      <c r="A852" s="3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</row>
    <row r="853" ht="12.75" customHeight="1">
      <c r="A853" s="3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</row>
    <row r="854" ht="12.75" customHeight="1">
      <c r="A854" s="3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</row>
    <row r="855" ht="12.75" customHeight="1">
      <c r="A855" s="3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</row>
    <row r="856" ht="12.75" customHeight="1">
      <c r="A856" s="3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</row>
    <row r="857" ht="12.75" customHeight="1">
      <c r="A857" s="3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</row>
    <row r="858" ht="12.75" customHeight="1">
      <c r="A858" s="3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</row>
    <row r="859" ht="12.75" customHeight="1">
      <c r="A859" s="3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</row>
    <row r="860" ht="12.75" customHeight="1">
      <c r="A860" s="3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</row>
    <row r="861" ht="12.75" customHeight="1">
      <c r="A861" s="3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</row>
    <row r="862" ht="12.75" customHeight="1">
      <c r="A862" s="3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</row>
    <row r="863" ht="12.75" customHeight="1">
      <c r="A863" s="3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</row>
    <row r="864" ht="12.75" customHeight="1">
      <c r="A864" s="3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</row>
    <row r="865" ht="12.75" customHeight="1">
      <c r="A865" s="3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</row>
    <row r="866" ht="12.75" customHeight="1">
      <c r="A866" s="3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</row>
    <row r="867" ht="12.75" customHeight="1">
      <c r="A867" s="3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</row>
    <row r="868" ht="12.75" customHeight="1">
      <c r="A868" s="3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</row>
    <row r="869" ht="12.75" customHeight="1">
      <c r="A869" s="3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</row>
    <row r="870" ht="12.75" customHeight="1">
      <c r="A870" s="3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</row>
    <row r="871" ht="12.75" customHeight="1">
      <c r="A871" s="3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</row>
    <row r="872" ht="12.75" customHeight="1">
      <c r="A872" s="3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</row>
    <row r="873" ht="12.75" customHeight="1">
      <c r="A873" s="3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</row>
    <row r="874" ht="12.75" customHeight="1">
      <c r="A874" s="3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</row>
    <row r="875" ht="12.75" customHeight="1">
      <c r="A875" s="3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</row>
    <row r="876" ht="12.75" customHeight="1">
      <c r="A876" s="3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</row>
    <row r="877" ht="12.75" customHeight="1">
      <c r="A877" s="3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</row>
    <row r="878" ht="12.75" customHeight="1">
      <c r="A878" s="3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</row>
    <row r="879" ht="12.75" customHeight="1">
      <c r="A879" s="3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</row>
    <row r="880" ht="12.75" customHeight="1">
      <c r="A880" s="3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</row>
    <row r="881" ht="12.75" customHeight="1">
      <c r="A881" s="3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</row>
    <row r="882" ht="12.75" customHeight="1">
      <c r="A882" s="3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</row>
    <row r="883" ht="12.75" customHeight="1">
      <c r="A883" s="3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</row>
    <row r="884" ht="12.75" customHeight="1">
      <c r="A884" s="3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</row>
    <row r="885" ht="12.75" customHeight="1">
      <c r="A885" s="3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</row>
    <row r="886" ht="12.75" customHeight="1">
      <c r="A886" s="3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</row>
    <row r="887" ht="12.75" customHeight="1">
      <c r="A887" s="3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</row>
    <row r="888" ht="12.75" customHeight="1">
      <c r="A888" s="3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</row>
    <row r="889" ht="12.75" customHeight="1">
      <c r="A889" s="3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</row>
    <row r="890" ht="12.75" customHeight="1">
      <c r="A890" s="3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</row>
    <row r="891" ht="12.75" customHeight="1">
      <c r="A891" s="3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</row>
    <row r="892" ht="12.75" customHeight="1">
      <c r="A892" s="3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</row>
    <row r="893" ht="12.75" customHeight="1">
      <c r="A893" s="3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</row>
    <row r="894" ht="12.75" customHeight="1">
      <c r="A894" s="3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</row>
    <row r="895" ht="12.75" customHeight="1">
      <c r="A895" s="3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</row>
    <row r="896" ht="12.75" customHeight="1">
      <c r="A896" s="3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</row>
    <row r="897" ht="12.75" customHeight="1">
      <c r="A897" s="3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</row>
    <row r="898" ht="12.75" customHeight="1">
      <c r="A898" s="3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</row>
    <row r="899" ht="12.75" customHeight="1">
      <c r="A899" s="3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</row>
    <row r="900" ht="12.75" customHeight="1">
      <c r="A900" s="3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</row>
    <row r="901" ht="12.75" customHeight="1">
      <c r="A901" s="3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</row>
    <row r="902" ht="12.75" customHeight="1">
      <c r="A902" s="3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</row>
    <row r="903" ht="12.75" customHeight="1">
      <c r="A903" s="3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</row>
    <row r="904" ht="12.75" customHeight="1">
      <c r="A904" s="3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</row>
    <row r="905" ht="12.75" customHeight="1">
      <c r="A905" s="3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</row>
    <row r="906" ht="12.75" customHeight="1">
      <c r="A906" s="3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</row>
    <row r="907" ht="12.75" customHeight="1">
      <c r="A907" s="3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</row>
    <row r="908" ht="12.75" customHeight="1">
      <c r="A908" s="3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</row>
    <row r="909" ht="12.75" customHeight="1">
      <c r="A909" s="3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</row>
    <row r="910" ht="12.75" customHeight="1">
      <c r="A910" s="3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</row>
    <row r="911" ht="12.75" customHeight="1">
      <c r="A911" s="3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</row>
    <row r="912" ht="12.75" customHeight="1">
      <c r="A912" s="3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</row>
    <row r="913" ht="12.75" customHeight="1">
      <c r="A913" s="3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</row>
    <row r="914" ht="12.75" customHeight="1">
      <c r="A914" s="3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</row>
    <row r="915" ht="12.75" customHeight="1">
      <c r="A915" s="3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</row>
    <row r="916" ht="12.75" customHeight="1">
      <c r="A916" s="3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</row>
    <row r="917" ht="12.75" customHeight="1">
      <c r="A917" s="3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</row>
    <row r="918" ht="12.75" customHeight="1">
      <c r="A918" s="3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</row>
    <row r="919" ht="12.75" customHeight="1">
      <c r="A919" s="3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</row>
    <row r="920" ht="12.75" customHeight="1">
      <c r="A920" s="3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</row>
    <row r="921" ht="12.75" customHeight="1">
      <c r="A921" s="3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</row>
    <row r="922" ht="12.75" customHeight="1">
      <c r="A922" s="3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</row>
    <row r="923" ht="12.75" customHeight="1">
      <c r="A923" s="3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</row>
    <row r="924" ht="12.75" customHeight="1">
      <c r="A924" s="3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</row>
    <row r="925" ht="12.75" customHeight="1">
      <c r="A925" s="3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</row>
    <row r="926" ht="12.75" customHeight="1">
      <c r="A926" s="3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</row>
    <row r="927" ht="12.75" customHeight="1">
      <c r="A927" s="3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</row>
    <row r="928" ht="12.75" customHeight="1">
      <c r="A928" s="3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</row>
    <row r="929" ht="12.75" customHeight="1">
      <c r="A929" s="3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</row>
    <row r="930" ht="12.75" customHeight="1">
      <c r="A930" s="3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</row>
    <row r="931" ht="12.75" customHeight="1">
      <c r="A931" s="3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</row>
    <row r="932" ht="12.75" customHeight="1">
      <c r="A932" s="3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</row>
    <row r="933" ht="12.75" customHeight="1">
      <c r="A933" s="3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</row>
    <row r="934" ht="12.75" customHeight="1">
      <c r="A934" s="3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</row>
    <row r="935" ht="12.75" customHeight="1">
      <c r="A935" s="3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</row>
    <row r="936" ht="12.75" customHeight="1">
      <c r="A936" s="3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</row>
    <row r="937" ht="12.75" customHeight="1">
      <c r="A937" s="3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</row>
    <row r="938" ht="12.75" customHeight="1">
      <c r="A938" s="3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</row>
    <row r="939" ht="12.75" customHeight="1">
      <c r="A939" s="3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</row>
    <row r="940" ht="12.75" customHeight="1">
      <c r="A940" s="3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</row>
    <row r="941" ht="12.75" customHeight="1">
      <c r="A941" s="3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</row>
    <row r="942" ht="12.75" customHeight="1">
      <c r="A942" s="3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</row>
    <row r="943" ht="12.75" customHeight="1">
      <c r="A943" s="3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</row>
    <row r="944" ht="12.75" customHeight="1">
      <c r="A944" s="3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</row>
    <row r="945" ht="12.75" customHeight="1">
      <c r="A945" s="3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</row>
    <row r="946" ht="12.75" customHeight="1">
      <c r="A946" s="3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</row>
    <row r="947" ht="12.75" customHeight="1">
      <c r="A947" s="3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</row>
    <row r="948" ht="12.75" customHeight="1">
      <c r="A948" s="3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</row>
    <row r="949" ht="12.75" customHeight="1">
      <c r="A949" s="3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</row>
    <row r="950" ht="12.75" customHeight="1">
      <c r="A950" s="3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</row>
    <row r="951" ht="12.75" customHeight="1">
      <c r="A951" s="3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</row>
    <row r="952" ht="12.75" customHeight="1">
      <c r="A952" s="3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</row>
    <row r="953" ht="12.75" customHeight="1">
      <c r="A953" s="3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</row>
    <row r="954" ht="12.75" customHeight="1">
      <c r="A954" s="3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</row>
    <row r="955" ht="12.75" customHeight="1">
      <c r="A955" s="3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</row>
    <row r="956" ht="12.75" customHeight="1">
      <c r="A956" s="3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</row>
    <row r="957" ht="12.75" customHeight="1">
      <c r="A957" s="3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</row>
    <row r="958" ht="12.75" customHeight="1">
      <c r="A958" s="3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</row>
    <row r="959" ht="12.75" customHeight="1">
      <c r="A959" s="3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</row>
    <row r="960" ht="12.75" customHeight="1">
      <c r="A960" s="3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</row>
    <row r="961" ht="12.75" customHeight="1">
      <c r="A961" s="3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</row>
    <row r="962" ht="12.75" customHeight="1">
      <c r="A962" s="3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</row>
    <row r="963" ht="12.75" customHeight="1">
      <c r="A963" s="3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</row>
    <row r="964" ht="12.75" customHeight="1">
      <c r="A964" s="3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</row>
    <row r="965" ht="12.75" customHeight="1">
      <c r="A965" s="3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</row>
    <row r="966" ht="12.75" customHeight="1">
      <c r="A966" s="3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</row>
    <row r="967" ht="12.75" customHeight="1">
      <c r="A967" s="3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</row>
    <row r="968" ht="12.75" customHeight="1">
      <c r="A968" s="3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</row>
    <row r="969" ht="12.75" customHeight="1">
      <c r="A969" s="3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</row>
    <row r="970" ht="12.75" customHeight="1">
      <c r="A970" s="3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</row>
    <row r="971" ht="12.75" customHeight="1">
      <c r="A971" s="3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</row>
    <row r="972" ht="12.75" customHeight="1">
      <c r="A972" s="3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</row>
    <row r="973" ht="12.75" customHeight="1">
      <c r="A973" s="3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</row>
    <row r="974" ht="12.75" customHeight="1">
      <c r="A974" s="3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</row>
    <row r="975" ht="12.75" customHeight="1">
      <c r="A975" s="3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</row>
    <row r="976" ht="12.75" customHeight="1">
      <c r="A976" s="3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</row>
    <row r="977" ht="12.75" customHeight="1">
      <c r="A977" s="3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</row>
    <row r="978" ht="12.75" customHeight="1">
      <c r="A978" s="3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</row>
    <row r="979" ht="12.75" customHeight="1">
      <c r="A979" s="3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</row>
    <row r="980" ht="12.75" customHeight="1">
      <c r="A980" s="3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</row>
    <row r="981" ht="12.75" customHeight="1">
      <c r="A981" s="3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</row>
    <row r="982" ht="12.75" customHeight="1">
      <c r="A982" s="3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</row>
    <row r="983" ht="12.75" customHeight="1">
      <c r="A983" s="3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</row>
    <row r="984" ht="12.75" customHeight="1">
      <c r="A984" s="3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</row>
    <row r="985" ht="12.75" customHeight="1">
      <c r="A985" s="3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</row>
    <row r="986" ht="12.75" customHeight="1">
      <c r="A986" s="3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</row>
    <row r="987" ht="12.75" customHeight="1">
      <c r="A987" s="3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</row>
    <row r="988" ht="12.75" customHeight="1">
      <c r="A988" s="3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</row>
    <row r="989" ht="12.75" customHeight="1">
      <c r="A989" s="3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</row>
    <row r="990" ht="12.75" customHeight="1">
      <c r="A990" s="3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</row>
    <row r="991" ht="12.75" customHeight="1">
      <c r="A991" s="3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</row>
    <row r="992" ht="12.75" customHeight="1">
      <c r="A992" s="3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</row>
    <row r="993" ht="12.75" customHeight="1">
      <c r="A993" s="3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</row>
    <row r="994" ht="12.75" customHeight="1">
      <c r="A994" s="3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</row>
    <row r="995" ht="12.75" customHeight="1">
      <c r="A995" s="3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</row>
    <row r="996" ht="12.75" customHeight="1">
      <c r="A996" s="3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</row>
    <row r="997" ht="12.75" customHeight="1">
      <c r="A997" s="3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</row>
    <row r="998" ht="12.75" customHeight="1">
      <c r="A998" s="3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</row>
  </sheetData>
  <mergeCells count="1">
    <mergeCell ref="B2:B3"/>
  </mergeCells>
  <conditionalFormatting sqref="C42:V42 C45:V45">
    <cfRule type="expression" dxfId="0" priority="1">
      <formula>#REF!&gt;=TODAY()</formula>
    </cfRule>
  </conditionalFormatting>
  <conditionalFormatting sqref="C42:V42">
    <cfRule type="expression" dxfId="0" priority="2">
      <formula>#REF!&gt;=TODAY()</formula>
    </cfRule>
  </conditionalFormatting>
  <conditionalFormatting sqref="C42:V42">
    <cfRule type="expression" dxfId="0" priority="3">
      <formula>#REF!&gt;=TODAY()</formula>
    </cfRule>
  </conditionalFormatting>
  <conditionalFormatting sqref="C42:V42">
    <cfRule type="expression" dxfId="0" priority="4">
      <formula>#REF!&gt;=TODAY()</formula>
    </cfRule>
  </conditionalFormatting>
  <conditionalFormatting sqref="C42:V42">
    <cfRule type="expression" dxfId="0" priority="5">
      <formula>#REF!&gt;=TODAY()</formula>
    </cfRule>
  </conditionalFormatting>
  <conditionalFormatting sqref="C42:V42">
    <cfRule type="expression" dxfId="0" priority="6">
      <formula>#REF!&gt;=TODAY()</formula>
    </cfRule>
  </conditionalFormatting>
  <conditionalFormatting sqref="C42:V42">
    <cfRule type="expression" dxfId="0" priority="7">
      <formula>#REF!&gt;=TODAY()</formula>
    </cfRule>
  </conditionalFormatting>
  <conditionalFormatting sqref="C42:V42">
    <cfRule type="expression" dxfId="0" priority="8">
      <formula>#REF!&gt;=TODAY()</formula>
    </cfRule>
  </conditionalFormatting>
  <conditionalFormatting sqref="C42:V42">
    <cfRule type="expression" dxfId="0" priority="9">
      <formula>#REF!&gt;=TODAY()</formula>
    </cfRule>
  </conditionalFormatting>
  <conditionalFormatting sqref="C42:V42">
    <cfRule type="expression" dxfId="0" priority="10">
      <formula>#REF!&gt;=TODAY()</formula>
    </cfRule>
  </conditionalFormatting>
  <conditionalFormatting sqref="C42:V42">
    <cfRule type="expression" dxfId="0" priority="11">
      <formula>#REF!&gt;=TODAY()</formula>
    </cfRule>
  </conditionalFormatting>
  <conditionalFormatting sqref="C42:V42">
    <cfRule type="expression" dxfId="0" priority="12">
      <formula>#REF!&gt;=TODAY()</formula>
    </cfRule>
  </conditionalFormatting>
  <conditionalFormatting sqref="C42:V42">
    <cfRule type="expression" dxfId="0" priority="13">
      <formula>#REF!&gt;=TODAY()</formula>
    </cfRule>
  </conditionalFormatting>
  <conditionalFormatting sqref="C42:V42">
    <cfRule type="expression" dxfId="0" priority="14">
      <formula>#REF!&gt;=TODAY()</formula>
    </cfRule>
  </conditionalFormatting>
  <conditionalFormatting sqref="C42:V42">
    <cfRule type="expression" dxfId="0" priority="15">
      <formula>#REF!&gt;=TODAY()</formula>
    </cfRule>
  </conditionalFormatting>
  <conditionalFormatting sqref="C42:V42">
    <cfRule type="expression" dxfId="0" priority="16">
      <formula>#REF!&gt;=TODAY()</formula>
    </cfRule>
  </conditionalFormatting>
  <conditionalFormatting sqref="C42:V42">
    <cfRule type="expression" dxfId="0" priority="17">
      <formula>#REF!&gt;=TODAY()</formula>
    </cfRule>
  </conditionalFormatting>
  <conditionalFormatting sqref="C42:V42">
    <cfRule type="expression" dxfId="0" priority="18">
      <formula>#REF!&gt;=TODAY()</formula>
    </cfRule>
  </conditionalFormatting>
  <conditionalFormatting sqref="C42:V42">
    <cfRule type="expression" dxfId="0" priority="19">
      <formula>#REF!&gt;=TODAY()</formula>
    </cfRule>
  </conditionalFormatting>
  <conditionalFormatting sqref="C42:V42">
    <cfRule type="expression" dxfId="0" priority="20">
      <formula>#REF!&gt;=TODAY()</formula>
    </cfRule>
  </conditionalFormatting>
  <conditionalFormatting sqref="C42:V42">
    <cfRule type="expression" dxfId="0" priority="21">
      <formula>#REF!&gt;=TODAY()</formula>
    </cfRule>
  </conditionalFormatting>
  <conditionalFormatting sqref="C42:V42">
    <cfRule type="expression" dxfId="0" priority="22">
      <formula>#REF!&gt;=TODAY()</formula>
    </cfRule>
  </conditionalFormatting>
  <conditionalFormatting sqref="C42:V42">
    <cfRule type="expression" dxfId="0" priority="23">
      <formula>#REF!&gt;=TODAY()</formula>
    </cfRule>
  </conditionalFormatting>
  <conditionalFormatting sqref="C42:V42">
    <cfRule type="expression" dxfId="0" priority="24">
      <formula>#REF!&gt;=TODAY()</formula>
    </cfRule>
  </conditionalFormatting>
  <conditionalFormatting sqref="C42:V42">
    <cfRule type="expression" dxfId="0" priority="25">
      <formula>#REF!&gt;=TODAY()</formula>
    </cfRule>
  </conditionalFormatting>
  <conditionalFormatting sqref="C42:V42">
    <cfRule type="expression" dxfId="0" priority="26">
      <formula>#REF!&gt;=TODAY()</formula>
    </cfRule>
  </conditionalFormatting>
  <conditionalFormatting sqref="C42:V42">
    <cfRule type="expression" dxfId="0" priority="27">
      <formula>#REF!&gt;=TODAY()</formula>
    </cfRule>
  </conditionalFormatting>
  <conditionalFormatting sqref="C42:V42">
    <cfRule type="expression" dxfId="0" priority="28">
      <formula>#REF!&gt;=TODAY()</formula>
    </cfRule>
  </conditionalFormatting>
  <conditionalFormatting sqref="C42:V42">
    <cfRule type="expression" dxfId="0" priority="29">
      <formula>#REF!&gt;=TODAY()</formula>
    </cfRule>
  </conditionalFormatting>
  <conditionalFormatting sqref="C42:V42">
    <cfRule type="expression" dxfId="0" priority="30">
      <formula>#REF!&gt;=TODAY()</formula>
    </cfRule>
  </conditionalFormatting>
  <conditionalFormatting sqref="C42:V42">
    <cfRule type="expression" dxfId="0" priority="31">
      <formula>#REF!&gt;=TODAY()</formula>
    </cfRule>
  </conditionalFormatting>
  <conditionalFormatting sqref="C42:V42">
    <cfRule type="expression" dxfId="0" priority="32">
      <formula>#REF!&gt;=TODAY()</formula>
    </cfRule>
  </conditionalFormatting>
  <conditionalFormatting sqref="C42:V42">
    <cfRule type="expression" dxfId="0" priority="33">
      <formula>#REF!&gt;=TODAY()</formula>
    </cfRule>
  </conditionalFormatting>
  <conditionalFormatting sqref="C42:V42">
    <cfRule type="expression" dxfId="0" priority="34">
      <formula>#REF!&gt;=TODAY()</formula>
    </cfRule>
  </conditionalFormatting>
  <conditionalFormatting sqref="C42:V42">
    <cfRule type="expression" dxfId="0" priority="35">
      <formula>#REF!&gt;=TODAY()</formula>
    </cfRule>
  </conditionalFormatting>
  <conditionalFormatting sqref="C42:V42">
    <cfRule type="expression" dxfId="0" priority="36">
      <formula>#REF!&gt;=TODAY()</formula>
    </cfRule>
  </conditionalFormatting>
  <conditionalFormatting sqref="C42:V42">
    <cfRule type="expression" dxfId="0" priority="37">
      <formula>#REF!&gt;=TODAY()</formula>
    </cfRule>
  </conditionalFormatting>
  <conditionalFormatting sqref="C42:V42">
    <cfRule type="expression" dxfId="0" priority="38">
      <formula>#REF!&gt;=TODAY()</formula>
    </cfRule>
  </conditionalFormatting>
  <conditionalFormatting sqref="C42:V42">
    <cfRule type="expression" dxfId="0" priority="39">
      <formula>#REF!&gt;=TODAY()</formula>
    </cfRule>
  </conditionalFormatting>
  <conditionalFormatting sqref="C42:V42">
    <cfRule type="expression" dxfId="0" priority="40">
      <formula>#REF!&gt;=TODAY()</formula>
    </cfRule>
  </conditionalFormatting>
  <conditionalFormatting sqref="C42:V42">
    <cfRule type="expression" dxfId="0" priority="41">
      <formula>#REF!&gt;=TODAY()</formula>
    </cfRule>
  </conditionalFormatting>
  <conditionalFormatting sqref="C42:V42">
    <cfRule type="expression" dxfId="0" priority="42">
      <formula>#REF!&gt;=TODAY()</formula>
    </cfRule>
  </conditionalFormatting>
  <conditionalFormatting sqref="C5:V5">
    <cfRule type="expression" dxfId="0" priority="43">
      <formula>#REF!&gt;=TODAY()</formula>
    </cfRule>
  </conditionalFormatting>
  <conditionalFormatting sqref="C5:V5">
    <cfRule type="expression" dxfId="0" priority="44">
      <formula>#REF!&gt;=TODAY()</formula>
    </cfRule>
  </conditionalFormatting>
  <conditionalFormatting sqref="C5:V5">
    <cfRule type="expression" dxfId="0" priority="45">
      <formula>#REF!&gt;=TODAY()</formula>
    </cfRule>
  </conditionalFormatting>
  <conditionalFormatting sqref="C5:V5">
    <cfRule type="expression" dxfId="0" priority="46">
      <formula>#REF!&gt;=TODAY()</formula>
    </cfRule>
  </conditionalFormatting>
  <conditionalFormatting sqref="C5:V5">
    <cfRule type="expression" dxfId="0" priority="47">
      <formula>#REF!&gt;=TODAY()</formula>
    </cfRule>
  </conditionalFormatting>
  <conditionalFormatting sqref="C5:V5">
    <cfRule type="expression" dxfId="0" priority="48">
      <formula>#REF!&gt;=TODAY()</formula>
    </cfRule>
  </conditionalFormatting>
  <conditionalFormatting sqref="C5:V5">
    <cfRule type="expression" dxfId="0" priority="49">
      <formula>#REF!&gt;=TODAY()</formula>
    </cfRule>
  </conditionalFormatting>
  <conditionalFormatting sqref="C5:V5">
    <cfRule type="expression" dxfId="0" priority="50">
      <formula>#REF!&gt;=TODAY()</formula>
    </cfRule>
  </conditionalFormatting>
  <conditionalFormatting sqref="C6:V6">
    <cfRule type="expression" dxfId="0" priority="51">
      <formula>#REF!&gt;=TODAY()</formula>
    </cfRule>
  </conditionalFormatting>
  <conditionalFormatting sqref="C6:V6">
    <cfRule type="expression" dxfId="0" priority="52">
      <formula>#REF!&gt;=TODAY()</formula>
    </cfRule>
  </conditionalFormatting>
  <conditionalFormatting sqref="C6:V6">
    <cfRule type="expression" dxfId="0" priority="53">
      <formula>#REF!&gt;=TODAY()</formula>
    </cfRule>
  </conditionalFormatting>
  <conditionalFormatting sqref="C6:V6">
    <cfRule type="expression" dxfId="0" priority="54">
      <formula>#REF!&gt;=TODAY()</formula>
    </cfRule>
  </conditionalFormatting>
  <conditionalFormatting sqref="C6:V6">
    <cfRule type="expression" dxfId="0" priority="55">
      <formula>#REF!&gt;=TODAY()</formula>
    </cfRule>
  </conditionalFormatting>
  <conditionalFormatting sqref="C6:V6">
    <cfRule type="expression" dxfId="0" priority="56">
      <formula>#REF!&gt;=TODAY()</formula>
    </cfRule>
  </conditionalFormatting>
  <conditionalFormatting sqref="C6:V6">
    <cfRule type="expression" dxfId="0" priority="57">
      <formula>#REF!&gt;=TODAY()</formula>
    </cfRule>
  </conditionalFormatting>
  <conditionalFormatting sqref="C6:V6">
    <cfRule type="expression" dxfId="0" priority="58">
      <formula>#REF!&gt;=TODAY()</formula>
    </cfRule>
  </conditionalFormatting>
  <conditionalFormatting sqref="C38:V38">
    <cfRule type="expression" dxfId="0" priority="59">
      <formula>#REF!&gt;=TODAY()</formula>
    </cfRule>
  </conditionalFormatting>
  <conditionalFormatting sqref="C38:V38">
    <cfRule type="expression" dxfId="0" priority="60">
      <formula>#REF!&gt;=TODAY()</formula>
    </cfRule>
  </conditionalFormatting>
  <conditionalFormatting sqref="C38:V38">
    <cfRule type="expression" dxfId="0" priority="61">
      <formula>#REF!&gt;=TODAY()</formula>
    </cfRule>
  </conditionalFormatting>
  <conditionalFormatting sqref="C38:V38">
    <cfRule type="expression" dxfId="0" priority="62">
      <formula>#REF!&gt;=TODAY()</formula>
    </cfRule>
  </conditionalFormatting>
  <conditionalFormatting sqref="C38:V38">
    <cfRule type="expression" dxfId="0" priority="63">
      <formula>#REF!&gt;=TODAY()</formula>
    </cfRule>
  </conditionalFormatting>
  <conditionalFormatting sqref="C38:V38">
    <cfRule type="expression" dxfId="0" priority="64">
      <formula>#REF!&gt;=TODAY()</formula>
    </cfRule>
  </conditionalFormatting>
  <conditionalFormatting sqref="C38:V38">
    <cfRule type="expression" dxfId="0" priority="65">
      <formula>#REF!&gt;=TODAY()</formula>
    </cfRule>
  </conditionalFormatting>
  <conditionalFormatting sqref="C38:V38">
    <cfRule type="expression" dxfId="0" priority="66">
      <formula>#REF!&gt;=TODAY()</formula>
    </cfRule>
  </conditionalFormatting>
  <conditionalFormatting sqref="C38:V38">
    <cfRule type="expression" dxfId="0" priority="67">
      <formula>#REF!&gt;=TODAY()</formula>
    </cfRule>
  </conditionalFormatting>
  <conditionalFormatting sqref="C38:V38">
    <cfRule type="expression" dxfId="0" priority="68">
      <formula>#REF!&gt;=TODAY()</formula>
    </cfRule>
  </conditionalFormatting>
  <conditionalFormatting sqref="C38:V38">
    <cfRule type="expression" dxfId="0" priority="69">
      <formula>#REF!&gt;=TODAY()</formula>
    </cfRule>
  </conditionalFormatting>
  <conditionalFormatting sqref="C38:V38">
    <cfRule type="expression" dxfId="0" priority="70">
      <formula>#REF!&gt;=TODAY()</formula>
    </cfRule>
  </conditionalFormatting>
  <conditionalFormatting sqref="C38:V38">
    <cfRule type="expression" dxfId="0" priority="71">
      <formula>#REF!&gt;=TODAY()</formula>
    </cfRule>
  </conditionalFormatting>
  <conditionalFormatting sqref="C38:V38">
    <cfRule type="expression" dxfId="0" priority="72">
      <formula>#REF!&gt;=TODAY()</formula>
    </cfRule>
  </conditionalFormatting>
  <conditionalFormatting sqref="C38:V38">
    <cfRule type="expression" dxfId="0" priority="73">
      <formula>#REF!&gt;=TODAY()</formula>
    </cfRule>
  </conditionalFormatting>
  <conditionalFormatting sqref="C38:V38">
    <cfRule type="expression" dxfId="0" priority="74">
      <formula>#REF!&gt;=TODAY()</formula>
    </cfRule>
  </conditionalFormatting>
  <conditionalFormatting sqref="C45:V45">
    <cfRule type="expression" dxfId="0" priority="75">
      <formula>#REF!&gt;=TODAY()</formula>
    </cfRule>
  </conditionalFormatting>
  <conditionalFormatting sqref="C45:V45">
    <cfRule type="expression" dxfId="0" priority="76">
      <formula>#REF!&gt;=TODAY()</formula>
    </cfRule>
  </conditionalFormatting>
  <conditionalFormatting sqref="C45:V45">
    <cfRule type="expression" dxfId="0" priority="77">
      <formula>#REF!&gt;=TODAY()</formula>
    </cfRule>
  </conditionalFormatting>
  <conditionalFormatting sqref="C45:V45">
    <cfRule type="expression" dxfId="0" priority="78">
      <formula>#REF!&gt;=TODAY()</formula>
    </cfRule>
  </conditionalFormatting>
  <conditionalFormatting sqref="C45:V45">
    <cfRule type="expression" dxfId="0" priority="79">
      <formula>#REF!&gt;=TODAY()</formula>
    </cfRule>
  </conditionalFormatting>
  <conditionalFormatting sqref="C45:V45">
    <cfRule type="expression" dxfId="0" priority="80">
      <formula>#REF!&gt;=TODAY()</formula>
    </cfRule>
  </conditionalFormatting>
  <conditionalFormatting sqref="C45:V45">
    <cfRule type="expression" dxfId="0" priority="81">
      <formula>#REF!&gt;=TODAY()</formula>
    </cfRule>
  </conditionalFormatting>
  <conditionalFormatting sqref="C45:V45">
    <cfRule type="expression" dxfId="0" priority="82">
      <formula>#REF!&gt;=TODAY()</formula>
    </cfRule>
  </conditionalFormatting>
  <conditionalFormatting sqref="C45:V45">
    <cfRule type="expression" dxfId="0" priority="83">
      <formula>#REF!&gt;=TODAY()</formula>
    </cfRule>
  </conditionalFormatting>
  <conditionalFormatting sqref="C45:V45">
    <cfRule type="expression" dxfId="0" priority="84">
      <formula>#REF!&gt;=TODAY()</formula>
    </cfRule>
  </conditionalFormatting>
  <conditionalFormatting sqref="C6:V6">
    <cfRule type="expression" dxfId="0" priority="85">
      <formula>#REF!&gt;=TODAY()</formula>
    </cfRule>
  </conditionalFormatting>
  <conditionalFormatting sqref="C6:V6">
    <cfRule type="expression" dxfId="0" priority="86">
      <formula>#REF!&gt;=TODAY()</formula>
    </cfRule>
  </conditionalFormatting>
  <conditionalFormatting sqref="C6:V6">
    <cfRule type="expression" dxfId="0" priority="87">
      <formula>#REF!&gt;=TODAY()</formula>
    </cfRule>
  </conditionalFormatting>
  <conditionalFormatting sqref="C6:V6">
    <cfRule type="expression" dxfId="0" priority="88">
      <formula>#REF!&gt;=TODAY()</formula>
    </cfRule>
  </conditionalFormatting>
  <conditionalFormatting sqref="C38:V38">
    <cfRule type="expression" dxfId="0" priority="89">
      <formula>#REF!&gt;=TODAY()</formula>
    </cfRule>
  </conditionalFormatting>
  <conditionalFormatting sqref="C38:V38">
    <cfRule type="expression" dxfId="0" priority="90">
      <formula>#REF!&gt;=TODAY()</formula>
    </cfRule>
  </conditionalFormatting>
  <conditionalFormatting sqref="C38:V38">
    <cfRule type="expression" dxfId="0" priority="91">
      <formula>#REF!&gt;=TODAY()</formula>
    </cfRule>
  </conditionalFormatting>
  <conditionalFormatting sqref="C38:V38">
    <cfRule type="expression" dxfId="0" priority="92">
      <formula>#REF!&gt;=TODAY()</formula>
    </cfRule>
  </conditionalFormatting>
  <conditionalFormatting sqref="C38:V38">
    <cfRule type="expression" dxfId="0" priority="93">
      <formula>#REF!&gt;=TODAY()</formula>
    </cfRule>
  </conditionalFormatting>
  <conditionalFormatting sqref="C38:V38">
    <cfRule type="expression" dxfId="0" priority="94">
      <formula>#REF!&gt;=TODAY()</formula>
    </cfRule>
  </conditionalFormatting>
  <conditionalFormatting sqref="C3:D3">
    <cfRule type="expression" dxfId="0" priority="95">
      <formula>#REF!&gt;=TODAY()</formula>
    </cfRule>
  </conditionalFormatting>
  <conditionalFormatting sqref="C3:D3">
    <cfRule type="expression" dxfId="0" priority="96">
      <formula>#REF!&gt;=TODAY()</formula>
    </cfRule>
  </conditionalFormatting>
  <conditionalFormatting sqref="C45:V45">
    <cfRule type="expression" dxfId="0" priority="97">
      <formula>#REF!&gt;=TODAY()</formula>
    </cfRule>
  </conditionalFormatting>
  <conditionalFormatting sqref="C45:V45">
    <cfRule type="expression" dxfId="0" priority="98">
      <formula>#REF!&gt;=TODAY()</formula>
    </cfRule>
  </conditionalFormatting>
  <conditionalFormatting sqref="C45:V45">
    <cfRule type="expression" dxfId="0" priority="99">
      <formula>#REF!&gt;=TODAY()</formula>
    </cfRule>
  </conditionalFormatting>
  <conditionalFormatting sqref="C45:V45">
    <cfRule type="expression" dxfId="0" priority="100">
      <formula>#REF!&gt;=TODAY()</formula>
    </cfRule>
  </conditionalFormatting>
  <conditionalFormatting sqref="C45:V45">
    <cfRule type="expression" dxfId="0" priority="101">
      <formula>#REF!&gt;=TODAY()</formula>
    </cfRule>
  </conditionalFormatting>
  <conditionalFormatting sqref="C45:V45">
    <cfRule type="expression" dxfId="0" priority="102">
      <formula>#REF!&gt;=TODAY()</formula>
    </cfRule>
  </conditionalFormatting>
  <conditionalFormatting sqref="C45:V45">
    <cfRule type="expression" dxfId="0" priority="103">
      <formula>#REF!&gt;=TODAY()</formula>
    </cfRule>
  </conditionalFormatting>
  <conditionalFormatting sqref="C45:V45">
    <cfRule type="expression" dxfId="0" priority="104">
      <formula>#REF!&gt;=TODAY()</formula>
    </cfRule>
  </conditionalFormatting>
  <conditionalFormatting sqref="C45:V45">
    <cfRule type="expression" dxfId="0" priority="105">
      <formula>#REF!&gt;=TODAY()</formula>
    </cfRule>
  </conditionalFormatting>
  <conditionalFormatting sqref="C45:V45">
    <cfRule type="expression" dxfId="0" priority="106">
      <formula>#REF!&gt;=TODAY()</formula>
    </cfRule>
  </conditionalFormatting>
  <conditionalFormatting sqref="C5:V5">
    <cfRule type="expression" dxfId="0" priority="107">
      <formula>#REF!&gt;=TODAY()</formula>
    </cfRule>
  </conditionalFormatting>
  <conditionalFormatting sqref="C5:V5">
    <cfRule type="expression" dxfId="0" priority="108">
      <formula>#REF!&gt;=TODAY()</formula>
    </cfRule>
  </conditionalFormatting>
  <conditionalFormatting sqref="C5:V5">
    <cfRule type="expression" dxfId="0" priority="109">
      <formula>#REF!&gt;=TODAY()</formula>
    </cfRule>
  </conditionalFormatting>
  <conditionalFormatting sqref="C5:V5">
    <cfRule type="expression" dxfId="0" priority="110">
      <formula>#REF!&gt;=TODAY()</formula>
    </cfRule>
  </conditionalFormatting>
  <conditionalFormatting sqref="C5:V5">
    <cfRule type="expression" dxfId="0" priority="111">
      <formula>#REF!&gt;=TODAY()</formula>
    </cfRule>
  </conditionalFormatting>
  <conditionalFormatting sqref="C5:V5">
    <cfRule type="expression" dxfId="0" priority="112">
      <formula>#REF!&gt;=TODAY()</formula>
    </cfRule>
  </conditionalFormatting>
  <conditionalFormatting sqref="C5:V5">
    <cfRule type="expression" dxfId="0" priority="113">
      <formula>#REF!&gt;=TODAY()</formula>
    </cfRule>
  </conditionalFormatting>
  <conditionalFormatting sqref="C5:V5">
    <cfRule type="expression" dxfId="0" priority="114">
      <formula>#REF!&gt;=TODAY()</formula>
    </cfRule>
  </conditionalFormatting>
  <conditionalFormatting sqref="C5:V5">
    <cfRule type="expression" dxfId="0" priority="115">
      <formula>#REF!&gt;=TODAY()</formula>
    </cfRule>
  </conditionalFormatting>
  <conditionalFormatting sqref="C5:V5">
    <cfRule type="expression" dxfId="0" priority="116">
      <formula>#REF!&gt;=TODAY()</formula>
    </cfRule>
  </conditionalFormatting>
  <conditionalFormatting sqref="C5:V5">
    <cfRule type="expression" dxfId="0" priority="117">
      <formula>#REF!&gt;=TODAY()</formula>
    </cfRule>
  </conditionalFormatting>
  <conditionalFormatting sqref="C5:V5">
    <cfRule type="expression" dxfId="0" priority="118">
      <formula>#REF!&gt;=TODAY()</formula>
    </cfRule>
  </conditionalFormatting>
  <conditionalFormatting sqref="C5:V5">
    <cfRule type="expression" dxfId="0" priority="119">
      <formula>#REF!&gt;=TODAY()</formula>
    </cfRule>
  </conditionalFormatting>
  <conditionalFormatting sqref="C5:V5">
    <cfRule type="expression" dxfId="0" priority="120">
      <formula>#REF!&gt;=TODAY()</formula>
    </cfRule>
  </conditionalFormatting>
  <conditionalFormatting sqref="C5:V5">
    <cfRule type="expression" dxfId="0" priority="121">
      <formula>#REF!&gt;=TODAY()</formula>
    </cfRule>
  </conditionalFormatting>
  <conditionalFormatting sqref="C5:V5">
    <cfRule type="expression" dxfId="0" priority="122">
      <formula>#REF!&gt;=TODAY()</formula>
    </cfRule>
  </conditionalFormatting>
  <conditionalFormatting sqref="C6:V6">
    <cfRule type="expression" dxfId="0" priority="123">
      <formula>#REF!&gt;=TODAY()</formula>
    </cfRule>
  </conditionalFormatting>
  <conditionalFormatting sqref="C6:V6">
    <cfRule type="expression" dxfId="0" priority="124">
      <formula>#REF!&gt;=TODAY()</formula>
    </cfRule>
  </conditionalFormatting>
  <conditionalFormatting sqref="C6:V6">
    <cfRule type="expression" dxfId="0" priority="125">
      <formula>#REF!&gt;=TODAY()</formula>
    </cfRule>
  </conditionalFormatting>
  <conditionalFormatting sqref="C6:V6">
    <cfRule type="expression" dxfId="0" priority="126">
      <formula>#REF!&gt;=TODAY()</formula>
    </cfRule>
  </conditionalFormatting>
  <conditionalFormatting sqref="C6:V6">
    <cfRule type="expression" dxfId="0" priority="127">
      <formula>#REF!&gt;=TODAY()</formula>
    </cfRule>
  </conditionalFormatting>
  <conditionalFormatting sqref="C6:V6">
    <cfRule type="expression" dxfId="0" priority="128">
      <formula>#REF!&gt;=TODAY()</formula>
    </cfRule>
  </conditionalFormatting>
  <conditionalFormatting sqref="C38:V38">
    <cfRule type="expression" dxfId="0" priority="129">
      <formula>#REF!&gt;=TODAY()</formula>
    </cfRule>
  </conditionalFormatting>
  <conditionalFormatting sqref="C38:V38">
    <cfRule type="expression" dxfId="0" priority="130">
      <formula>#REF!&gt;=TODAY()</formula>
    </cfRule>
  </conditionalFormatting>
  <conditionalFormatting sqref="C38:V38">
    <cfRule type="expression" dxfId="0" priority="131">
      <formula>#REF!&gt;=TODAY()</formula>
    </cfRule>
  </conditionalFormatting>
  <conditionalFormatting sqref="C38:V38">
    <cfRule type="expression" dxfId="0" priority="132">
      <formula>#REF!&gt;=TODAY()</formula>
    </cfRule>
  </conditionalFormatting>
  <conditionalFormatting sqref="C38:V38">
    <cfRule type="expression" dxfId="0" priority="133">
      <formula>#REF!&gt;=TODAY()</formula>
    </cfRule>
  </conditionalFormatting>
  <conditionalFormatting sqref="C38:V38">
    <cfRule type="expression" dxfId="0" priority="134">
      <formula>#REF!&gt;=TODAY()</formula>
    </cfRule>
  </conditionalFormatting>
  <conditionalFormatting sqref="C38:V38">
    <cfRule type="expression" dxfId="0" priority="135">
      <formula>#REF!&gt;=TODAY()</formula>
    </cfRule>
  </conditionalFormatting>
  <conditionalFormatting sqref="C38:V38">
    <cfRule type="expression" dxfId="0" priority="136">
      <formula>#REF!&gt;=TODAY()</formula>
    </cfRule>
  </conditionalFormatting>
  <conditionalFormatting sqref="C38:V38">
    <cfRule type="expression" dxfId="0" priority="137">
      <formula>#REF!&gt;=TODAY()</formula>
    </cfRule>
  </conditionalFormatting>
  <conditionalFormatting sqref="C38:V38">
    <cfRule type="expression" dxfId="0" priority="138">
      <formula>#REF!&gt;=TODAY()</formula>
    </cfRule>
  </conditionalFormatting>
  <conditionalFormatting sqref="C38:V38">
    <cfRule type="expression" dxfId="0" priority="139">
      <formula>#REF!&gt;=TODAY()</formula>
    </cfRule>
  </conditionalFormatting>
  <conditionalFormatting sqref="C38:V38">
    <cfRule type="expression" dxfId="0" priority="140">
      <formula>#REF!&gt;=TODAY()</formula>
    </cfRule>
  </conditionalFormatting>
  <conditionalFormatting sqref="C38:V38">
    <cfRule type="expression" dxfId="0" priority="141">
      <formula>#REF!&gt;=TODAY()</formula>
    </cfRule>
  </conditionalFormatting>
  <conditionalFormatting sqref="C38:V38">
    <cfRule type="expression" dxfId="0" priority="142">
      <formula>#REF!&gt;=TODAY()</formula>
    </cfRule>
  </conditionalFormatting>
  <conditionalFormatting sqref="C38:V38">
    <cfRule type="expression" dxfId="0" priority="143">
      <formula>#REF!&gt;=TODAY()</formula>
    </cfRule>
  </conditionalFormatting>
  <conditionalFormatting sqref="C38:V38">
    <cfRule type="expression" dxfId="0" priority="144">
      <formula>#REF!&gt;=TODAY()</formula>
    </cfRule>
  </conditionalFormatting>
  <conditionalFormatting sqref="C38:V38">
    <cfRule type="expression" dxfId="0" priority="145">
      <formula>#REF!&gt;=TODAY()</formula>
    </cfRule>
  </conditionalFormatting>
  <conditionalFormatting sqref="C38:V38">
    <cfRule type="expression" dxfId="0" priority="146">
      <formula>#REF!&gt;=TODAY()</formula>
    </cfRule>
  </conditionalFormatting>
  <conditionalFormatting sqref="C38:V38">
    <cfRule type="expression" dxfId="0" priority="147">
      <formula>#REF!&gt;=TODAY()</formula>
    </cfRule>
  </conditionalFormatting>
  <conditionalFormatting sqref="C38:V38">
    <cfRule type="expression" dxfId="0" priority="148">
      <formula>#REF!&gt;=TODAY()</formula>
    </cfRule>
  </conditionalFormatting>
  <conditionalFormatting sqref="C45:V45">
    <cfRule type="expression" dxfId="0" priority="149">
      <formula>#REF!&gt;=TODAY()</formula>
    </cfRule>
  </conditionalFormatting>
  <conditionalFormatting sqref="C45:V45">
    <cfRule type="expression" dxfId="0" priority="150">
      <formula>#REF!&gt;=TODAY()</formula>
    </cfRule>
  </conditionalFormatting>
  <conditionalFormatting sqref="C45:V45">
    <cfRule type="expression" dxfId="0" priority="151">
      <formula>#REF!&gt;=TODAY()</formula>
    </cfRule>
  </conditionalFormatting>
  <conditionalFormatting sqref="C45:V45">
    <cfRule type="expression" dxfId="0" priority="152">
      <formula>#REF!&gt;=TODAY()</formula>
    </cfRule>
  </conditionalFormatting>
  <conditionalFormatting sqref="C45:V45">
    <cfRule type="expression" dxfId="0" priority="153">
      <formula>#REF!&gt;=TODAY()</formula>
    </cfRule>
  </conditionalFormatting>
  <conditionalFormatting sqref="C45:V45">
    <cfRule type="expression" dxfId="0" priority="154">
      <formula>#REF!&gt;=TODAY()</formula>
    </cfRule>
  </conditionalFormatting>
  <conditionalFormatting sqref="C45:V45">
    <cfRule type="expression" dxfId="0" priority="155">
      <formula>#REF!&gt;=TODAY()</formula>
    </cfRule>
  </conditionalFormatting>
  <conditionalFormatting sqref="C45:V45">
    <cfRule type="expression" dxfId="0" priority="156">
      <formula>#REF!&gt;=TODAY()</formula>
    </cfRule>
  </conditionalFormatting>
  <conditionalFormatting sqref="C45:V45">
    <cfRule type="expression" dxfId="0" priority="157">
      <formula>#REF!&gt;=TODAY()</formula>
    </cfRule>
  </conditionalFormatting>
  <conditionalFormatting sqref="C45:V45">
    <cfRule type="expression" dxfId="0" priority="158">
      <formula>#REF!&gt;=TODAY()</formula>
    </cfRule>
  </conditionalFormatting>
  <conditionalFormatting sqref="C45:V45">
    <cfRule type="expression" dxfId="0" priority="159">
      <formula>#REF!&gt;=TODAY()</formula>
    </cfRule>
  </conditionalFormatting>
  <conditionalFormatting sqref="C45:V45">
    <cfRule type="expression" dxfId="0" priority="160">
      <formula>#REF!&gt;=TODAY()</formula>
    </cfRule>
  </conditionalFormatting>
  <conditionalFormatting sqref="C45:V45">
    <cfRule type="expression" dxfId="0" priority="161">
      <formula>#REF!&gt;=TODAY()</formula>
    </cfRule>
  </conditionalFormatting>
  <conditionalFormatting sqref="C45:V45">
    <cfRule type="expression" dxfId="0" priority="162">
      <formula>#REF!&gt;=TODAY()</formula>
    </cfRule>
  </conditionalFormatting>
  <conditionalFormatting sqref="C45:V45">
    <cfRule type="expression" dxfId="0" priority="163">
      <formula>#REF!&gt;=TODAY()</formula>
    </cfRule>
  </conditionalFormatting>
  <conditionalFormatting sqref="C45:V45">
    <cfRule type="expression" dxfId="0" priority="164">
      <formula>#REF!&gt;=TODAY()</formula>
    </cfRule>
  </conditionalFormatting>
  <conditionalFormatting sqref="C45:V45">
    <cfRule type="expression" dxfId="0" priority="165">
      <formula>#REF!&gt;=TODAY()</formula>
    </cfRule>
  </conditionalFormatting>
  <conditionalFormatting sqref="C45:V45">
    <cfRule type="expression" dxfId="0" priority="166">
      <formula>#REF!&gt;=TODAY()</formula>
    </cfRule>
  </conditionalFormatting>
  <conditionalFormatting sqref="C45:V45">
    <cfRule type="expression" dxfId="0" priority="167">
      <formula>#REF!&gt;=TODAY()</formula>
    </cfRule>
  </conditionalFormatting>
  <conditionalFormatting sqref="C45:V45">
    <cfRule type="expression" dxfId="0" priority="168">
      <formula>#REF!&gt;=TODAY()</formula>
    </cfRule>
  </conditionalFormatting>
  <conditionalFormatting sqref="C45:V45">
    <cfRule type="expression" dxfId="0" priority="169">
      <formula>#REF!&gt;=TODAY()</formula>
    </cfRule>
  </conditionalFormatting>
  <conditionalFormatting sqref="C45:V45">
    <cfRule type="expression" dxfId="0" priority="170">
      <formula>#REF!&gt;=TODAY()</formula>
    </cfRule>
  </conditionalFormatting>
  <conditionalFormatting sqref="E5:V5">
    <cfRule type="expression" dxfId="0" priority="171">
      <formula>#REF!&gt;=TODAY()</formula>
    </cfRule>
  </conditionalFormatting>
  <conditionalFormatting sqref="E5:V5">
    <cfRule type="expression" dxfId="0" priority="172">
      <formula>#REF!&gt;=TODAY()</formula>
    </cfRule>
  </conditionalFormatting>
  <conditionalFormatting sqref="E5:V5">
    <cfRule type="expression" dxfId="0" priority="173">
      <formula>#REF!&gt;=TODAY()</formula>
    </cfRule>
  </conditionalFormatting>
  <conditionalFormatting sqref="E5:V5">
    <cfRule type="expression" dxfId="0" priority="174">
      <formula>#REF!&gt;=TODAY()</formula>
    </cfRule>
  </conditionalFormatting>
  <conditionalFormatting sqref="E5:V5">
    <cfRule type="expression" dxfId="0" priority="175">
      <formula>#REF!&gt;=TODAY()</formula>
    </cfRule>
  </conditionalFormatting>
  <conditionalFormatting sqref="E5:V5">
    <cfRule type="expression" dxfId="0" priority="176">
      <formula>#REF!&gt;=TODAY()</formula>
    </cfRule>
  </conditionalFormatting>
  <conditionalFormatting sqref="E5:V5">
    <cfRule type="expression" dxfId="0" priority="177">
      <formula>#REF!&gt;=TODAY()</formula>
    </cfRule>
  </conditionalFormatting>
  <conditionalFormatting sqref="E5:V5">
    <cfRule type="expression" dxfId="0" priority="178">
      <formula>#REF!&gt;=TODAY()</formula>
    </cfRule>
  </conditionalFormatting>
  <conditionalFormatting sqref="E6:V6">
    <cfRule type="expression" dxfId="0" priority="179">
      <formula>#REF!&gt;=TODAY()</formula>
    </cfRule>
  </conditionalFormatting>
  <conditionalFormatting sqref="E6:V6">
    <cfRule type="expression" dxfId="0" priority="180">
      <formula>#REF!&gt;=TODAY()</formula>
    </cfRule>
  </conditionalFormatting>
  <conditionalFormatting sqref="E6:V6">
    <cfRule type="expression" dxfId="0" priority="181">
      <formula>#REF!&gt;=TODAY()</formula>
    </cfRule>
  </conditionalFormatting>
  <conditionalFormatting sqref="E6:V6">
    <cfRule type="expression" dxfId="0" priority="182">
      <formula>#REF!&gt;=TODAY()</formula>
    </cfRule>
  </conditionalFormatting>
  <conditionalFormatting sqref="E6:V6">
    <cfRule type="expression" dxfId="0" priority="183">
      <formula>#REF!&gt;=TODAY()</formula>
    </cfRule>
  </conditionalFormatting>
  <conditionalFormatting sqref="E6:V6">
    <cfRule type="expression" dxfId="0" priority="184">
      <formula>#REF!&gt;=TODAY()</formula>
    </cfRule>
  </conditionalFormatting>
  <conditionalFormatting sqref="E6:V6">
    <cfRule type="expression" dxfId="0" priority="185">
      <formula>#REF!&gt;=TODAY()</formula>
    </cfRule>
  </conditionalFormatting>
  <conditionalFormatting sqref="E6:V6">
    <cfRule type="expression" dxfId="0" priority="186">
      <formula>#REF!&gt;=TODAY()</formula>
    </cfRule>
  </conditionalFormatting>
  <conditionalFormatting sqref="E38:V38">
    <cfRule type="expression" dxfId="0" priority="187">
      <formula>#REF!&gt;=TODAY()</formula>
    </cfRule>
  </conditionalFormatting>
  <conditionalFormatting sqref="E38:V38">
    <cfRule type="expression" dxfId="0" priority="188">
      <formula>#REF!&gt;=TODAY()</formula>
    </cfRule>
  </conditionalFormatting>
  <conditionalFormatting sqref="E38:V38">
    <cfRule type="expression" dxfId="0" priority="189">
      <formula>#REF!&gt;=TODAY()</formula>
    </cfRule>
  </conditionalFormatting>
  <conditionalFormatting sqref="E38:V38">
    <cfRule type="expression" dxfId="0" priority="190">
      <formula>#REF!&gt;=TODAY()</formula>
    </cfRule>
  </conditionalFormatting>
  <conditionalFormatting sqref="E38:V38">
    <cfRule type="expression" dxfId="0" priority="191">
      <formula>#REF!&gt;=TODAY()</formula>
    </cfRule>
  </conditionalFormatting>
  <conditionalFormatting sqref="E38:V38">
    <cfRule type="expression" dxfId="0" priority="192">
      <formula>#REF!&gt;=TODAY()</formula>
    </cfRule>
  </conditionalFormatting>
  <conditionalFormatting sqref="E38:V38">
    <cfRule type="expression" dxfId="0" priority="193">
      <formula>#REF!&gt;=TODAY()</formula>
    </cfRule>
  </conditionalFormatting>
  <conditionalFormatting sqref="E38:V38">
    <cfRule type="expression" dxfId="0" priority="194">
      <formula>#REF!&gt;=TODAY()</formula>
    </cfRule>
  </conditionalFormatting>
  <conditionalFormatting sqref="E38:V38">
    <cfRule type="expression" dxfId="0" priority="195">
      <formula>#REF!&gt;=TODAY()</formula>
    </cfRule>
  </conditionalFormatting>
  <conditionalFormatting sqref="E38:V38">
    <cfRule type="expression" dxfId="0" priority="196">
      <formula>#REF!&gt;=TODAY()</formula>
    </cfRule>
  </conditionalFormatting>
  <conditionalFormatting sqref="E38:V38">
    <cfRule type="expression" dxfId="0" priority="197">
      <formula>#REF!&gt;=TODAY()</formula>
    </cfRule>
  </conditionalFormatting>
  <conditionalFormatting sqref="E38:V38">
    <cfRule type="expression" dxfId="0" priority="198">
      <formula>#REF!&gt;=TODAY()</formula>
    </cfRule>
  </conditionalFormatting>
  <conditionalFormatting sqref="E38:V38">
    <cfRule type="expression" dxfId="0" priority="199">
      <formula>#REF!&gt;=TODAY()</formula>
    </cfRule>
  </conditionalFormatting>
  <conditionalFormatting sqref="E38:V38">
    <cfRule type="expression" dxfId="0" priority="200">
      <formula>#REF!&gt;=TODAY()</formula>
    </cfRule>
  </conditionalFormatting>
  <conditionalFormatting sqref="E38:V38">
    <cfRule type="expression" dxfId="0" priority="201">
      <formula>#REF!&gt;=TODAY()</formula>
    </cfRule>
  </conditionalFormatting>
  <conditionalFormatting sqref="E38:V38">
    <cfRule type="expression" dxfId="0" priority="202">
      <formula>#REF!&gt;=TODAY()</formula>
    </cfRule>
  </conditionalFormatting>
  <conditionalFormatting sqref="E45:V45">
    <cfRule type="expression" dxfId="0" priority="203">
      <formula>#REF!&gt;=TODAY()</formula>
    </cfRule>
  </conditionalFormatting>
  <conditionalFormatting sqref="E45:V45">
    <cfRule type="expression" dxfId="0" priority="204">
      <formula>#REF!&gt;=TODAY()</formula>
    </cfRule>
  </conditionalFormatting>
  <conditionalFormatting sqref="E45:V45">
    <cfRule type="expression" dxfId="0" priority="205">
      <formula>#REF!&gt;=TODAY()</formula>
    </cfRule>
  </conditionalFormatting>
  <conditionalFormatting sqref="E45:V45">
    <cfRule type="expression" dxfId="0" priority="206">
      <formula>#REF!&gt;=TODAY()</formula>
    </cfRule>
  </conditionalFormatting>
  <conditionalFormatting sqref="E45:V45">
    <cfRule type="expression" dxfId="0" priority="207">
      <formula>#REF!&gt;=TODAY()</formula>
    </cfRule>
  </conditionalFormatting>
  <conditionalFormatting sqref="E45:V45">
    <cfRule type="expression" dxfId="0" priority="208">
      <formula>#REF!&gt;=TODAY()</formula>
    </cfRule>
  </conditionalFormatting>
  <conditionalFormatting sqref="E45:V45">
    <cfRule type="expression" dxfId="0" priority="209">
      <formula>#REF!&gt;=TODAY()</formula>
    </cfRule>
  </conditionalFormatting>
  <conditionalFormatting sqref="E45:V45">
    <cfRule type="expression" dxfId="0" priority="210">
      <formula>#REF!&gt;=TODAY()</formula>
    </cfRule>
  </conditionalFormatting>
  <conditionalFormatting sqref="E45:V45">
    <cfRule type="expression" dxfId="0" priority="211">
      <formula>#REF!&gt;=TODAY()</formula>
    </cfRule>
  </conditionalFormatting>
  <conditionalFormatting sqref="E45:V45">
    <cfRule type="expression" dxfId="0" priority="212">
      <formula>#REF!&gt;=TODAY()</formula>
    </cfRule>
  </conditionalFormatting>
  <conditionalFormatting sqref="E42:V42">
    <cfRule type="expression" dxfId="0" priority="213">
      <formula>#REF!&gt;=TODAY()</formula>
    </cfRule>
  </conditionalFormatting>
  <conditionalFormatting sqref="E42:V42">
    <cfRule type="expression" dxfId="0" priority="214">
      <formula>#REF!&gt;=TODAY()</formula>
    </cfRule>
  </conditionalFormatting>
  <conditionalFormatting sqref="E42:V42">
    <cfRule type="expression" dxfId="0" priority="215">
      <formula>#REF!&gt;=TODAY()</formula>
    </cfRule>
  </conditionalFormatting>
  <conditionalFormatting sqref="E42:V42">
    <cfRule type="expression" dxfId="0" priority="216">
      <formula>#REF!&gt;=TODAY()</formula>
    </cfRule>
  </conditionalFormatting>
  <conditionalFormatting sqref="E42:V42">
    <cfRule type="expression" dxfId="0" priority="217">
      <formula>#REF!&gt;=TODAY()</formula>
    </cfRule>
  </conditionalFormatting>
  <conditionalFormatting sqref="E42:V42">
    <cfRule type="expression" dxfId="0" priority="218">
      <formula>#REF!&gt;=TODAY()</formula>
    </cfRule>
  </conditionalFormatting>
  <conditionalFormatting sqref="E42:V42">
    <cfRule type="expression" dxfId="0" priority="219">
      <formula>#REF!&gt;=TODAY()</formula>
    </cfRule>
  </conditionalFormatting>
  <conditionalFormatting sqref="E42:V42">
    <cfRule type="expression" dxfId="0" priority="220">
      <formula>#REF!&gt;=TODAY()</formula>
    </cfRule>
  </conditionalFormatting>
  <conditionalFormatting sqref="E42:V42">
    <cfRule type="expression" dxfId="0" priority="221">
      <formula>#REF!&gt;=TODAY()</formula>
    </cfRule>
  </conditionalFormatting>
  <conditionalFormatting sqref="E42:V42">
    <cfRule type="expression" dxfId="0" priority="222">
      <formula>#REF!&gt;=TODAY()</formula>
    </cfRule>
  </conditionalFormatting>
  <conditionalFormatting sqref="E42:V42">
    <cfRule type="expression" dxfId="0" priority="223">
      <formula>#REF!&gt;=TODAY()</formula>
    </cfRule>
  </conditionalFormatting>
  <conditionalFormatting sqref="E42:V42">
    <cfRule type="expression" dxfId="0" priority="224">
      <formula>#REF!&gt;=TODAY()</formula>
    </cfRule>
  </conditionalFormatting>
  <conditionalFormatting sqref="E42:V42">
    <cfRule type="expression" dxfId="0" priority="225">
      <formula>#REF!&gt;=TODAY()</formula>
    </cfRule>
  </conditionalFormatting>
  <conditionalFormatting sqref="E42:V42">
    <cfRule type="expression" dxfId="0" priority="226">
      <formula>#REF!&gt;=TODAY()</formula>
    </cfRule>
  </conditionalFormatting>
  <conditionalFormatting sqref="E42:V42">
    <cfRule type="expression" dxfId="0" priority="227">
      <formula>#REF!&gt;=TODAY()</formula>
    </cfRule>
  </conditionalFormatting>
  <conditionalFormatting sqref="E42:V42">
    <cfRule type="expression" dxfId="0" priority="228">
      <formula>#REF!&gt;=TODAY()</formula>
    </cfRule>
  </conditionalFormatting>
  <conditionalFormatting sqref="E42:V42">
    <cfRule type="expression" dxfId="0" priority="229">
      <formula>#REF!&gt;=TODAY()</formula>
    </cfRule>
  </conditionalFormatting>
  <conditionalFormatting sqref="E42:V42">
    <cfRule type="expression" dxfId="0" priority="230">
      <formula>#REF!&gt;=TODAY()</formula>
    </cfRule>
  </conditionalFormatting>
  <conditionalFormatting sqref="E42:V42">
    <cfRule type="expression" dxfId="0" priority="231">
      <formula>#REF!&gt;=TODAY()</formula>
    </cfRule>
  </conditionalFormatting>
  <conditionalFormatting sqref="E42:V42">
    <cfRule type="expression" dxfId="0" priority="232">
      <formula>#REF!&gt;=TODAY()</formula>
    </cfRule>
  </conditionalFormatting>
  <conditionalFormatting sqref="E42:V42">
    <cfRule type="expression" dxfId="0" priority="233">
      <formula>#REF!&gt;=TODAY()</formula>
    </cfRule>
  </conditionalFormatting>
  <conditionalFormatting sqref="E42:V42">
    <cfRule type="expression" dxfId="0" priority="234">
      <formula>#REF!&gt;=TODAY()</formula>
    </cfRule>
  </conditionalFormatting>
  <conditionalFormatting sqref="E42:V42">
    <cfRule type="expression" dxfId="0" priority="235">
      <formula>#REF!&gt;=TODAY()</formula>
    </cfRule>
  </conditionalFormatting>
  <conditionalFormatting sqref="E42:V42">
    <cfRule type="expression" dxfId="0" priority="236">
      <formula>#REF!&gt;=TODAY()</formula>
    </cfRule>
  </conditionalFormatting>
  <conditionalFormatting sqref="E42:V42">
    <cfRule type="expression" dxfId="0" priority="237">
      <formula>#REF!&gt;=TODAY()</formula>
    </cfRule>
  </conditionalFormatting>
  <conditionalFormatting sqref="E42:V42">
    <cfRule type="expression" dxfId="0" priority="238">
      <formula>#REF!&gt;=TODAY()</formula>
    </cfRule>
  </conditionalFormatting>
  <conditionalFormatting sqref="E42:V42">
    <cfRule type="expression" dxfId="0" priority="239">
      <formula>#REF!&gt;=TODAY()</formula>
    </cfRule>
  </conditionalFormatting>
  <conditionalFormatting sqref="E42:V42">
    <cfRule type="expression" dxfId="0" priority="240">
      <formula>#REF!&gt;=TODAY()</formula>
    </cfRule>
  </conditionalFormatting>
  <conditionalFormatting sqref="E42:V42">
    <cfRule type="expression" dxfId="0" priority="241">
      <formula>#REF!&gt;=TODAY()</formula>
    </cfRule>
  </conditionalFormatting>
  <conditionalFormatting sqref="E42:V42">
    <cfRule type="expression" dxfId="0" priority="242">
      <formula>#REF!&gt;=TODAY()</formula>
    </cfRule>
  </conditionalFormatting>
  <conditionalFormatting sqref="E42:V42">
    <cfRule type="expression" dxfId="0" priority="243">
      <formula>#REF!&gt;=TODAY()</formula>
    </cfRule>
  </conditionalFormatting>
  <conditionalFormatting sqref="E42:V42">
    <cfRule type="expression" dxfId="0" priority="244">
      <formula>#REF!&gt;=TODAY()</formula>
    </cfRule>
  </conditionalFormatting>
  <conditionalFormatting sqref="E42:V42">
    <cfRule type="expression" dxfId="0" priority="245">
      <formula>#REF!&gt;=TODAY()</formula>
    </cfRule>
  </conditionalFormatting>
  <conditionalFormatting sqref="E42:V42">
    <cfRule type="expression" dxfId="0" priority="246">
      <formula>#REF!&gt;=TODAY()</formula>
    </cfRule>
  </conditionalFormatting>
  <conditionalFormatting sqref="E42:V42">
    <cfRule type="expression" dxfId="0" priority="247">
      <formula>#REF!&gt;=TODAY()</formula>
    </cfRule>
  </conditionalFormatting>
  <conditionalFormatting sqref="E42:V42">
    <cfRule type="expression" dxfId="0" priority="248">
      <formula>#REF!&gt;=TODAY()</formula>
    </cfRule>
  </conditionalFormatting>
  <conditionalFormatting sqref="E42:V42">
    <cfRule type="expression" dxfId="0" priority="249">
      <formula>#REF!&gt;=TODAY()</formula>
    </cfRule>
  </conditionalFormatting>
  <conditionalFormatting sqref="E42:V42">
    <cfRule type="expression" dxfId="0" priority="250">
      <formula>#REF!&gt;=TODAY()</formula>
    </cfRule>
  </conditionalFormatting>
  <conditionalFormatting sqref="E42:V42">
    <cfRule type="expression" dxfId="0" priority="251">
      <formula>#REF!&gt;=TODAY()</formula>
    </cfRule>
  </conditionalFormatting>
  <conditionalFormatting sqref="E42:V42">
    <cfRule type="expression" dxfId="0" priority="252">
      <formula>#REF!&gt;=TODAY()</formula>
    </cfRule>
  </conditionalFormatting>
  <conditionalFormatting sqref="E42:V42">
    <cfRule type="expression" dxfId="0" priority="253">
      <formula>#REF!&gt;=TODAY()</formula>
    </cfRule>
  </conditionalFormatting>
  <conditionalFormatting sqref="E42:V42">
    <cfRule type="expression" dxfId="0" priority="254">
      <formula>#REF!&gt;=TODAY()</formula>
    </cfRule>
  </conditionalFormatting>
  <conditionalFormatting sqref="E6:V6">
    <cfRule type="expression" dxfId="0" priority="255">
      <formula>#REF!&gt;=TODAY()</formula>
    </cfRule>
  </conditionalFormatting>
  <conditionalFormatting sqref="E6:V6">
    <cfRule type="expression" dxfId="0" priority="256">
      <formula>#REF!&gt;=TODAY()</formula>
    </cfRule>
  </conditionalFormatting>
  <conditionalFormatting sqref="E6:V6">
    <cfRule type="expression" dxfId="0" priority="257">
      <formula>#REF!&gt;=TODAY()</formula>
    </cfRule>
  </conditionalFormatting>
  <conditionalFormatting sqref="E6:V6">
    <cfRule type="expression" dxfId="0" priority="258">
      <formula>#REF!&gt;=TODAY()</formula>
    </cfRule>
  </conditionalFormatting>
  <conditionalFormatting sqref="E38:V38">
    <cfRule type="expression" dxfId="0" priority="259">
      <formula>#REF!&gt;=TODAY()</formula>
    </cfRule>
  </conditionalFormatting>
  <conditionalFormatting sqref="E38:V38">
    <cfRule type="expression" dxfId="0" priority="260">
      <formula>#REF!&gt;=TODAY()</formula>
    </cfRule>
  </conditionalFormatting>
  <conditionalFormatting sqref="E38:V38">
    <cfRule type="expression" dxfId="0" priority="261">
      <formula>#REF!&gt;=TODAY()</formula>
    </cfRule>
  </conditionalFormatting>
  <conditionalFormatting sqref="E38:V38">
    <cfRule type="expression" dxfId="0" priority="262">
      <formula>#REF!&gt;=TODAY()</formula>
    </cfRule>
  </conditionalFormatting>
  <conditionalFormatting sqref="E38:V38">
    <cfRule type="expression" dxfId="0" priority="263">
      <formula>#REF!&gt;=TODAY()</formula>
    </cfRule>
  </conditionalFormatting>
  <conditionalFormatting sqref="E38:V38">
    <cfRule type="expression" dxfId="0" priority="264">
      <formula>#REF!&gt;=TODAY()</formula>
    </cfRule>
  </conditionalFormatting>
  <conditionalFormatting sqref="E3:Q3">
    <cfRule type="expression" dxfId="0" priority="265">
      <formula>#REF!&gt;=TODAY()</formula>
    </cfRule>
  </conditionalFormatting>
  <conditionalFormatting sqref="E3:Q3">
    <cfRule type="expression" dxfId="0" priority="266">
      <formula>#REF!&gt;=TODAY()</formula>
    </cfRule>
  </conditionalFormatting>
  <conditionalFormatting sqref="E45:V45">
    <cfRule type="expression" dxfId="0" priority="267">
      <formula>#REF!&gt;=TODAY()</formula>
    </cfRule>
  </conditionalFormatting>
  <conditionalFormatting sqref="E45:V45">
    <cfRule type="expression" dxfId="0" priority="268">
      <formula>#REF!&gt;=TODAY()</formula>
    </cfRule>
  </conditionalFormatting>
  <conditionalFormatting sqref="E45:V45">
    <cfRule type="expression" dxfId="0" priority="269">
      <formula>#REF!&gt;=TODAY()</formula>
    </cfRule>
  </conditionalFormatting>
  <conditionalFormatting sqref="E45:V45">
    <cfRule type="expression" dxfId="0" priority="270">
      <formula>#REF!&gt;=TODAY()</formula>
    </cfRule>
  </conditionalFormatting>
  <conditionalFormatting sqref="E45:V45">
    <cfRule type="expression" dxfId="0" priority="271">
      <formula>#REF!&gt;=TODAY()</formula>
    </cfRule>
  </conditionalFormatting>
  <conditionalFormatting sqref="E45:V45">
    <cfRule type="expression" dxfId="0" priority="272">
      <formula>#REF!&gt;=TODAY()</formula>
    </cfRule>
  </conditionalFormatting>
  <conditionalFormatting sqref="E45:V45">
    <cfRule type="expression" dxfId="0" priority="273">
      <formula>#REF!&gt;=TODAY()</formula>
    </cfRule>
  </conditionalFormatting>
  <conditionalFormatting sqref="E45:V45">
    <cfRule type="expression" dxfId="0" priority="274">
      <formula>#REF!&gt;=TODAY()</formula>
    </cfRule>
  </conditionalFormatting>
  <conditionalFormatting sqref="E45:V45">
    <cfRule type="expression" dxfId="0" priority="275">
      <formula>#REF!&gt;=TODAY()</formula>
    </cfRule>
  </conditionalFormatting>
  <conditionalFormatting sqref="E45:V45">
    <cfRule type="expression" dxfId="0" priority="276">
      <formula>#REF!&gt;=TODAY()</formula>
    </cfRule>
  </conditionalFormatting>
  <conditionalFormatting sqref="E5:V5">
    <cfRule type="expression" dxfId="0" priority="277">
      <formula>#REF!&gt;=TODAY()</formula>
    </cfRule>
  </conditionalFormatting>
  <conditionalFormatting sqref="E5:V5">
    <cfRule type="expression" dxfId="0" priority="278">
      <formula>#REF!&gt;=TODAY()</formula>
    </cfRule>
  </conditionalFormatting>
  <conditionalFormatting sqref="E5:V5">
    <cfRule type="expression" dxfId="0" priority="279">
      <formula>#REF!&gt;=TODAY()</formula>
    </cfRule>
  </conditionalFormatting>
  <conditionalFormatting sqref="E5:V5">
    <cfRule type="expression" dxfId="0" priority="280">
      <formula>#REF!&gt;=TODAY()</formula>
    </cfRule>
  </conditionalFormatting>
  <conditionalFormatting sqref="E5:V5">
    <cfRule type="expression" dxfId="0" priority="281">
      <formula>#REF!&gt;=TODAY()</formula>
    </cfRule>
  </conditionalFormatting>
  <conditionalFormatting sqref="E5:V5">
    <cfRule type="expression" dxfId="0" priority="282">
      <formula>#REF!&gt;=TODAY()</formula>
    </cfRule>
  </conditionalFormatting>
  <conditionalFormatting sqref="E5:V5">
    <cfRule type="expression" dxfId="0" priority="283">
      <formula>#REF!&gt;=TODAY()</formula>
    </cfRule>
  </conditionalFormatting>
  <conditionalFormatting sqref="E5:V5">
    <cfRule type="expression" dxfId="0" priority="284">
      <formula>#REF!&gt;=TODAY()</formula>
    </cfRule>
  </conditionalFormatting>
  <conditionalFormatting sqref="E5:V5">
    <cfRule type="expression" dxfId="0" priority="285">
      <formula>#REF!&gt;=TODAY()</formula>
    </cfRule>
  </conditionalFormatting>
  <conditionalFormatting sqref="E5:V5">
    <cfRule type="expression" dxfId="0" priority="286">
      <formula>#REF!&gt;=TODAY()</formula>
    </cfRule>
  </conditionalFormatting>
  <conditionalFormatting sqref="E5:V5">
    <cfRule type="expression" dxfId="0" priority="287">
      <formula>#REF!&gt;=TODAY()</formula>
    </cfRule>
  </conditionalFormatting>
  <conditionalFormatting sqref="E5:V5">
    <cfRule type="expression" dxfId="0" priority="288">
      <formula>#REF!&gt;=TODAY()</formula>
    </cfRule>
  </conditionalFormatting>
  <conditionalFormatting sqref="E5:V5">
    <cfRule type="expression" dxfId="0" priority="289">
      <formula>#REF!&gt;=TODAY()</formula>
    </cfRule>
  </conditionalFormatting>
  <conditionalFormatting sqref="E5:V5">
    <cfRule type="expression" dxfId="0" priority="290">
      <formula>#REF!&gt;=TODAY()</formula>
    </cfRule>
  </conditionalFormatting>
  <conditionalFormatting sqref="E5:V5">
    <cfRule type="expression" dxfId="0" priority="291">
      <formula>#REF!&gt;=TODAY()</formula>
    </cfRule>
  </conditionalFormatting>
  <conditionalFormatting sqref="E5:V5">
    <cfRule type="expression" dxfId="0" priority="292">
      <formula>#REF!&gt;=TODAY()</formula>
    </cfRule>
  </conditionalFormatting>
  <conditionalFormatting sqref="E6:V6">
    <cfRule type="expression" dxfId="0" priority="293">
      <formula>#REF!&gt;=TODAY()</formula>
    </cfRule>
  </conditionalFormatting>
  <conditionalFormatting sqref="E6:V6">
    <cfRule type="expression" dxfId="0" priority="294">
      <formula>#REF!&gt;=TODAY()</formula>
    </cfRule>
  </conditionalFormatting>
  <conditionalFormatting sqref="E6:V6">
    <cfRule type="expression" dxfId="0" priority="295">
      <formula>#REF!&gt;=TODAY()</formula>
    </cfRule>
  </conditionalFormatting>
  <conditionalFormatting sqref="E6:V6">
    <cfRule type="expression" dxfId="0" priority="296">
      <formula>#REF!&gt;=TODAY()</formula>
    </cfRule>
  </conditionalFormatting>
  <conditionalFormatting sqref="E6:V6">
    <cfRule type="expression" dxfId="0" priority="297">
      <formula>#REF!&gt;=TODAY()</formula>
    </cfRule>
  </conditionalFormatting>
  <conditionalFormatting sqref="E6:V6">
    <cfRule type="expression" dxfId="0" priority="298">
      <formula>#REF!&gt;=TODAY()</formula>
    </cfRule>
  </conditionalFormatting>
  <conditionalFormatting sqref="E38:V38">
    <cfRule type="expression" dxfId="0" priority="299">
      <formula>#REF!&gt;=TODAY()</formula>
    </cfRule>
  </conditionalFormatting>
  <conditionalFormatting sqref="E38:V38">
    <cfRule type="expression" dxfId="0" priority="300">
      <formula>#REF!&gt;=TODAY()</formula>
    </cfRule>
  </conditionalFormatting>
  <conditionalFormatting sqref="E38:V38">
    <cfRule type="expression" dxfId="0" priority="301">
      <formula>#REF!&gt;=TODAY()</formula>
    </cfRule>
  </conditionalFormatting>
  <conditionalFormatting sqref="E38:V38">
    <cfRule type="expression" dxfId="0" priority="302">
      <formula>#REF!&gt;=TODAY()</formula>
    </cfRule>
  </conditionalFormatting>
  <conditionalFormatting sqref="E38:V38">
    <cfRule type="expression" dxfId="0" priority="303">
      <formula>#REF!&gt;=TODAY()</formula>
    </cfRule>
  </conditionalFormatting>
  <conditionalFormatting sqref="E38:V38">
    <cfRule type="expression" dxfId="0" priority="304">
      <formula>#REF!&gt;=TODAY()</formula>
    </cfRule>
  </conditionalFormatting>
  <conditionalFormatting sqref="E38:V38">
    <cfRule type="expression" dxfId="0" priority="305">
      <formula>#REF!&gt;=TODAY()</formula>
    </cfRule>
  </conditionalFormatting>
  <conditionalFormatting sqref="E38:V38">
    <cfRule type="expression" dxfId="0" priority="306">
      <formula>#REF!&gt;=TODAY()</formula>
    </cfRule>
  </conditionalFormatting>
  <conditionalFormatting sqref="E38:V38">
    <cfRule type="expression" dxfId="0" priority="307">
      <formula>#REF!&gt;=TODAY()</formula>
    </cfRule>
  </conditionalFormatting>
  <conditionalFormatting sqref="E38:V38">
    <cfRule type="expression" dxfId="0" priority="308">
      <formula>#REF!&gt;=TODAY()</formula>
    </cfRule>
  </conditionalFormatting>
  <conditionalFormatting sqref="E38:V38">
    <cfRule type="expression" dxfId="0" priority="309">
      <formula>#REF!&gt;=TODAY()</formula>
    </cfRule>
  </conditionalFormatting>
  <conditionalFormatting sqref="E38:V38">
    <cfRule type="expression" dxfId="0" priority="310">
      <formula>#REF!&gt;=TODAY()</formula>
    </cfRule>
  </conditionalFormatting>
  <conditionalFormatting sqref="E38:V38">
    <cfRule type="expression" dxfId="0" priority="311">
      <formula>#REF!&gt;=TODAY()</formula>
    </cfRule>
  </conditionalFormatting>
  <conditionalFormatting sqref="E38:V38">
    <cfRule type="expression" dxfId="0" priority="312">
      <formula>#REF!&gt;=TODAY()</formula>
    </cfRule>
  </conditionalFormatting>
  <conditionalFormatting sqref="E38:V38">
    <cfRule type="expression" dxfId="0" priority="313">
      <formula>#REF!&gt;=TODAY()</formula>
    </cfRule>
  </conditionalFormatting>
  <conditionalFormatting sqref="E38:V38">
    <cfRule type="expression" dxfId="0" priority="314">
      <formula>#REF!&gt;=TODAY()</formula>
    </cfRule>
  </conditionalFormatting>
  <conditionalFormatting sqref="E38:V38">
    <cfRule type="expression" dxfId="0" priority="315">
      <formula>#REF!&gt;=TODAY()</formula>
    </cfRule>
  </conditionalFormatting>
  <conditionalFormatting sqref="E38:V38">
    <cfRule type="expression" dxfId="0" priority="316">
      <formula>#REF!&gt;=TODAY()</formula>
    </cfRule>
  </conditionalFormatting>
  <conditionalFormatting sqref="E38:V38">
    <cfRule type="expression" dxfId="0" priority="317">
      <formula>#REF!&gt;=TODAY()</formula>
    </cfRule>
  </conditionalFormatting>
  <conditionalFormatting sqref="E38:V38">
    <cfRule type="expression" dxfId="0" priority="318">
      <formula>#REF!&gt;=TODAY()</formula>
    </cfRule>
  </conditionalFormatting>
  <conditionalFormatting sqref="E45:V45">
    <cfRule type="expression" dxfId="0" priority="319">
      <formula>#REF!&gt;=TODAY()</formula>
    </cfRule>
  </conditionalFormatting>
  <conditionalFormatting sqref="E45:V45">
    <cfRule type="expression" dxfId="0" priority="320">
      <formula>#REF!&gt;=TODAY()</formula>
    </cfRule>
  </conditionalFormatting>
  <conditionalFormatting sqref="E45:V45">
    <cfRule type="expression" dxfId="0" priority="321">
      <formula>#REF!&gt;=TODAY()</formula>
    </cfRule>
  </conditionalFormatting>
  <conditionalFormatting sqref="E45:V45">
    <cfRule type="expression" dxfId="0" priority="322">
      <formula>#REF!&gt;=TODAY()</formula>
    </cfRule>
  </conditionalFormatting>
  <conditionalFormatting sqref="E45:V45">
    <cfRule type="expression" dxfId="0" priority="323">
      <formula>#REF!&gt;=TODAY()</formula>
    </cfRule>
  </conditionalFormatting>
  <conditionalFormatting sqref="E45:V45">
    <cfRule type="expression" dxfId="0" priority="324">
      <formula>#REF!&gt;=TODAY()</formula>
    </cfRule>
  </conditionalFormatting>
  <conditionalFormatting sqref="E45:V45">
    <cfRule type="expression" dxfId="0" priority="325">
      <formula>#REF!&gt;=TODAY()</formula>
    </cfRule>
  </conditionalFormatting>
  <conditionalFormatting sqref="E45:V45">
    <cfRule type="expression" dxfId="0" priority="326">
      <formula>#REF!&gt;=TODAY()</formula>
    </cfRule>
  </conditionalFormatting>
  <conditionalFormatting sqref="E45:V45">
    <cfRule type="expression" dxfId="0" priority="327">
      <formula>#REF!&gt;=TODAY()</formula>
    </cfRule>
  </conditionalFormatting>
  <conditionalFormatting sqref="E45:V45">
    <cfRule type="expression" dxfId="0" priority="328">
      <formula>#REF!&gt;=TODAY()</formula>
    </cfRule>
  </conditionalFormatting>
  <conditionalFormatting sqref="E45:V45">
    <cfRule type="expression" dxfId="0" priority="329">
      <formula>#REF!&gt;=TODAY()</formula>
    </cfRule>
  </conditionalFormatting>
  <conditionalFormatting sqref="E45:V45">
    <cfRule type="expression" dxfId="0" priority="330">
      <formula>#REF!&gt;=TODAY()</formula>
    </cfRule>
  </conditionalFormatting>
  <conditionalFormatting sqref="E45:V45">
    <cfRule type="expression" dxfId="0" priority="331">
      <formula>#REF!&gt;=TODAY()</formula>
    </cfRule>
  </conditionalFormatting>
  <conditionalFormatting sqref="E45:V45">
    <cfRule type="expression" dxfId="0" priority="332">
      <formula>#REF!&gt;=TODAY()</formula>
    </cfRule>
  </conditionalFormatting>
  <conditionalFormatting sqref="E45:V45">
    <cfRule type="expression" dxfId="0" priority="333">
      <formula>#REF!&gt;=TODAY()</formula>
    </cfRule>
  </conditionalFormatting>
  <conditionalFormatting sqref="E45:V45">
    <cfRule type="expression" dxfId="0" priority="334">
      <formula>#REF!&gt;=TODAY()</formula>
    </cfRule>
  </conditionalFormatting>
  <conditionalFormatting sqref="E45:V45">
    <cfRule type="expression" dxfId="0" priority="335">
      <formula>#REF!&gt;=TODAY()</formula>
    </cfRule>
  </conditionalFormatting>
  <conditionalFormatting sqref="E45:V45">
    <cfRule type="expression" dxfId="0" priority="336">
      <formula>#REF!&gt;=TODAY()</formula>
    </cfRule>
  </conditionalFormatting>
  <conditionalFormatting sqref="E45:V45">
    <cfRule type="expression" dxfId="0" priority="337">
      <formula>#REF!&gt;=TODAY()</formula>
    </cfRule>
  </conditionalFormatting>
  <conditionalFormatting sqref="E45:V45">
    <cfRule type="expression" dxfId="0" priority="338">
      <formula>#REF!&gt;=TODAY()</formula>
    </cfRule>
  </conditionalFormatting>
  <conditionalFormatting sqref="E45:V45">
    <cfRule type="expression" dxfId="0" priority="339">
      <formula>#REF!&gt;=TODAY()</formula>
    </cfRule>
  </conditionalFormatting>
  <conditionalFormatting sqref="E45:V45">
    <cfRule type="expression" dxfId="0" priority="34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26" width="17.29"/>
  </cols>
  <sheetData>
    <row r="1" ht="13.5" customHeight="1">
      <c r="A1" s="192"/>
      <c r="B1" s="193"/>
      <c r="C1" s="194"/>
      <c r="D1" s="194"/>
      <c r="E1" s="194"/>
      <c r="F1" s="194"/>
      <c r="G1" s="194"/>
      <c r="H1" s="194"/>
      <c r="I1" s="195"/>
      <c r="J1" s="195"/>
      <c r="K1" s="195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ht="15.0" customHeight="1">
      <c r="A2" s="196"/>
      <c r="B2" s="197" t="s">
        <v>0</v>
      </c>
      <c r="C2" s="198"/>
      <c r="D2" s="198"/>
      <c r="E2" s="198"/>
      <c r="F2" s="198"/>
      <c r="G2" s="198"/>
      <c r="H2" s="199"/>
      <c r="I2" s="200"/>
      <c r="J2" s="200"/>
      <c r="K2" s="200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ht="15.0" customHeight="1">
      <c r="A3" s="192"/>
      <c r="B3" s="201"/>
      <c r="H3" s="202"/>
      <c r="I3" s="192"/>
      <c r="J3" s="192"/>
      <c r="K3" s="192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19"/>
      <c r="X3" s="19"/>
      <c r="Y3" s="19"/>
      <c r="Z3" s="19"/>
    </row>
    <row r="4" ht="15.0" customHeight="1">
      <c r="A4" s="192"/>
      <c r="B4" s="204"/>
      <c r="C4" s="205"/>
      <c r="D4" s="205"/>
      <c r="E4" s="205"/>
      <c r="F4" s="205"/>
      <c r="G4" s="205"/>
      <c r="H4" s="206"/>
      <c r="I4" s="192"/>
      <c r="J4" s="192"/>
      <c r="K4" s="192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ht="15.75" customHeight="1">
      <c r="A5" s="192"/>
      <c r="B5" s="207" t="s">
        <v>11</v>
      </c>
      <c r="C5" s="208" t="str">
        <f>PROPER(TEXT(DATE($K$5,$K$6,1),"mmm yy"))</f>
        <v>Ago. 24</v>
      </c>
      <c r="D5" s="208" t="str">
        <f>PROPER(TEXT(DATE($K$5-1,$K$6,1),"mmm yy"))</f>
        <v>Ago. 23</v>
      </c>
      <c r="E5" s="208" t="s">
        <v>360</v>
      </c>
      <c r="F5" s="208" t="str">
        <f>CONCATENATE($K$6,"M",RIGHT($K$5,2))</f>
        <v>8M24</v>
      </c>
      <c r="G5" s="208" t="str">
        <f>CONCATENATE($K$6,"M",RIGHT($K$5,2)-1)</f>
        <v>8M23</v>
      </c>
      <c r="H5" s="208" t="s">
        <v>360</v>
      </c>
      <c r="I5" s="192"/>
      <c r="J5" s="209" t="s">
        <v>361</v>
      </c>
      <c r="K5" s="210">
        <v>2024.0</v>
      </c>
      <c r="L5" s="211" t="s">
        <v>362</v>
      </c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ht="15.75" customHeight="1">
      <c r="A6" s="192"/>
      <c r="B6" s="212" t="s">
        <v>236</v>
      </c>
      <c r="C6" s="213"/>
      <c r="D6" s="213"/>
      <c r="E6" s="213"/>
      <c r="F6" s="213"/>
      <c r="G6" s="213"/>
      <c r="H6" s="213"/>
      <c r="I6" s="192"/>
      <c r="J6" s="209" t="s">
        <v>363</v>
      </c>
      <c r="K6" s="210">
        <v>8.0</v>
      </c>
      <c r="L6" s="211" t="s">
        <v>364</v>
      </c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ht="15.75" customHeight="1">
      <c r="A7" s="192"/>
      <c r="B7" s="214" t="s">
        <v>237</v>
      </c>
      <c r="C7" s="215">
        <f>HLOOKUP(C$5,'Mês'!$5:$56,'Mês'!$A7,FALSE)</f>
        <v>27.88</v>
      </c>
      <c r="D7" s="215">
        <f>HLOOKUP(D$5,'Mês'!$5:$56,'Mês'!$A7,FALSE)</f>
        <v>30.796</v>
      </c>
      <c r="E7" s="216">
        <f>((C7-D7)/D7)*100</f>
        <v>-9.468762177</v>
      </c>
      <c r="F7" s="215">
        <f>HLOOKUP(F$5,YTD!$5:$53,YTD!$A7,FALSE)</f>
        <v>226.182</v>
      </c>
      <c r="G7" s="215">
        <f>HLOOKUP(G$5,YTD!$5:$53,YTD!$A7,FALSE)</f>
        <v>206.507</v>
      </c>
      <c r="H7" s="216">
        <f>((F7-G7)/G7)*100</f>
        <v>9.527522069</v>
      </c>
      <c r="I7" s="192"/>
      <c r="J7" s="217">
        <f t="shared" ref="J7:J14" si="1">C7-D7</f>
        <v>-2.916</v>
      </c>
      <c r="K7" s="217">
        <f t="shared" ref="K7:K14" si="2">F7-G7</f>
        <v>19.675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ht="15.75" customHeight="1">
      <c r="A8" s="192"/>
      <c r="B8" s="218" t="s">
        <v>238</v>
      </c>
      <c r="C8" s="86">
        <f>HLOOKUP(C$5,'Mês'!$5:$56,'Mês'!$A8,FALSE)</f>
        <v>17.827</v>
      </c>
      <c r="D8" s="86">
        <f>HLOOKUP(D$5,'Mês'!$5:$56,'Mês'!$A8,FALSE)</f>
        <v>20.477</v>
      </c>
      <c r="E8" s="219" t="str">
        <f>SUBSTITUTE(TEXT((((HLOOKUP(C$5,'Mês'!$5:$56,'Mês'!$A8,FALSE))-(HLOOKUP(D$5,'Mês'!$5:$56,'Mês'!$A8,FALSE)))/(HLOOKUP(D$5,'Mês'!$5:$56,'Mês'!$A8,FALSE))*100),"0.0"),".",",")</f>
        <v>-12,9</v>
      </c>
      <c r="F8" s="86">
        <f>HLOOKUP(F$5,YTD!$5:$53,YTD!$A8,FALSE)</f>
        <v>147.547</v>
      </c>
      <c r="G8" s="86">
        <f>HLOOKUP(G$5,YTD!$5:$53,YTD!$A8,FALSE)</f>
        <v>135.78</v>
      </c>
      <c r="H8" s="219" t="str">
        <f>SUBSTITUTE(TEXT((((HLOOKUP(F$5,YTD!$5:$53,YTD!$A8,FALSE))-(HLOOKUP(G$5,YTD!$5:$53,YTD!$A8,FALSE)))/(HLOOKUP(G$5,YTD!$5:$53,YTD!$A8,FALSE))*100),"0.0"),".",",")</f>
        <v>8,7</v>
      </c>
      <c r="I8" s="192"/>
      <c r="J8" s="217">
        <f t="shared" si="1"/>
        <v>-2.65</v>
      </c>
      <c r="K8" s="217">
        <f t="shared" si="2"/>
        <v>11.767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ht="15.75" customHeight="1">
      <c r="A9" s="192"/>
      <c r="B9" s="218" t="s">
        <v>239</v>
      </c>
      <c r="C9" s="86">
        <f>HLOOKUP(C$5,'Mês'!$5:$56,'Mês'!$A9,FALSE)</f>
        <v>5.65</v>
      </c>
      <c r="D9" s="86">
        <f>HLOOKUP(D$5,'Mês'!$5:$56,'Mês'!$A9,FALSE)</f>
        <v>5.347</v>
      </c>
      <c r="E9" s="219" t="str">
        <f>SUBSTITUTE(TEXT((((HLOOKUP(C$5,'Mês'!$5:$56,'Mês'!$A9,FALSE))-(HLOOKUP(D$5,'Mês'!$5:$56,'Mês'!$A9,FALSE)))/(HLOOKUP(D$5,'Mês'!$5:$56,'Mês'!$A9,FALSE))*100),"0.0"),".",",")</f>
        <v>5,7</v>
      </c>
      <c r="F9" s="86">
        <f>HLOOKUP(F$5,YTD!$5:$53,YTD!$A9,FALSE)</f>
        <v>46.013</v>
      </c>
      <c r="G9" s="86">
        <f>HLOOKUP(G$5,YTD!$5:$53,YTD!$A9,FALSE)</f>
        <v>40.12</v>
      </c>
      <c r="H9" s="219" t="str">
        <f>SUBSTITUTE(TEXT((((HLOOKUP(F$5,YTD!$5:$53,YTD!$A9,FALSE))-(HLOOKUP(G$5,YTD!$5:$53,YTD!$A9,FALSE)))/(HLOOKUP(G$5,YTD!$5:$53,YTD!$A9,FALSE))*100),"0.0"),".",",")</f>
        <v>14,7</v>
      </c>
      <c r="I9" s="192"/>
      <c r="J9" s="217">
        <f t="shared" si="1"/>
        <v>0.303</v>
      </c>
      <c r="K9" s="217">
        <f t="shared" si="2"/>
        <v>5.893</v>
      </c>
      <c r="L9" s="220"/>
      <c r="M9" s="220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ht="15.75" customHeight="1">
      <c r="A10" s="192"/>
      <c r="B10" s="218" t="s">
        <v>240</v>
      </c>
      <c r="C10" s="86">
        <f>HLOOKUP(C$5,'Mês'!$5:$56,'Mês'!$A10,FALSE)</f>
        <v>4.403</v>
      </c>
      <c r="D10" s="86">
        <f>HLOOKUP(D$5,'Mês'!$5:$56,'Mês'!$A10,FALSE)</f>
        <v>4.972</v>
      </c>
      <c r="E10" s="219" t="str">
        <f>SUBSTITUTE(TEXT((((HLOOKUP(C$5,'Mês'!$5:$56,'Mês'!$A10,FALSE))-(HLOOKUP(D$5,'Mês'!$5:$56,'Mês'!$A10,FALSE)))/(HLOOKUP(D$5,'Mês'!$5:$56,'Mês'!$A10,FALSE))*100),"0.0"),".",",")</f>
        <v>-11,4</v>
      </c>
      <c r="F10" s="86">
        <f>HLOOKUP(F$5,YTD!$5:$53,YTD!$A10,FALSE)</f>
        <v>32.622</v>
      </c>
      <c r="G10" s="86">
        <f>HLOOKUP(G$5,YTD!$5:$53,YTD!$A10,FALSE)</f>
        <v>30.607</v>
      </c>
      <c r="H10" s="219" t="str">
        <f>SUBSTITUTE(TEXT((((HLOOKUP(F$5,YTD!$5:$53,YTD!$A10,FALSE))-(HLOOKUP(G$5,YTD!$5:$53,YTD!$A10,FALSE)))/(HLOOKUP(G$5,YTD!$5:$53,YTD!$A10,FALSE))*100),"0.0"),".",",")</f>
        <v>6,6</v>
      </c>
      <c r="I10" s="192"/>
      <c r="J10" s="217">
        <f t="shared" si="1"/>
        <v>-0.569</v>
      </c>
      <c r="K10" s="217">
        <f t="shared" si="2"/>
        <v>2.015</v>
      </c>
      <c r="L10" s="220"/>
      <c r="M10" s="220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ht="15.75" customHeight="1">
      <c r="A11" s="192"/>
      <c r="B11" s="214" t="s">
        <v>241</v>
      </c>
      <c r="C11" s="215">
        <f>HLOOKUP(C$5,'Mês'!$5:$56,'Mês'!$A11,FALSE)</f>
        <v>2.636</v>
      </c>
      <c r="D11" s="215">
        <f>HLOOKUP(D$5,'Mês'!$5:$56,'Mês'!$A11,FALSE)</f>
        <v>2.667</v>
      </c>
      <c r="E11" s="221" t="str">
        <f>SUBSTITUTE(TEXT((((HLOOKUP(C$5,'Mês'!$5:$56,'Mês'!$A11,FALSE))-(HLOOKUP(D$5,'Mês'!$5:$56,'Mês'!$A11,FALSE)))/(HLOOKUP(D$5,'Mês'!$5:$56,'Mês'!$A11,FALSE))*100),"0.0"),".",",")</f>
        <v>-1,2</v>
      </c>
      <c r="F11" s="215">
        <f>HLOOKUP(F$5,YTD!$5:$53,YTD!$A11,FALSE)</f>
        <v>17.121</v>
      </c>
      <c r="G11" s="215">
        <f>HLOOKUP(G$5,YTD!$5:$53,YTD!$A11,FALSE)</f>
        <v>18.025</v>
      </c>
      <c r="H11" s="221" t="str">
        <f>SUBSTITUTE(TEXT((((HLOOKUP(F$5,YTD!$5:$53,YTD!$A11,FALSE))-(HLOOKUP(G$5,YTD!$5:$53,YTD!$A11,FALSE)))/(HLOOKUP(G$5,YTD!$5:$53,YTD!$A11,FALSE))*100),"0.0"),".",",")</f>
        <v>-5,0</v>
      </c>
      <c r="I11" s="192"/>
      <c r="J11" s="217">
        <f t="shared" si="1"/>
        <v>-0.031</v>
      </c>
      <c r="K11" s="217">
        <f t="shared" si="2"/>
        <v>-0.904</v>
      </c>
      <c r="L11" s="220"/>
      <c r="M11" s="220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ht="15.75" customHeight="1">
      <c r="A12" s="192"/>
      <c r="B12" s="214" t="s">
        <v>242</v>
      </c>
      <c r="C12" s="215">
        <f>HLOOKUP(C$5,'Mês'!$5:$56,'Mês'!$A12,FALSE)</f>
        <v>21.828</v>
      </c>
      <c r="D12" s="215">
        <f>HLOOKUP(D$5,'Mês'!$5:$56,'Mês'!$A12,FALSE)</f>
        <v>6.885</v>
      </c>
      <c r="E12" s="221" t="str">
        <f>SUBSTITUTE(TEXT((((HLOOKUP(C$5,'Mês'!$5:$56,'Mês'!$A12,FALSE))-(HLOOKUP(D$5,'Mês'!$5:$56,'Mês'!$A12,FALSE)))/(HLOOKUP(D$5,'Mês'!$5:$56,'Mês'!$A12,FALSE))*100),"0.0"),".",",")</f>
        <v>217,0</v>
      </c>
      <c r="F12" s="215">
        <f>HLOOKUP(F$5,YTD!$5:$53,YTD!$A12,FALSE)</f>
        <v>127.429</v>
      </c>
      <c r="G12" s="215">
        <f>HLOOKUP(G$5,YTD!$5:$53,YTD!$A12,FALSE)</f>
        <v>37.434</v>
      </c>
      <c r="H12" s="221" t="str">
        <f>SUBSTITUTE(TEXT((((HLOOKUP(F$5,YTD!$5:$53,YTD!$A12,FALSE))-(HLOOKUP(G$5,YTD!$5:$53,YTD!$A12,FALSE)))/(HLOOKUP(G$5,YTD!$5:$53,YTD!$A12,FALSE))*100),"0.0"),".",",")</f>
        <v>240,4</v>
      </c>
      <c r="I12" s="192"/>
      <c r="J12" s="217">
        <f t="shared" si="1"/>
        <v>14.943</v>
      </c>
      <c r="K12" s="217">
        <f t="shared" si="2"/>
        <v>89.995</v>
      </c>
      <c r="L12" s="203"/>
      <c r="M12" s="220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ht="15.75" customHeight="1">
      <c r="A13" s="192"/>
      <c r="B13" s="214" t="s">
        <v>243</v>
      </c>
      <c r="C13" s="215">
        <f>HLOOKUP(C$5,'Mês'!$5:$56,'Mês'!$A13,FALSE)</f>
        <v>25.578</v>
      </c>
      <c r="D13" s="215">
        <f>HLOOKUP(D$5,'Mês'!$5:$56,'Mês'!$A13,FALSE)</f>
        <v>25.901</v>
      </c>
      <c r="E13" s="221" t="str">
        <f>SUBSTITUTE(TEXT((((HLOOKUP(C$5,'Mês'!$5:$56,'Mês'!$A13,FALSE))-(HLOOKUP(D$5,'Mês'!$5:$56,'Mês'!$A13,FALSE)))/(HLOOKUP(D$5,'Mês'!$5:$56,'Mês'!$A13,FALSE))*100),"0.0"),".",",")</f>
        <v>-1,2</v>
      </c>
      <c r="F13" s="215">
        <f>HLOOKUP(F$5,YTD!$5:$53,YTD!$A13,FALSE)</f>
        <v>165.852</v>
      </c>
      <c r="G13" s="215">
        <f>HLOOKUP(G$5,YTD!$5:$53,YTD!$A13,FALSE)</f>
        <v>159.478</v>
      </c>
      <c r="H13" s="221" t="str">
        <f>SUBSTITUTE(TEXT((((HLOOKUP(F$5,YTD!$5:$53,YTD!$A13,FALSE))-(HLOOKUP(G$5,YTD!$5:$53,YTD!$A13,FALSE)))/(HLOOKUP(G$5,YTD!$5:$53,YTD!$A13,FALSE))*100),"0.0"),".",",")</f>
        <v>4,0</v>
      </c>
      <c r="I13" s="192"/>
      <c r="J13" s="217">
        <f t="shared" si="1"/>
        <v>-0.323</v>
      </c>
      <c r="K13" s="217">
        <f t="shared" si="2"/>
        <v>6.374</v>
      </c>
      <c r="L13" s="220"/>
      <c r="M13" s="220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ht="15.75" customHeight="1">
      <c r="A14" s="192"/>
      <c r="B14" s="222" t="s">
        <v>244</v>
      </c>
      <c r="C14" s="223">
        <f>HLOOKUP(C$5,'Mês'!$5:$56,'Mês'!$A14,FALSE)</f>
        <v>77.922</v>
      </c>
      <c r="D14" s="223">
        <f>HLOOKUP(D$5,'Mês'!$5:$56,'Mês'!$A14,FALSE)</f>
        <v>66.249</v>
      </c>
      <c r="E14" s="224" t="str">
        <f>SUBSTITUTE(TEXT((((HLOOKUP(C$5,'Mês'!$5:$56,'Mês'!$A14,FALSE))-(HLOOKUP(D$5,'Mês'!$5:$56,'Mês'!$A14,FALSE)))/(HLOOKUP(D$5,'Mês'!$5:$56,'Mês'!$A14,FALSE))*100),"0.0"),".",",")</f>
        <v>17,6</v>
      </c>
      <c r="F14" s="223">
        <f>HLOOKUP(F$5,YTD!$5:$53,YTD!$A14,FALSE)</f>
        <v>536.584</v>
      </c>
      <c r="G14" s="223">
        <f>HLOOKUP(G$5,YTD!$5:$53,YTD!$A14,FALSE)</f>
        <v>421.444</v>
      </c>
      <c r="H14" s="224" t="str">
        <f>SUBSTITUTE(TEXT((((HLOOKUP(F$5,YTD!$5:$53,YTD!$A14,FALSE))-(HLOOKUP(G$5,YTD!$5:$53,YTD!$A14,FALSE)))/(HLOOKUP(G$5,YTD!$5:$53,YTD!$A14,FALSE))*100),"0.0"),".",",")</f>
        <v>27,3</v>
      </c>
      <c r="I14" s="192"/>
      <c r="J14" s="217">
        <f t="shared" si="1"/>
        <v>11.673</v>
      </c>
      <c r="K14" s="217">
        <f t="shared" si="2"/>
        <v>115.14</v>
      </c>
      <c r="L14" s="220"/>
      <c r="M14" s="220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ht="4.5" customHeight="1">
      <c r="A15" s="192"/>
      <c r="B15" s="225"/>
      <c r="C15" s="226"/>
      <c r="D15" s="226"/>
      <c r="E15" s="226"/>
      <c r="F15" s="226"/>
      <c r="G15" s="226"/>
      <c r="H15" s="226"/>
      <c r="I15" s="192"/>
      <c r="J15" s="217"/>
      <c r="K15" s="217"/>
      <c r="L15" s="220"/>
      <c r="M15" s="220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ht="15.75" customHeight="1">
      <c r="A16" s="192"/>
      <c r="B16" s="96" t="s">
        <v>245</v>
      </c>
      <c r="C16" s="227"/>
      <c r="D16" s="227"/>
      <c r="E16" s="228"/>
      <c r="F16" s="227"/>
      <c r="G16" s="227"/>
      <c r="H16" s="228"/>
      <c r="I16" s="192"/>
      <c r="J16" s="217"/>
      <c r="K16" s="217"/>
      <c r="L16" s="220"/>
      <c r="M16" s="220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ht="15.75" customHeight="1">
      <c r="A17" s="192"/>
      <c r="B17" s="214" t="s">
        <v>237</v>
      </c>
      <c r="C17" s="215">
        <f>HLOOKUP(C$5,'Mês'!$5:$56,'Mês'!$A17,FALSE)</f>
        <v>25.104</v>
      </c>
      <c r="D17" s="215">
        <f>HLOOKUP(D$5,'Mês'!$5:$56,'Mês'!$A17,FALSE)</f>
        <v>21.518</v>
      </c>
      <c r="E17" s="216">
        <f>((C17-D17)/D17)*100</f>
        <v>16.66511758</v>
      </c>
      <c r="F17" s="215">
        <f>HLOOKUP(F$5,YTD!$5:$53,YTD!$A17,FALSE)</f>
        <v>180.572</v>
      </c>
      <c r="G17" s="215">
        <f>HLOOKUP(G$5,YTD!$5:$53,YTD!$A17,FALSE)</f>
        <v>157.754</v>
      </c>
      <c r="H17" s="216">
        <f>((F17-G17)/G17)*100</f>
        <v>14.46429251</v>
      </c>
      <c r="I17" s="192"/>
      <c r="J17" s="217">
        <f t="shared" ref="J17:J23" si="3">C17-D17</f>
        <v>3.586</v>
      </c>
      <c r="K17" s="217">
        <f t="shared" ref="K17:K23" si="4">F17-G17</f>
        <v>22.818</v>
      </c>
      <c r="L17" s="220"/>
      <c r="M17" s="220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ht="15.75" customHeight="1">
      <c r="A18" s="192"/>
      <c r="B18" s="218" t="s">
        <v>238</v>
      </c>
      <c r="C18" s="86">
        <f>HLOOKUP(C$5,'Mês'!$5:$56,'Mês'!$A18,FALSE)</f>
        <v>8.824</v>
      </c>
      <c r="D18" s="86">
        <f>HLOOKUP(D$5,'Mês'!$5:$56,'Mês'!$A18,FALSE)</f>
        <v>6.988</v>
      </c>
      <c r="E18" s="219" t="str">
        <f>SUBSTITUTE(TEXT((((HLOOKUP(C$5,'Mês'!$5:$56,'Mês'!$A18,FALSE))-(HLOOKUP(D$5,'Mês'!$5:$56,'Mês'!$A18,FALSE)))/(HLOOKUP(D$5,'Mês'!$5:$56,'Mês'!$A18,FALSE))*100),"0.0"),".",",")</f>
        <v>26,3</v>
      </c>
      <c r="F18" s="86">
        <f>HLOOKUP(F$5,YTD!$5:$53,YTD!$A18,FALSE)</f>
        <v>64.479</v>
      </c>
      <c r="G18" s="86">
        <f>HLOOKUP(G$5,YTD!$5:$53,YTD!$A18,FALSE)</f>
        <v>57.181</v>
      </c>
      <c r="H18" s="219" t="str">
        <f>SUBSTITUTE(TEXT((((HLOOKUP(F$5,YTD!$5:$53,YTD!$A18,FALSE))-(HLOOKUP(G$5,YTD!$5:$53,YTD!$A18,FALSE)))/(HLOOKUP(G$5,YTD!$5:$53,YTD!$A18,FALSE))*100),"0.0"),".",",")</f>
        <v>12,8</v>
      </c>
      <c r="I18" s="229"/>
      <c r="J18" s="217">
        <f t="shared" si="3"/>
        <v>1.836</v>
      </c>
      <c r="K18" s="217">
        <f t="shared" si="4"/>
        <v>7.298</v>
      </c>
      <c r="L18" s="220"/>
      <c r="M18" s="220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ht="15.75" customHeight="1">
      <c r="A19" s="192"/>
      <c r="B19" s="218" t="s">
        <v>239</v>
      </c>
      <c r="C19" s="86">
        <f>HLOOKUP(C$5,'Mês'!$5:$56,'Mês'!$A19,FALSE)</f>
        <v>6.664</v>
      </c>
      <c r="D19" s="86">
        <f>HLOOKUP(D$5,'Mês'!$5:$56,'Mês'!$A19,FALSE)</f>
        <v>6.993</v>
      </c>
      <c r="E19" s="219" t="str">
        <f>SUBSTITUTE(TEXT((((HLOOKUP(C$5,'Mês'!$5:$56,'Mês'!$A19,FALSE))-(HLOOKUP(D$5,'Mês'!$5:$56,'Mês'!$A19,FALSE)))/(HLOOKUP(D$5,'Mês'!$5:$56,'Mês'!$A19,FALSE))*100),"0.0"),".",",")</f>
        <v>-4,7</v>
      </c>
      <c r="F19" s="86">
        <f>HLOOKUP(F$5,YTD!$5:$53,YTD!$A19,FALSE)</f>
        <v>54.367</v>
      </c>
      <c r="G19" s="86">
        <f>HLOOKUP(G$5,YTD!$5:$53,YTD!$A19,FALSE)</f>
        <v>45.403</v>
      </c>
      <c r="H19" s="219" t="str">
        <f>SUBSTITUTE(TEXT((((HLOOKUP(F$5,YTD!$5:$53,YTD!$A19,FALSE))-(HLOOKUP(G$5,YTD!$5:$53,YTD!$A19,FALSE)))/(HLOOKUP(G$5,YTD!$5:$53,YTD!$A19,FALSE))*100),"0.0"),".",",")</f>
        <v>19,7</v>
      </c>
      <c r="I19" s="229"/>
      <c r="J19" s="217">
        <f t="shared" si="3"/>
        <v>-0.329</v>
      </c>
      <c r="K19" s="217">
        <f t="shared" si="4"/>
        <v>8.964</v>
      </c>
      <c r="L19" s="220"/>
      <c r="M19" s="220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ht="15.75" customHeight="1">
      <c r="A20" s="192"/>
      <c r="B20" s="218" t="s">
        <v>240</v>
      </c>
      <c r="C20" s="86">
        <f>HLOOKUP(C$5,'Mês'!$5:$56,'Mês'!$A20,FALSE)</f>
        <v>9.616</v>
      </c>
      <c r="D20" s="86">
        <f>HLOOKUP(D$5,'Mês'!$5:$56,'Mês'!$A20,FALSE)</f>
        <v>7.537</v>
      </c>
      <c r="E20" s="219" t="str">
        <f>SUBSTITUTE(TEXT((((HLOOKUP(C$5,'Mês'!$5:$56,'Mês'!$A20,FALSE))-(HLOOKUP(D$5,'Mês'!$5:$56,'Mês'!$A20,FALSE)))/(HLOOKUP(D$5,'Mês'!$5:$56,'Mês'!$A20,FALSE))*100),"0.0"),".",",")</f>
        <v>27,6</v>
      </c>
      <c r="F20" s="86">
        <f>HLOOKUP(F$5,YTD!$5:$53,YTD!$A20,FALSE)</f>
        <v>61.726</v>
      </c>
      <c r="G20" s="86">
        <f>HLOOKUP(G$5,YTD!$5:$53,YTD!$A20,FALSE)</f>
        <v>55.17</v>
      </c>
      <c r="H20" s="219" t="str">
        <f>SUBSTITUTE(TEXT((((HLOOKUP(F$5,YTD!$5:$53,YTD!$A20,FALSE))-(HLOOKUP(G$5,YTD!$5:$53,YTD!$A20,FALSE)))/(HLOOKUP(G$5,YTD!$5:$53,YTD!$A20,FALSE))*100),"0.0"),".",",")</f>
        <v>11,9</v>
      </c>
      <c r="I20" s="229"/>
      <c r="J20" s="217">
        <f t="shared" si="3"/>
        <v>2.079</v>
      </c>
      <c r="K20" s="217">
        <f t="shared" si="4"/>
        <v>6.556</v>
      </c>
      <c r="L20" s="220"/>
      <c r="M20" s="220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ht="15.75" customHeight="1">
      <c r="A21" s="192"/>
      <c r="B21" s="214" t="s">
        <v>242</v>
      </c>
      <c r="C21" s="215">
        <f>HLOOKUP(C$5,'Mês'!$5:$56,'Mês'!$A21,FALSE)</f>
        <v>15.375</v>
      </c>
      <c r="D21" s="215">
        <f>HLOOKUP(D$5,'Mês'!$5:$56,'Mês'!$A21,FALSE)</f>
        <v>10.867</v>
      </c>
      <c r="E21" s="221" t="str">
        <f>SUBSTITUTE(TEXT((((HLOOKUP(C$5,'Mês'!$5:$56,'Mês'!$A21,FALSE))-(HLOOKUP(D$5,'Mês'!$5:$56,'Mês'!$A21,FALSE)))/(HLOOKUP(D$5,'Mês'!$5:$56,'Mês'!$A21,FALSE))*100),"0.0"),".",",")</f>
        <v>41,5</v>
      </c>
      <c r="F21" s="215">
        <f>HLOOKUP(F$5,YTD!$5:$53,YTD!$A21,FALSE)</f>
        <v>87.483</v>
      </c>
      <c r="G21" s="215">
        <f>HLOOKUP(G$5,YTD!$5:$53,YTD!$A21,FALSE)</f>
        <v>54.372</v>
      </c>
      <c r="H21" s="221" t="str">
        <f>SUBSTITUTE(TEXT((((HLOOKUP(F$5,YTD!$5:$53,YTD!$A21,FALSE))-(HLOOKUP(G$5,YTD!$5:$53,YTD!$A21,FALSE)))/(HLOOKUP(G$5,YTD!$5:$53,YTD!$A21,FALSE))*100),"0.0"),".",",")</f>
        <v>60,9</v>
      </c>
      <c r="I21" s="229"/>
      <c r="J21" s="217">
        <f t="shared" si="3"/>
        <v>4.508</v>
      </c>
      <c r="K21" s="217">
        <f t="shared" si="4"/>
        <v>33.111</v>
      </c>
      <c r="L21" s="220"/>
      <c r="M21" s="220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ht="15.75" customHeight="1">
      <c r="A22" s="192"/>
      <c r="B22" s="214" t="s">
        <v>243</v>
      </c>
      <c r="C22" s="215">
        <f>HLOOKUP(C$5,'Mês'!$5:$56,'Mês'!$A22,FALSE)</f>
        <v>5.771</v>
      </c>
      <c r="D22" s="215">
        <f>HLOOKUP(D$5,'Mês'!$5:$56,'Mês'!$A22,FALSE)</f>
        <v>4.998</v>
      </c>
      <c r="E22" s="221" t="str">
        <f>SUBSTITUTE(TEXT((((HLOOKUP(C$5,'Mês'!$5:$56,'Mês'!$A22,FALSE))-(HLOOKUP(D$5,'Mês'!$5:$56,'Mês'!$A22,FALSE)))/(HLOOKUP(D$5,'Mês'!$5:$56,'Mês'!$A22,FALSE))*100),"0.0"),".",",")</f>
        <v>15,5</v>
      </c>
      <c r="F22" s="215">
        <f>HLOOKUP(F$5,YTD!$5:$53,YTD!$A22,FALSE)</f>
        <v>45.008</v>
      </c>
      <c r="G22" s="215">
        <f>HLOOKUP(G$5,YTD!$5:$53,YTD!$A22,FALSE)</f>
        <v>43.859</v>
      </c>
      <c r="H22" s="221" t="str">
        <f>SUBSTITUTE(TEXT((((HLOOKUP(F$5,YTD!$5:$53,YTD!$A22,FALSE))-(HLOOKUP(G$5,YTD!$5:$53,YTD!$A22,FALSE)))/(HLOOKUP(G$5,YTD!$5:$53,YTD!$A22,FALSE))*100),"0.0"),".",",")</f>
        <v>2,6</v>
      </c>
      <c r="I22" s="229"/>
      <c r="J22" s="217">
        <f t="shared" si="3"/>
        <v>0.773</v>
      </c>
      <c r="K22" s="217">
        <f t="shared" si="4"/>
        <v>1.149</v>
      </c>
      <c r="L22" s="220"/>
      <c r="M22" s="220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ht="15.75" customHeight="1">
      <c r="A23" s="192"/>
      <c r="B23" s="222" t="s">
        <v>246</v>
      </c>
      <c r="C23" s="223">
        <f>HLOOKUP(C$5,'Mês'!$5:$56,'Mês'!$A23,FALSE)</f>
        <v>46.25</v>
      </c>
      <c r="D23" s="223">
        <f>HLOOKUP(D$5,'Mês'!$5:$56,'Mês'!$A23,FALSE)</f>
        <v>37.383</v>
      </c>
      <c r="E23" s="224" t="str">
        <f>SUBSTITUTE(TEXT((((HLOOKUP(C$5,'Mês'!$5:$56,'Mês'!$A23,FALSE))-(HLOOKUP(D$5,'Mês'!$5:$56,'Mês'!$A23,FALSE)))/(HLOOKUP(D$5,'Mês'!$5:$56,'Mês'!$A23,FALSE))*100),"0.0"),".",",")</f>
        <v>23,7</v>
      </c>
      <c r="F23" s="223">
        <f>HLOOKUP(F$5,YTD!$5:$53,YTD!$A23,FALSE)</f>
        <v>313.063</v>
      </c>
      <c r="G23" s="223">
        <f>HLOOKUP(G$5,YTD!$5:$53,YTD!$A23,FALSE)</f>
        <v>255.985</v>
      </c>
      <c r="H23" s="224" t="str">
        <f>SUBSTITUTE(TEXT((((HLOOKUP(F$5,YTD!$5:$53,YTD!$A23,FALSE))-(HLOOKUP(G$5,YTD!$5:$53,YTD!$A23,FALSE)))/(HLOOKUP(G$5,YTD!$5:$53,YTD!$A23,FALSE))*100),"0.0"),".",",")</f>
        <v>22,3</v>
      </c>
      <c r="I23" s="229"/>
      <c r="J23" s="217">
        <f t="shared" si="3"/>
        <v>8.867</v>
      </c>
      <c r="K23" s="217">
        <f t="shared" si="4"/>
        <v>57.078</v>
      </c>
      <c r="L23" s="220"/>
      <c r="M23" s="220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ht="4.5" customHeight="1">
      <c r="A24" s="192"/>
      <c r="B24" s="225"/>
      <c r="C24" s="226"/>
      <c r="D24" s="226"/>
      <c r="E24" s="226"/>
      <c r="F24" s="226"/>
      <c r="G24" s="226"/>
      <c r="H24" s="226"/>
      <c r="I24" s="229"/>
      <c r="J24" s="217"/>
      <c r="K24" s="217"/>
      <c r="L24" s="220"/>
      <c r="M24" s="220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ht="15.75" customHeight="1">
      <c r="A25" s="192"/>
      <c r="B25" s="230" t="s">
        <v>247</v>
      </c>
      <c r="C25" s="231"/>
      <c r="D25" s="231"/>
      <c r="E25" s="231"/>
      <c r="F25" s="231"/>
      <c r="G25" s="231"/>
      <c r="H25" s="231"/>
      <c r="I25" s="229"/>
      <c r="J25" s="217"/>
      <c r="K25" s="217"/>
      <c r="L25" s="220"/>
      <c r="M25" s="220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ht="15.75" customHeight="1">
      <c r="A26" s="192"/>
      <c r="B26" s="232" t="s">
        <v>248</v>
      </c>
      <c r="C26" s="233">
        <f>HLOOKUP(C$5,'Mês'!$5:$56,'Mês'!$A26,FALSE)</f>
        <v>52.984</v>
      </c>
      <c r="D26" s="233">
        <f>HLOOKUP(D$5,'Mês'!$5:$56,'Mês'!$A26,FALSE)</f>
        <v>52.314</v>
      </c>
      <c r="E26" s="233">
        <f t="shared" ref="E26:E33" si="5">(C26/D26-1)*100</f>
        <v>1.280727912</v>
      </c>
      <c r="F26" s="233">
        <f>HLOOKUP(F$5,YTD!$5:$53,YTD!$A26,FALSE)</f>
        <v>406.754</v>
      </c>
      <c r="G26" s="233">
        <f>HLOOKUP(G$5,YTD!$5:$53,YTD!$A26,FALSE)</f>
        <v>364.261</v>
      </c>
      <c r="H26" s="233">
        <f t="shared" ref="H26:H33" si="6">(F26/G26-1)*100</f>
        <v>11.66553652</v>
      </c>
      <c r="I26" s="229"/>
      <c r="J26" s="217">
        <f t="shared" ref="J26:J29" si="7">C26-D26</f>
        <v>0.67</v>
      </c>
      <c r="K26" s="217">
        <f t="shared" ref="K26:K33" si="8">F26-G26</f>
        <v>42.493</v>
      </c>
      <c r="L26" s="220"/>
      <c r="M26" s="220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ht="15.75" customHeight="1">
      <c r="A27" s="192"/>
      <c r="B27" s="218" t="s">
        <v>249</v>
      </c>
      <c r="C27" s="86">
        <f>HLOOKUP(C$5,'Mês'!$5:$56,'Mês'!$A27,FALSE)</f>
        <v>26.651</v>
      </c>
      <c r="D27" s="86">
        <f>HLOOKUP(D$5,'Mês'!$5:$56,'Mês'!$A27,FALSE)</f>
        <v>27.465</v>
      </c>
      <c r="E27" s="234">
        <f t="shared" si="5"/>
        <v>-2.963772074</v>
      </c>
      <c r="F27" s="86">
        <f>HLOOKUP(F$5,YTD!$5:$53,YTD!$A27,FALSE)</f>
        <v>212.026</v>
      </c>
      <c r="G27" s="86">
        <f>HLOOKUP(G$5,YTD!$5:$53,YTD!$A27,FALSE)</f>
        <v>192.961</v>
      </c>
      <c r="H27" s="234">
        <f t="shared" si="6"/>
        <v>9.880234866</v>
      </c>
      <c r="I27" s="229"/>
      <c r="J27" s="217">
        <f t="shared" si="7"/>
        <v>-0.814</v>
      </c>
      <c r="K27" s="217">
        <f t="shared" si="8"/>
        <v>19.065</v>
      </c>
      <c r="L27" s="220"/>
      <c r="M27" s="220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ht="15.75" customHeight="1">
      <c r="A28" s="192"/>
      <c r="B28" s="218" t="s">
        <v>250</v>
      </c>
      <c r="C28" s="86">
        <f>HLOOKUP(C$5,'Mês'!$5:$56,'Mês'!$A28,FALSE)</f>
        <v>12.314</v>
      </c>
      <c r="D28" s="86">
        <f>HLOOKUP(D$5,'Mês'!$5:$56,'Mês'!$A28,FALSE)</f>
        <v>12.34</v>
      </c>
      <c r="E28" s="234">
        <f t="shared" si="5"/>
        <v>-0.2106969206</v>
      </c>
      <c r="F28" s="86">
        <f>HLOOKUP(F$5,YTD!$5:$53,YTD!$A28,FALSE)</f>
        <v>100.38</v>
      </c>
      <c r="G28" s="86">
        <f>HLOOKUP(G$5,YTD!$5:$53,YTD!$A28,FALSE)</f>
        <v>85.523</v>
      </c>
      <c r="H28" s="234">
        <f t="shared" si="6"/>
        <v>17.37193504</v>
      </c>
      <c r="I28" s="229"/>
      <c r="J28" s="217">
        <f t="shared" si="7"/>
        <v>-0.026</v>
      </c>
      <c r="K28" s="217">
        <f t="shared" si="8"/>
        <v>14.857</v>
      </c>
      <c r="L28" s="220"/>
      <c r="M28" s="220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ht="15.75" customHeight="1">
      <c r="A29" s="192"/>
      <c r="B29" s="218" t="s">
        <v>251</v>
      </c>
      <c r="C29" s="86">
        <f>HLOOKUP(C$5,'Mês'!$5:$56,'Mês'!$A29,FALSE)</f>
        <v>14.019</v>
      </c>
      <c r="D29" s="86">
        <f>HLOOKUP(D$5,'Mês'!$5:$56,'Mês'!$A29,FALSE)</f>
        <v>12.509</v>
      </c>
      <c r="E29" s="234">
        <f t="shared" si="5"/>
        <v>12.07130866</v>
      </c>
      <c r="F29" s="86">
        <f>HLOOKUP(F$5,YTD!$5:$53,YTD!$A29,FALSE)</f>
        <v>94.348</v>
      </c>
      <c r="G29" s="86">
        <f>HLOOKUP(G$5,YTD!$5:$53,YTD!$A29,FALSE)</f>
        <v>85.777</v>
      </c>
      <c r="H29" s="234">
        <f t="shared" si="6"/>
        <v>9.992189048</v>
      </c>
      <c r="I29" s="229"/>
      <c r="J29" s="217">
        <f t="shared" si="7"/>
        <v>1.51</v>
      </c>
      <c r="K29" s="217">
        <f t="shared" si="8"/>
        <v>8.571</v>
      </c>
      <c r="L29" s="220"/>
      <c r="M29" s="220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ht="15.75" customHeight="1">
      <c r="A30" s="192"/>
      <c r="B30" s="232" t="s">
        <v>241</v>
      </c>
      <c r="C30" s="233">
        <f>HLOOKUP(C$5,'Mês'!$5:$56,'Mês'!$A30,FALSE)</f>
        <v>2.636</v>
      </c>
      <c r="D30" s="233">
        <f>HLOOKUP(D$5,'Mês'!$5:$56,'Mês'!$A30,FALSE)</f>
        <v>2.667</v>
      </c>
      <c r="E30" s="233">
        <f t="shared" si="5"/>
        <v>-1.162354706</v>
      </c>
      <c r="F30" s="233">
        <f>HLOOKUP(F$5,YTD!$5:$53,YTD!$A30,FALSE)</f>
        <v>17.121</v>
      </c>
      <c r="G30" s="233">
        <f>HLOOKUP(G$5,YTD!$5:$53,YTD!$A30,FALSE)</f>
        <v>18.025</v>
      </c>
      <c r="H30" s="233">
        <f t="shared" si="6"/>
        <v>-5.015256588</v>
      </c>
      <c r="I30" s="229"/>
      <c r="J30" s="217"/>
      <c r="K30" s="217">
        <f t="shared" si="8"/>
        <v>-0.904</v>
      </c>
      <c r="L30" s="220"/>
      <c r="M30" s="220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ht="15.75" customHeight="1">
      <c r="A31" s="192"/>
      <c r="B31" s="232" t="s">
        <v>365</v>
      </c>
      <c r="C31" s="233">
        <f>HLOOKUP(C$5,'Mês'!$5:$56,'Mês'!$A31,FALSE)</f>
        <v>37.203</v>
      </c>
      <c r="D31" s="233">
        <f>HLOOKUP(D$5,'Mês'!$5:$56,'Mês'!$A31,FALSE)</f>
        <v>17.752</v>
      </c>
      <c r="E31" s="233">
        <f t="shared" si="5"/>
        <v>109.5707526</v>
      </c>
      <c r="F31" s="233">
        <f>HLOOKUP(F$5,YTD!$5:$53,YTD!$A31,FALSE)</f>
        <v>214.912</v>
      </c>
      <c r="G31" s="233">
        <f>HLOOKUP(G$5,YTD!$5:$53,YTD!$A31,FALSE)</f>
        <v>91.806</v>
      </c>
      <c r="H31" s="233">
        <f t="shared" si="6"/>
        <v>134.0936322</v>
      </c>
      <c r="I31" s="229"/>
      <c r="J31" s="217">
        <f t="shared" ref="J31:J33" si="9">C31-D31</f>
        <v>19.451</v>
      </c>
      <c r="K31" s="217">
        <f t="shared" si="8"/>
        <v>123.106</v>
      </c>
      <c r="L31" s="220"/>
      <c r="M31" s="220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ht="15.75" customHeight="1">
      <c r="A32" s="192"/>
      <c r="B32" s="232" t="s">
        <v>253</v>
      </c>
      <c r="C32" s="233">
        <f>HLOOKUP(C$5,'Mês'!$5:$56,'Mês'!$A32,FALSE)</f>
        <v>92.823</v>
      </c>
      <c r="D32" s="233">
        <f>HLOOKUP(D$5,'Mês'!$5:$56,'Mês'!$A32,FALSE)</f>
        <v>72.733</v>
      </c>
      <c r="E32" s="233">
        <f t="shared" si="5"/>
        <v>27.6215748</v>
      </c>
      <c r="F32" s="233">
        <f>HLOOKUP(F$5,YTD!$5:$53,YTD!$A32,FALSE)</f>
        <v>638.787</v>
      </c>
      <c r="G32" s="233">
        <f>HLOOKUP(G$5,YTD!$5:$53,YTD!$A32,FALSE)</f>
        <v>474.092</v>
      </c>
      <c r="H32" s="233">
        <f t="shared" si="6"/>
        <v>34.73903799</v>
      </c>
      <c r="I32" s="192"/>
      <c r="J32" s="217">
        <f t="shared" si="9"/>
        <v>20.09</v>
      </c>
      <c r="K32" s="217">
        <f t="shared" si="8"/>
        <v>164.695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ht="15.75" customHeight="1">
      <c r="A33" s="192"/>
      <c r="B33" s="232" t="s">
        <v>254</v>
      </c>
      <c r="C33" s="233">
        <f>HLOOKUP(C$5,'Mês'!$5:$56,'Mês'!$A33,FALSE)</f>
        <v>31.349</v>
      </c>
      <c r="D33" s="233">
        <f>HLOOKUP(D$5,'Mês'!$5:$56,'Mês'!$A33,FALSE)</f>
        <v>30.899</v>
      </c>
      <c r="E33" s="233">
        <f t="shared" si="5"/>
        <v>1.456357811</v>
      </c>
      <c r="F33" s="233">
        <f>HLOOKUP(F$5,YTD!$5:$53,YTD!$A33,FALSE)</f>
        <v>210.86</v>
      </c>
      <c r="G33" s="233">
        <f>HLOOKUP(G$5,YTD!$5:$53,YTD!$A33,FALSE)</f>
        <v>203.337</v>
      </c>
      <c r="H33" s="233">
        <f t="shared" si="6"/>
        <v>3.699769348</v>
      </c>
      <c r="I33" s="192"/>
      <c r="J33" s="217">
        <f t="shared" si="9"/>
        <v>0.45</v>
      </c>
      <c r="K33" s="217">
        <f t="shared" si="8"/>
        <v>7.523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ht="4.5" customHeight="1">
      <c r="A34" s="192"/>
      <c r="B34" s="225"/>
      <c r="C34" s="86" t="str">
        <f>HLOOKUP(C$5,'Mês'!$5:$56,'Mês'!$A34,FALSE)</f>
        <v/>
      </c>
      <c r="D34" s="86" t="str">
        <f>HLOOKUP(D$5,'Mês'!$5:$56,'Mês'!$A34,FALSE)</f>
        <v/>
      </c>
      <c r="E34" s="226"/>
      <c r="F34" s="226"/>
      <c r="G34" s="226"/>
      <c r="H34" s="226"/>
      <c r="I34" s="192"/>
      <c r="J34" s="217"/>
      <c r="K34" s="21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ht="15.75" customHeight="1">
      <c r="A35" s="192"/>
      <c r="B35" s="96" t="s">
        <v>255</v>
      </c>
      <c r="C35" s="97">
        <f>HLOOKUP(C$5,'Mês'!$5:$56,'Mês'!$A35,FALSE)</f>
        <v>124.172</v>
      </c>
      <c r="D35" s="97">
        <f>HLOOKUP(D$5,'Mês'!$5:$56,'Mês'!$A35,FALSE)</f>
        <v>103.632</v>
      </c>
      <c r="E35" s="97">
        <f>(C35/D35-1)*100</f>
        <v>19.82013278</v>
      </c>
      <c r="F35" s="97">
        <f>HLOOKUP(F$5,YTD!$5:$53,YTD!$A35,FALSE)</f>
        <v>849.647</v>
      </c>
      <c r="G35" s="97">
        <f>HLOOKUP(G$5,YTD!$5:$53,YTD!$A35,FALSE)</f>
        <v>677.429</v>
      </c>
      <c r="H35" s="97">
        <f>(F35/G35-1)*100</f>
        <v>25.42229518</v>
      </c>
      <c r="I35" s="192"/>
      <c r="J35" s="217">
        <f>C35-D35</f>
        <v>20.54</v>
      </c>
      <c r="K35" s="21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ht="15.75" customHeight="1">
      <c r="A36" s="192"/>
      <c r="B36" s="235" t="s">
        <v>256</v>
      </c>
      <c r="C36" s="236"/>
      <c r="D36" s="236"/>
      <c r="E36" s="236"/>
      <c r="F36" s="236"/>
      <c r="G36" s="236"/>
      <c r="H36" s="236"/>
      <c r="I36" s="192"/>
      <c r="J36" s="217"/>
      <c r="K36" s="217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ht="15.75" customHeight="1">
      <c r="A37" s="192"/>
      <c r="B37" s="237"/>
      <c r="C37" s="235"/>
      <c r="D37" s="235"/>
      <c r="E37" s="235"/>
      <c r="F37" s="235"/>
      <c r="G37" s="235"/>
      <c r="H37" s="235"/>
      <c r="I37" s="192"/>
      <c r="J37" s="217"/>
      <c r="K37" s="217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ht="15.75" customHeight="1">
      <c r="A38" s="192"/>
      <c r="B38" s="238" t="s">
        <v>257</v>
      </c>
      <c r="C38" s="208" t="str">
        <f t="shared" ref="C38:D38" si="10">C$5</f>
        <v>Ago. 24</v>
      </c>
      <c r="D38" s="208" t="str">
        <f t="shared" si="10"/>
        <v>Ago. 23</v>
      </c>
      <c r="E38" s="208" t="s">
        <v>360</v>
      </c>
      <c r="F38" s="208" t="str">
        <f t="shared" ref="F38:G38" si="11">F$5</f>
        <v>8M24</v>
      </c>
      <c r="G38" s="208" t="str">
        <f t="shared" si="11"/>
        <v>8M23</v>
      </c>
      <c r="H38" s="208" t="s">
        <v>360</v>
      </c>
      <c r="I38" s="192"/>
      <c r="J38" s="217"/>
      <c r="K38" s="21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ht="15.75" customHeight="1">
      <c r="A39" s="192"/>
      <c r="B39" s="239" t="s">
        <v>258</v>
      </c>
      <c r="C39" s="221">
        <f>HLOOKUP(C$5,'Mês'!$5:$56,'Mês'!$A39,FALSE)</f>
        <v>5136</v>
      </c>
      <c r="D39" s="221">
        <f>HLOOKUP(D$5,'Mês'!$5:$56,'Mês'!$A39,FALSE)</f>
        <v>5057</v>
      </c>
      <c r="E39" s="216">
        <f>((C39-D39)/D39)*100</f>
        <v>1.562191022</v>
      </c>
      <c r="F39" s="221">
        <f>HLOOKUP(F$5,YTD!$5:$53,YTD!$A39,FALSE)</f>
        <v>38965</v>
      </c>
      <c r="G39" s="221">
        <f>HLOOKUP(G$5,YTD!$5:$53,YTD!$A39,FALSE)</f>
        <v>37171</v>
      </c>
      <c r="H39" s="216">
        <f>((F39-G39)/G39)*100</f>
        <v>4.826343117</v>
      </c>
      <c r="I39" s="192"/>
      <c r="J39" s="217"/>
      <c r="K39" s="217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ht="15.75" customHeight="1">
      <c r="A40" s="192"/>
      <c r="B40" s="240" t="s">
        <v>259</v>
      </c>
      <c r="C40" s="86">
        <f>HLOOKUP(C$5,'Mês'!$5:$56,'Mês'!$A40,FALSE)</f>
        <v>95.567</v>
      </c>
      <c r="D40" s="86">
        <f>HLOOKUP(D$5,'Mês'!$5:$56,'Mês'!$A40,FALSE)</f>
        <v>93.19062685</v>
      </c>
      <c r="E40" s="234" t="str">
        <f>SUBSTITUTE(TEXT((((HLOOKUP(C$5,'Mês'!$5:$56,'Mês'!$A40,FALSE))-(HLOOKUP(D$5,'Mês'!$5:$56,'Mês'!$A40,FALSE)))/(HLOOKUP(D$5,'Mês'!$5:$56,'Mês'!$A40,FALSE))*100),"0.0"),".",",")</f>
        <v>2,6</v>
      </c>
      <c r="F40" s="86">
        <f>HLOOKUP(F$5,YTD!$5:$53,YTD!$A40,FALSE)</f>
        <v>91.87870478</v>
      </c>
      <c r="G40" s="86">
        <f>HLOOKUP(G$5,YTD!$5:$53,YTD!$A40,FALSE)</f>
        <v>89.96477406</v>
      </c>
      <c r="H40" s="234" t="str">
        <f>SUBSTITUTE(TEXT((((HLOOKUP(F$5,YTD!$5:$53,YTD!$A40,FALSE))-(HLOOKUP(G$5,YTD!$5:$53,YTD!$A40,FALSE)))/(HLOOKUP(G$5,YTD!$5:$53,YTD!$A40,FALSE))*100),"0.0"),".",",")</f>
        <v>2,1</v>
      </c>
      <c r="I40" s="192"/>
      <c r="J40" s="217"/>
      <c r="K40" s="217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ht="15.75" customHeight="1">
      <c r="A41" s="192"/>
      <c r="B41" s="235"/>
      <c r="C41" s="241"/>
      <c r="D41" s="241"/>
      <c r="E41" s="241"/>
      <c r="F41" s="241"/>
      <c r="G41" s="241"/>
      <c r="H41" s="241"/>
      <c r="I41" s="192"/>
      <c r="J41" s="217"/>
      <c r="K41" s="217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ht="15.75" customHeight="1">
      <c r="A42" s="192"/>
      <c r="B42" s="242" t="s">
        <v>260</v>
      </c>
      <c r="C42" s="208" t="str">
        <f t="shared" ref="C42:D42" si="12">C$5</f>
        <v>Ago. 24</v>
      </c>
      <c r="D42" s="208" t="str">
        <f t="shared" si="12"/>
        <v>Ago. 23</v>
      </c>
      <c r="E42" s="208" t="s">
        <v>360</v>
      </c>
      <c r="F42" s="208" t="str">
        <f t="shared" ref="F42:G42" si="13">F$5</f>
        <v>8M24</v>
      </c>
      <c r="G42" s="208" t="str">
        <f t="shared" si="13"/>
        <v>8M23</v>
      </c>
      <c r="H42" s="208" t="s">
        <v>360</v>
      </c>
      <c r="I42" s="192"/>
      <c r="J42" s="217"/>
      <c r="K42" s="217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ht="15.75" customHeight="1">
      <c r="A43" s="192"/>
      <c r="B43" s="239" t="s">
        <v>261</v>
      </c>
      <c r="C43" s="221">
        <f>HLOOKUP(C$5,'Mês'!$5:$56,'Mês'!$A43,FALSE)</f>
        <v>84</v>
      </c>
      <c r="D43" s="221">
        <f>HLOOKUP(D$5,'Mês'!$5:$56,'Mês'!$A43,FALSE)</f>
        <v>95</v>
      </c>
      <c r="E43" s="216">
        <f>((C43-D43)/D43)*100</f>
        <v>-11.57894737</v>
      </c>
      <c r="F43" s="221">
        <f>HLOOKUP(F$5,YTD!$5:$53,YTD!$A43,FALSE)</f>
        <v>743</v>
      </c>
      <c r="G43" s="221">
        <f>HLOOKUP(G$5,YTD!$5:$53,YTD!$A43,FALSE)</f>
        <v>735</v>
      </c>
      <c r="H43" s="221" t="str">
        <f>SUBSTITUTE(TEXT((((HLOOKUP(F$5,YTD!$5:$53,YTD!$A43,FALSE))-(HLOOKUP(G$5,YTD!$5:$53,YTD!$A43,FALSE)))/(HLOOKUP(G$5,YTD!$5:$53,YTD!$A43,FALSE))*100),"0.0"),".",",")</f>
        <v>1,1</v>
      </c>
      <c r="I43" s="192"/>
      <c r="J43" s="217"/>
      <c r="K43" s="217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ht="15.75" customHeight="1">
      <c r="A44" s="192"/>
      <c r="B44" s="237"/>
      <c r="C44" s="235"/>
      <c r="D44" s="235"/>
      <c r="E44" s="235"/>
      <c r="F44" s="235"/>
      <c r="G44" s="235"/>
      <c r="H44" s="235"/>
      <c r="I44" s="192"/>
      <c r="J44" s="217"/>
      <c r="K44" s="217"/>
      <c r="L44" s="156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ht="15.75" customHeight="1">
      <c r="A45" s="192"/>
      <c r="B45" s="242" t="s">
        <v>263</v>
      </c>
      <c r="C45" s="208" t="str">
        <f t="shared" ref="C45:D45" si="14">C$5</f>
        <v>Ago. 24</v>
      </c>
      <c r="D45" s="208" t="str">
        <f t="shared" si="14"/>
        <v>Ago. 23</v>
      </c>
      <c r="E45" s="208" t="s">
        <v>360</v>
      </c>
      <c r="F45" s="208" t="str">
        <f t="shared" ref="F45:G45" si="15">F$5</f>
        <v>8M24</v>
      </c>
      <c r="G45" s="208" t="str">
        <f t="shared" si="15"/>
        <v>8M23</v>
      </c>
      <c r="H45" s="208" t="s">
        <v>360</v>
      </c>
      <c r="I45" s="192"/>
      <c r="J45" s="217"/>
      <c r="K45" s="217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ht="15.75" customHeight="1">
      <c r="A46" s="192"/>
      <c r="B46" s="243" t="s">
        <v>264</v>
      </c>
      <c r="C46" s="221">
        <f>HLOOKUP(C$5,'Mês'!$5:$56,'Mês'!$A46,FALSE)</f>
        <v>25</v>
      </c>
      <c r="D46" s="221">
        <f>HLOOKUP(D$5,'Mês'!$5:$56,'Mês'!$A46,FALSE)</f>
        <v>25</v>
      </c>
      <c r="E46" s="216">
        <f>((C46-D46)/D46)*100</f>
        <v>0</v>
      </c>
      <c r="F46" s="221">
        <f>HLOOKUP(F$5,YTD!$5:$53,YTD!$A46,FALSE)</f>
        <v>25</v>
      </c>
      <c r="G46" s="221">
        <f>HLOOKUP(G$5,YTD!$5:$53,YTD!$A46,FALSE)</f>
        <v>25</v>
      </c>
      <c r="H46" s="216">
        <f>((F46-G46)/G46)*100</f>
        <v>0</v>
      </c>
      <c r="I46" s="192"/>
      <c r="J46" s="217"/>
      <c r="K46" s="217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ht="15.75" customHeight="1">
      <c r="A47" s="192"/>
      <c r="B47" s="244" t="s">
        <v>265</v>
      </c>
      <c r="C47" s="245">
        <f>HLOOKUP(C$5,'Mês'!$5:$56,'Mês'!$A47,FALSE)</f>
        <v>674.666</v>
      </c>
      <c r="D47" s="245">
        <f>HLOOKUP(D$5,'Mês'!$5:$56,'Mês'!$A47,FALSE)</f>
        <v>631.2621</v>
      </c>
      <c r="E47" s="219" t="str">
        <f>SUBSTITUTE(TEXT((((HLOOKUP(C$5,'Mês'!$5:$56,'Mês'!$A47,FALSE))-(HLOOKUP(D$5,'Mês'!$5:$56,'Mês'!$A47,FALSE)))/(HLOOKUP(D$5,'Mês'!$5:$56,'Mês'!$A47,FALSE))*100),"0.0"),".",",")</f>
        <v>6,9</v>
      </c>
      <c r="F47" s="245">
        <f>HLOOKUP(F$5,YTD!$5:$53,YTD!$A47,FALSE)</f>
        <v>5234.546</v>
      </c>
      <c r="G47" s="245">
        <f>HLOOKUP(G$5,YTD!$5:$53,YTD!$A47,FALSE)</f>
        <v>4892.298833</v>
      </c>
      <c r="H47" s="219" t="str">
        <f>SUBSTITUTE(TEXT((((HLOOKUP(F$5,YTD!$5:$53,YTD!$A47,FALSE))-(HLOOKUP(G$5,YTD!$5:$53,YTD!$A47,FALSE)))/(HLOOKUP(G$5,YTD!$5:$53,YTD!$A47,FALSE))*100),"0.0"),".",",")</f>
        <v>7,0</v>
      </c>
      <c r="I47" s="192"/>
      <c r="J47" s="217"/>
      <c r="K47" s="217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ht="15.75" customHeight="1">
      <c r="A48" s="192"/>
      <c r="B48" s="237" t="s">
        <v>267</v>
      </c>
      <c r="C48" s="235"/>
      <c r="D48" s="235"/>
      <c r="E48" s="235"/>
      <c r="F48" s="235"/>
      <c r="G48" s="235"/>
      <c r="H48" s="235"/>
      <c r="I48" s="192"/>
      <c r="J48" s="217"/>
      <c r="K48" s="217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ht="12.75" customHeight="1">
      <c r="A49" s="19"/>
      <c r="B49" s="19"/>
      <c r="C49" s="156"/>
      <c r="D49" s="156"/>
      <c r="E49" s="156"/>
      <c r="F49" s="156"/>
      <c r="G49" s="156"/>
      <c r="H49" s="156"/>
      <c r="I49" s="19"/>
      <c r="J49" s="217"/>
      <c r="K49" s="217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ht="12.75" customHeight="1">
      <c r="A50" s="19"/>
      <c r="B50" s="19"/>
      <c r="C50" s="156"/>
      <c r="D50" s="156"/>
      <c r="E50" s="156"/>
      <c r="F50" s="156"/>
      <c r="G50" s="156"/>
      <c r="H50" s="156"/>
      <c r="I50" s="19"/>
      <c r="J50" s="217"/>
      <c r="K50" s="217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ht="12.75" customHeight="1">
      <c r="A51" s="19"/>
      <c r="B51" s="19"/>
      <c r="C51" s="156"/>
      <c r="D51" s="156"/>
      <c r="E51" s="156"/>
      <c r="F51" s="156"/>
      <c r="G51" s="156"/>
      <c r="H51" s="156"/>
      <c r="I51" s="19"/>
      <c r="J51" s="217"/>
      <c r="K51" s="217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ht="12.75" customHeight="1">
      <c r="A52" s="19"/>
      <c r="B52" s="19"/>
      <c r="C52" s="156"/>
      <c r="D52" s="156"/>
      <c r="E52" s="156"/>
      <c r="F52" s="156"/>
      <c r="G52" s="156"/>
      <c r="H52" s="156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ht="12.75" customHeight="1">
      <c r="A53" s="19"/>
      <c r="B53" s="19"/>
      <c r="C53" s="156"/>
      <c r="D53" s="156"/>
      <c r="E53" s="156"/>
      <c r="F53" s="156"/>
      <c r="G53" s="156"/>
      <c r="H53" s="156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ht="12.75" customHeight="1">
      <c r="A54" s="19"/>
      <c r="B54" s="19"/>
      <c r="C54" s="156"/>
      <c r="D54" s="156"/>
      <c r="E54" s="156"/>
      <c r="F54" s="156"/>
      <c r="G54" s="156"/>
      <c r="H54" s="156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ht="12.75" customHeight="1">
      <c r="A55" s="19"/>
      <c r="B55" s="19"/>
      <c r="C55" s="156"/>
      <c r="D55" s="156"/>
      <c r="E55" s="156"/>
      <c r="F55" s="156"/>
      <c r="G55" s="156"/>
      <c r="H55" s="156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ht="12.75" customHeight="1">
      <c r="A56" s="19"/>
      <c r="B56" s="19"/>
      <c r="C56" s="156"/>
      <c r="D56" s="156"/>
      <c r="E56" s="156"/>
      <c r="F56" s="156"/>
      <c r="G56" s="156"/>
      <c r="H56" s="156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ht="12.75" customHeight="1">
      <c r="A57" s="19"/>
      <c r="B57" s="19"/>
      <c r="C57" s="156"/>
      <c r="D57" s="156"/>
      <c r="E57" s="156"/>
      <c r="F57" s="156"/>
      <c r="G57" s="156"/>
      <c r="H57" s="156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ht="12.75" customHeight="1">
      <c r="A58" s="19"/>
      <c r="B58" s="19"/>
      <c r="C58" s="156"/>
      <c r="D58" s="156"/>
      <c r="E58" s="156"/>
      <c r="F58" s="156"/>
      <c r="G58" s="156"/>
      <c r="H58" s="156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ht="12.75" customHeight="1">
      <c r="A59" s="19"/>
      <c r="B59" s="19"/>
      <c r="C59" s="156"/>
      <c r="D59" s="156"/>
      <c r="E59" s="156"/>
      <c r="F59" s="156"/>
      <c r="G59" s="156"/>
      <c r="H59" s="156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ht="12.75" customHeight="1">
      <c r="A60" s="19"/>
      <c r="B60" s="19"/>
      <c r="C60" s="156"/>
      <c r="D60" s="156"/>
      <c r="E60" s="156"/>
      <c r="F60" s="156"/>
      <c r="G60" s="156"/>
      <c r="H60" s="156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ht="12.75" customHeight="1">
      <c r="A61" s="19"/>
      <c r="B61" s="19"/>
      <c r="C61" s="156"/>
      <c r="D61" s="156"/>
      <c r="E61" s="156"/>
      <c r="F61" s="156"/>
      <c r="G61" s="156"/>
      <c r="H61" s="156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ht="12.75" customHeight="1">
      <c r="A62" s="19"/>
      <c r="B62" s="19"/>
      <c r="C62" s="156"/>
      <c r="D62" s="156"/>
      <c r="E62" s="156"/>
      <c r="F62" s="156"/>
      <c r="G62" s="156"/>
      <c r="H62" s="156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ht="12.75" customHeight="1">
      <c r="A63" s="19"/>
      <c r="B63" s="19"/>
      <c r="C63" s="156"/>
      <c r="D63" s="156"/>
      <c r="E63" s="156"/>
      <c r="F63" s="156"/>
      <c r="G63" s="156"/>
      <c r="H63" s="156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ht="12.75" customHeight="1">
      <c r="A64" s="19"/>
      <c r="B64" s="19"/>
      <c r="C64" s="156"/>
      <c r="D64" s="156"/>
      <c r="E64" s="156"/>
      <c r="F64" s="156"/>
      <c r="G64" s="156"/>
      <c r="H64" s="156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ht="12.75" customHeight="1">
      <c r="A65" s="19"/>
      <c r="B65" s="19"/>
      <c r="C65" s="156"/>
      <c r="D65" s="156"/>
      <c r="E65" s="156"/>
      <c r="F65" s="156"/>
      <c r="G65" s="156"/>
      <c r="H65" s="156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ht="12.75" customHeight="1">
      <c r="A66" s="19"/>
      <c r="B66" s="19"/>
      <c r="C66" s="156"/>
      <c r="D66" s="156"/>
      <c r="E66" s="156"/>
      <c r="F66" s="156"/>
      <c r="G66" s="156"/>
      <c r="H66" s="156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ht="12.75" customHeight="1">
      <c r="A67" s="19"/>
      <c r="B67" s="19"/>
      <c r="C67" s="156"/>
      <c r="D67" s="156"/>
      <c r="E67" s="156"/>
      <c r="F67" s="156"/>
      <c r="G67" s="156"/>
      <c r="H67" s="156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ht="12.75" customHeight="1">
      <c r="A68" s="19"/>
      <c r="B68" s="19"/>
      <c r="C68" s="156"/>
      <c r="D68" s="156"/>
      <c r="E68" s="156"/>
      <c r="F68" s="156"/>
      <c r="G68" s="156"/>
      <c r="H68" s="156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ht="12.75" customHeight="1">
      <c r="A69" s="19"/>
      <c r="B69" s="19"/>
      <c r="C69" s="156"/>
      <c r="D69" s="156"/>
      <c r="E69" s="156"/>
      <c r="F69" s="156"/>
      <c r="G69" s="156"/>
      <c r="H69" s="156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ht="12.75" customHeight="1">
      <c r="A70" s="19"/>
      <c r="B70" s="19"/>
      <c r="C70" s="156"/>
      <c r="D70" s="156"/>
      <c r="E70" s="156"/>
      <c r="F70" s="156"/>
      <c r="G70" s="156"/>
      <c r="H70" s="156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ht="12.75" customHeight="1">
      <c r="A71" s="19"/>
      <c r="B71" s="19"/>
      <c r="C71" s="156"/>
      <c r="D71" s="156"/>
      <c r="E71" s="156"/>
      <c r="F71" s="156"/>
      <c r="G71" s="156"/>
      <c r="H71" s="156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ht="12.75" customHeight="1">
      <c r="A72" s="19"/>
      <c r="B72" s="19"/>
      <c r="C72" s="156"/>
      <c r="D72" s="156"/>
      <c r="E72" s="156"/>
      <c r="F72" s="156"/>
      <c r="G72" s="156"/>
      <c r="H72" s="156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ht="12.75" customHeight="1">
      <c r="A73" s="19"/>
      <c r="B73" s="19"/>
      <c r="C73" s="156"/>
      <c r="D73" s="156"/>
      <c r="E73" s="156"/>
      <c r="F73" s="156"/>
      <c r="G73" s="156"/>
      <c r="H73" s="156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ht="12.75" customHeight="1">
      <c r="A74" s="19"/>
      <c r="B74" s="19"/>
      <c r="C74" s="156"/>
      <c r="D74" s="156"/>
      <c r="E74" s="156"/>
      <c r="F74" s="156"/>
      <c r="G74" s="156"/>
      <c r="H74" s="156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ht="12.75" customHeight="1">
      <c r="A75" s="19"/>
      <c r="B75" s="19"/>
      <c r="C75" s="156"/>
      <c r="D75" s="156"/>
      <c r="E75" s="156"/>
      <c r="F75" s="156"/>
      <c r="G75" s="156"/>
      <c r="H75" s="156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ht="12.75" customHeight="1">
      <c r="A76" s="19"/>
      <c r="B76" s="19"/>
      <c r="C76" s="156"/>
      <c r="D76" s="156"/>
      <c r="E76" s="156"/>
      <c r="F76" s="156"/>
      <c r="G76" s="156"/>
      <c r="H76" s="156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ht="12.75" customHeight="1">
      <c r="A77" s="19"/>
      <c r="B77" s="19"/>
      <c r="C77" s="156"/>
      <c r="D77" s="156"/>
      <c r="E77" s="156"/>
      <c r="F77" s="156"/>
      <c r="G77" s="156"/>
      <c r="H77" s="156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ht="12.75" customHeight="1">
      <c r="A78" s="19"/>
      <c r="B78" s="19"/>
      <c r="C78" s="156"/>
      <c r="D78" s="156"/>
      <c r="E78" s="156"/>
      <c r="F78" s="156"/>
      <c r="G78" s="156"/>
      <c r="H78" s="156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ht="12.75" customHeight="1">
      <c r="A79" s="19"/>
      <c r="B79" s="19"/>
      <c r="C79" s="156"/>
      <c r="D79" s="156"/>
      <c r="E79" s="156"/>
      <c r="F79" s="156"/>
      <c r="G79" s="156"/>
      <c r="H79" s="156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ht="12.75" customHeight="1">
      <c r="A80" s="19"/>
      <c r="B80" s="19"/>
      <c r="C80" s="156"/>
      <c r="D80" s="156"/>
      <c r="E80" s="156"/>
      <c r="F80" s="156"/>
      <c r="G80" s="156"/>
      <c r="H80" s="156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ht="12.75" customHeight="1">
      <c r="A81" s="19"/>
      <c r="B81" s="19"/>
      <c r="C81" s="156"/>
      <c r="D81" s="156"/>
      <c r="E81" s="156"/>
      <c r="F81" s="156"/>
      <c r="G81" s="156"/>
      <c r="H81" s="156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ht="12.75" customHeight="1">
      <c r="A82" s="19"/>
      <c r="B82" s="19"/>
      <c r="C82" s="156"/>
      <c r="D82" s="156"/>
      <c r="E82" s="156"/>
      <c r="F82" s="156"/>
      <c r="G82" s="156"/>
      <c r="H82" s="156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ht="12.75" customHeight="1">
      <c r="A83" s="19"/>
      <c r="B83" s="19"/>
      <c r="C83" s="156"/>
      <c r="D83" s="156"/>
      <c r="E83" s="156"/>
      <c r="F83" s="156"/>
      <c r="G83" s="156"/>
      <c r="H83" s="156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ht="12.75" customHeight="1">
      <c r="A84" s="19"/>
      <c r="B84" s="19"/>
      <c r="C84" s="156"/>
      <c r="D84" s="156"/>
      <c r="E84" s="156"/>
      <c r="F84" s="156"/>
      <c r="G84" s="156"/>
      <c r="H84" s="156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ht="12.75" customHeight="1">
      <c r="A85" s="19"/>
      <c r="B85" s="19"/>
      <c r="C85" s="156"/>
      <c r="D85" s="156"/>
      <c r="E85" s="156"/>
      <c r="F85" s="156"/>
      <c r="G85" s="156"/>
      <c r="H85" s="156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ht="12.75" customHeight="1">
      <c r="A86" s="19"/>
      <c r="B86" s="19"/>
      <c r="C86" s="156"/>
      <c r="D86" s="156"/>
      <c r="E86" s="156"/>
      <c r="F86" s="156"/>
      <c r="G86" s="156"/>
      <c r="H86" s="156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ht="12.75" customHeight="1">
      <c r="A87" s="19"/>
      <c r="B87" s="19"/>
      <c r="C87" s="156"/>
      <c r="D87" s="156"/>
      <c r="E87" s="156"/>
      <c r="F87" s="156"/>
      <c r="G87" s="156"/>
      <c r="H87" s="156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ht="12.75" customHeight="1">
      <c r="A88" s="19"/>
      <c r="B88" s="19"/>
      <c r="C88" s="156"/>
      <c r="D88" s="156"/>
      <c r="E88" s="156"/>
      <c r="F88" s="156"/>
      <c r="G88" s="156"/>
      <c r="H88" s="156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ht="12.75" customHeight="1">
      <c r="A89" s="19"/>
      <c r="B89" s="19"/>
      <c r="C89" s="156"/>
      <c r="D89" s="156"/>
      <c r="E89" s="156"/>
      <c r="F89" s="156"/>
      <c r="G89" s="156"/>
      <c r="H89" s="156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ht="12.75" customHeight="1">
      <c r="A90" s="19"/>
      <c r="B90" s="19"/>
      <c r="C90" s="156"/>
      <c r="D90" s="156"/>
      <c r="E90" s="156"/>
      <c r="F90" s="156"/>
      <c r="G90" s="156"/>
      <c r="H90" s="156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ht="12.75" customHeight="1">
      <c r="A91" s="19"/>
      <c r="B91" s="19"/>
      <c r="C91" s="156"/>
      <c r="D91" s="156"/>
      <c r="E91" s="156"/>
      <c r="F91" s="156"/>
      <c r="G91" s="156"/>
      <c r="H91" s="156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ht="12.75" customHeight="1">
      <c r="A92" s="19"/>
      <c r="B92" s="19"/>
      <c r="C92" s="156"/>
      <c r="D92" s="156"/>
      <c r="E92" s="156"/>
      <c r="F92" s="156"/>
      <c r="G92" s="156"/>
      <c r="H92" s="156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ht="12.75" customHeight="1">
      <c r="A93" s="19"/>
      <c r="B93" s="19"/>
      <c r="C93" s="156"/>
      <c r="D93" s="156"/>
      <c r="E93" s="156"/>
      <c r="F93" s="156"/>
      <c r="G93" s="156"/>
      <c r="H93" s="156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ht="12.75" customHeight="1">
      <c r="A94" s="19"/>
      <c r="B94" s="19"/>
      <c r="C94" s="156"/>
      <c r="D94" s="156"/>
      <c r="E94" s="156"/>
      <c r="F94" s="156"/>
      <c r="G94" s="156"/>
      <c r="H94" s="156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ht="12.75" customHeight="1">
      <c r="A95" s="19"/>
      <c r="B95" s="19"/>
      <c r="C95" s="156"/>
      <c r="D95" s="156"/>
      <c r="E95" s="156"/>
      <c r="F95" s="156"/>
      <c r="G95" s="156"/>
      <c r="H95" s="156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ht="12.75" customHeight="1">
      <c r="A96" s="19"/>
      <c r="B96" s="19"/>
      <c r="C96" s="156"/>
      <c r="D96" s="156"/>
      <c r="E96" s="156"/>
      <c r="F96" s="156"/>
      <c r="G96" s="156"/>
      <c r="H96" s="156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ht="12.75" customHeight="1">
      <c r="A97" s="19"/>
      <c r="B97" s="19"/>
      <c r="C97" s="156"/>
      <c r="D97" s="156"/>
      <c r="E97" s="156"/>
      <c r="F97" s="156"/>
      <c r="G97" s="156"/>
      <c r="H97" s="156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ht="12.75" customHeight="1">
      <c r="A98" s="19"/>
      <c r="B98" s="19"/>
      <c r="C98" s="156"/>
      <c r="D98" s="156"/>
      <c r="E98" s="156"/>
      <c r="F98" s="156"/>
      <c r="G98" s="156"/>
      <c r="H98" s="156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ht="12.75" customHeight="1">
      <c r="A99" s="19"/>
      <c r="B99" s="19"/>
      <c r="C99" s="156"/>
      <c r="D99" s="156"/>
      <c r="E99" s="156"/>
      <c r="F99" s="156"/>
      <c r="G99" s="156"/>
      <c r="H99" s="156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ht="12.75" customHeight="1">
      <c r="A100" s="19"/>
      <c r="B100" s="19"/>
      <c r="C100" s="156"/>
      <c r="D100" s="156"/>
      <c r="E100" s="156"/>
      <c r="F100" s="156"/>
      <c r="G100" s="156"/>
      <c r="H100" s="156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ht="12.75" customHeight="1">
      <c r="A101" s="19"/>
      <c r="B101" s="19"/>
      <c r="C101" s="156"/>
      <c r="D101" s="156"/>
      <c r="E101" s="156"/>
      <c r="F101" s="156"/>
      <c r="G101" s="156"/>
      <c r="H101" s="156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ht="12.75" customHeight="1">
      <c r="A102" s="19"/>
      <c r="B102" s="19"/>
      <c r="C102" s="156"/>
      <c r="D102" s="156"/>
      <c r="E102" s="156"/>
      <c r="F102" s="156"/>
      <c r="G102" s="156"/>
      <c r="H102" s="156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ht="12.75" customHeight="1">
      <c r="A103" s="19"/>
      <c r="B103" s="19"/>
      <c r="C103" s="156"/>
      <c r="D103" s="156"/>
      <c r="E103" s="156"/>
      <c r="F103" s="156"/>
      <c r="G103" s="156"/>
      <c r="H103" s="156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ht="12.75" customHeight="1">
      <c r="A104" s="19"/>
      <c r="B104" s="19"/>
      <c r="C104" s="156"/>
      <c r="D104" s="156"/>
      <c r="E104" s="156"/>
      <c r="F104" s="156"/>
      <c r="G104" s="156"/>
      <c r="H104" s="156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ht="12.75" customHeight="1">
      <c r="A105" s="19"/>
      <c r="B105" s="19"/>
      <c r="C105" s="156"/>
      <c r="D105" s="156"/>
      <c r="E105" s="156"/>
      <c r="F105" s="156"/>
      <c r="G105" s="156"/>
      <c r="H105" s="156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ht="12.75" customHeight="1">
      <c r="A106" s="19"/>
      <c r="B106" s="19"/>
      <c r="C106" s="156"/>
      <c r="D106" s="156"/>
      <c r="E106" s="156"/>
      <c r="F106" s="156"/>
      <c r="G106" s="156"/>
      <c r="H106" s="156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ht="12.75" customHeight="1">
      <c r="A107" s="19"/>
      <c r="B107" s="19"/>
      <c r="C107" s="156"/>
      <c r="D107" s="156"/>
      <c r="E107" s="156"/>
      <c r="F107" s="156"/>
      <c r="G107" s="156"/>
      <c r="H107" s="156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ht="12.75" customHeight="1">
      <c r="A108" s="19"/>
      <c r="B108" s="19"/>
      <c r="C108" s="156"/>
      <c r="D108" s="156"/>
      <c r="E108" s="156"/>
      <c r="F108" s="156"/>
      <c r="G108" s="156"/>
      <c r="H108" s="156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ht="12.75" customHeight="1">
      <c r="A109" s="19"/>
      <c r="B109" s="19"/>
      <c r="C109" s="156"/>
      <c r="D109" s="156"/>
      <c r="E109" s="156"/>
      <c r="F109" s="156"/>
      <c r="G109" s="156"/>
      <c r="H109" s="156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ht="12.75" customHeight="1">
      <c r="A110" s="19"/>
      <c r="B110" s="19"/>
      <c r="C110" s="156"/>
      <c r="D110" s="156"/>
      <c r="E110" s="156"/>
      <c r="F110" s="156"/>
      <c r="G110" s="156"/>
      <c r="H110" s="156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ht="12.75" customHeight="1">
      <c r="A111" s="19"/>
      <c r="B111" s="19"/>
      <c r="C111" s="156"/>
      <c r="D111" s="156"/>
      <c r="E111" s="156"/>
      <c r="F111" s="156"/>
      <c r="G111" s="156"/>
      <c r="H111" s="156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ht="12.75" customHeight="1">
      <c r="A112" s="19"/>
      <c r="B112" s="19"/>
      <c r="C112" s="156"/>
      <c r="D112" s="156"/>
      <c r="E112" s="156"/>
      <c r="F112" s="156"/>
      <c r="G112" s="156"/>
      <c r="H112" s="156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ht="12.75" customHeight="1">
      <c r="A113" s="19"/>
      <c r="B113" s="19"/>
      <c r="C113" s="156"/>
      <c r="D113" s="156"/>
      <c r="E113" s="156"/>
      <c r="F113" s="156"/>
      <c r="G113" s="156"/>
      <c r="H113" s="156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ht="12.75" customHeight="1">
      <c r="A114" s="19"/>
      <c r="B114" s="19"/>
      <c r="C114" s="156"/>
      <c r="D114" s="156"/>
      <c r="E114" s="156"/>
      <c r="F114" s="156"/>
      <c r="G114" s="156"/>
      <c r="H114" s="156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ht="12.75" customHeight="1">
      <c r="A115" s="19"/>
      <c r="B115" s="19"/>
      <c r="C115" s="156"/>
      <c r="D115" s="156"/>
      <c r="E115" s="156"/>
      <c r="F115" s="156"/>
      <c r="G115" s="156"/>
      <c r="H115" s="156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ht="12.75" customHeight="1">
      <c r="A116" s="19"/>
      <c r="B116" s="19"/>
      <c r="C116" s="156"/>
      <c r="D116" s="156"/>
      <c r="E116" s="156"/>
      <c r="F116" s="156"/>
      <c r="G116" s="156"/>
      <c r="H116" s="156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ht="12.75" customHeight="1">
      <c r="A117" s="19"/>
      <c r="B117" s="19"/>
      <c r="C117" s="156"/>
      <c r="D117" s="156"/>
      <c r="E117" s="156"/>
      <c r="F117" s="156"/>
      <c r="G117" s="156"/>
      <c r="H117" s="156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ht="12.75" customHeight="1">
      <c r="A118" s="19"/>
      <c r="B118" s="19"/>
      <c r="C118" s="156"/>
      <c r="D118" s="156"/>
      <c r="E118" s="156"/>
      <c r="F118" s="156"/>
      <c r="G118" s="156"/>
      <c r="H118" s="156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ht="12.75" customHeight="1">
      <c r="A119" s="19"/>
      <c r="B119" s="19"/>
      <c r="C119" s="156"/>
      <c r="D119" s="156"/>
      <c r="E119" s="156"/>
      <c r="F119" s="156"/>
      <c r="G119" s="156"/>
      <c r="H119" s="156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ht="12.75" customHeight="1">
      <c r="A120" s="19"/>
      <c r="B120" s="19"/>
      <c r="C120" s="156"/>
      <c r="D120" s="156"/>
      <c r="E120" s="156"/>
      <c r="F120" s="156"/>
      <c r="G120" s="156"/>
      <c r="H120" s="156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ht="12.75" customHeight="1">
      <c r="A121" s="19"/>
      <c r="B121" s="19"/>
      <c r="C121" s="156"/>
      <c r="D121" s="156"/>
      <c r="E121" s="156"/>
      <c r="F121" s="156"/>
      <c r="G121" s="156"/>
      <c r="H121" s="156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ht="12.75" customHeight="1">
      <c r="A122" s="19"/>
      <c r="B122" s="19"/>
      <c r="C122" s="156"/>
      <c r="D122" s="156"/>
      <c r="E122" s="156"/>
      <c r="F122" s="156"/>
      <c r="G122" s="156"/>
      <c r="H122" s="156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ht="12.75" customHeight="1">
      <c r="A123" s="19"/>
      <c r="B123" s="19"/>
      <c r="C123" s="156"/>
      <c r="D123" s="156"/>
      <c r="E123" s="156"/>
      <c r="F123" s="156"/>
      <c r="G123" s="156"/>
      <c r="H123" s="156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ht="12.75" customHeight="1">
      <c r="A124" s="19"/>
      <c r="B124" s="19"/>
      <c r="C124" s="156"/>
      <c r="D124" s="156"/>
      <c r="E124" s="156"/>
      <c r="F124" s="156"/>
      <c r="G124" s="156"/>
      <c r="H124" s="156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ht="12.75" customHeight="1">
      <c r="A125" s="19"/>
      <c r="B125" s="19"/>
      <c r="C125" s="156"/>
      <c r="D125" s="156"/>
      <c r="E125" s="156"/>
      <c r="F125" s="156"/>
      <c r="G125" s="156"/>
      <c r="H125" s="156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ht="12.75" customHeight="1">
      <c r="A126" s="19"/>
      <c r="B126" s="19"/>
      <c r="C126" s="156"/>
      <c r="D126" s="156"/>
      <c r="E126" s="156"/>
      <c r="F126" s="156"/>
      <c r="G126" s="156"/>
      <c r="H126" s="156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ht="12.75" customHeight="1">
      <c r="A127" s="19"/>
      <c r="B127" s="19"/>
      <c r="C127" s="156"/>
      <c r="D127" s="156"/>
      <c r="E127" s="156"/>
      <c r="F127" s="156"/>
      <c r="G127" s="156"/>
      <c r="H127" s="156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ht="12.75" customHeight="1">
      <c r="A128" s="19"/>
      <c r="B128" s="19"/>
      <c r="C128" s="156"/>
      <c r="D128" s="156"/>
      <c r="E128" s="156"/>
      <c r="F128" s="156"/>
      <c r="G128" s="156"/>
      <c r="H128" s="156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ht="12.75" customHeight="1">
      <c r="A129" s="19"/>
      <c r="B129" s="19"/>
      <c r="C129" s="156"/>
      <c r="D129" s="156"/>
      <c r="E129" s="156"/>
      <c r="F129" s="156"/>
      <c r="G129" s="156"/>
      <c r="H129" s="156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ht="12.75" customHeight="1">
      <c r="A130" s="19"/>
      <c r="B130" s="19"/>
      <c r="C130" s="156"/>
      <c r="D130" s="156"/>
      <c r="E130" s="156"/>
      <c r="F130" s="156"/>
      <c r="G130" s="156"/>
      <c r="H130" s="156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ht="12.75" customHeight="1">
      <c r="A131" s="19"/>
      <c r="B131" s="19"/>
      <c r="C131" s="156"/>
      <c r="D131" s="156"/>
      <c r="E131" s="156"/>
      <c r="F131" s="156"/>
      <c r="G131" s="156"/>
      <c r="H131" s="156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ht="12.75" customHeight="1">
      <c r="A132" s="19"/>
      <c r="B132" s="19"/>
      <c r="C132" s="156"/>
      <c r="D132" s="156"/>
      <c r="E132" s="156"/>
      <c r="F132" s="156"/>
      <c r="G132" s="156"/>
      <c r="H132" s="156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ht="12.75" customHeight="1">
      <c r="A133" s="19"/>
      <c r="B133" s="19"/>
      <c r="C133" s="156"/>
      <c r="D133" s="156"/>
      <c r="E133" s="156"/>
      <c r="F133" s="156"/>
      <c r="G133" s="156"/>
      <c r="H133" s="156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ht="12.75" customHeight="1">
      <c r="A134" s="19"/>
      <c r="B134" s="19"/>
      <c r="C134" s="156"/>
      <c r="D134" s="156"/>
      <c r="E134" s="156"/>
      <c r="F134" s="156"/>
      <c r="G134" s="156"/>
      <c r="H134" s="156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ht="12.75" customHeight="1">
      <c r="A135" s="19"/>
      <c r="B135" s="19"/>
      <c r="C135" s="156"/>
      <c r="D135" s="156"/>
      <c r="E135" s="156"/>
      <c r="F135" s="156"/>
      <c r="G135" s="156"/>
      <c r="H135" s="156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ht="12.75" customHeight="1">
      <c r="A136" s="19"/>
      <c r="B136" s="19"/>
      <c r="C136" s="156"/>
      <c r="D136" s="156"/>
      <c r="E136" s="156"/>
      <c r="F136" s="156"/>
      <c r="G136" s="156"/>
      <c r="H136" s="156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ht="12.75" customHeight="1">
      <c r="A137" s="19"/>
      <c r="B137" s="19"/>
      <c r="C137" s="156"/>
      <c r="D137" s="156"/>
      <c r="E137" s="156"/>
      <c r="F137" s="156"/>
      <c r="G137" s="156"/>
      <c r="H137" s="156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ht="12.75" customHeight="1">
      <c r="A138" s="19"/>
      <c r="B138" s="19"/>
      <c r="C138" s="156"/>
      <c r="D138" s="156"/>
      <c r="E138" s="156"/>
      <c r="F138" s="156"/>
      <c r="G138" s="156"/>
      <c r="H138" s="156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ht="12.75" customHeight="1">
      <c r="A139" s="19"/>
      <c r="B139" s="19"/>
      <c r="C139" s="156"/>
      <c r="D139" s="156"/>
      <c r="E139" s="156"/>
      <c r="F139" s="156"/>
      <c r="G139" s="156"/>
      <c r="H139" s="156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ht="12.75" customHeight="1">
      <c r="A140" s="19"/>
      <c r="B140" s="19"/>
      <c r="C140" s="156"/>
      <c r="D140" s="156"/>
      <c r="E140" s="156"/>
      <c r="F140" s="156"/>
      <c r="G140" s="156"/>
      <c r="H140" s="156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ht="12.75" customHeight="1">
      <c r="A141" s="19"/>
      <c r="B141" s="19"/>
      <c r="C141" s="156"/>
      <c r="D141" s="156"/>
      <c r="E141" s="156"/>
      <c r="F141" s="156"/>
      <c r="G141" s="156"/>
      <c r="H141" s="156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ht="12.75" customHeight="1">
      <c r="A142" s="19"/>
      <c r="B142" s="19"/>
      <c r="C142" s="156"/>
      <c r="D142" s="156"/>
      <c r="E142" s="156"/>
      <c r="F142" s="156"/>
      <c r="G142" s="156"/>
      <c r="H142" s="156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ht="12.75" customHeight="1">
      <c r="A143" s="19"/>
      <c r="B143" s="19"/>
      <c r="C143" s="156"/>
      <c r="D143" s="156"/>
      <c r="E143" s="156"/>
      <c r="F143" s="156"/>
      <c r="G143" s="156"/>
      <c r="H143" s="156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ht="12.75" customHeight="1">
      <c r="A144" s="19"/>
      <c r="B144" s="19"/>
      <c r="C144" s="156"/>
      <c r="D144" s="156"/>
      <c r="E144" s="156"/>
      <c r="F144" s="156"/>
      <c r="G144" s="156"/>
      <c r="H144" s="156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ht="12.75" customHeight="1">
      <c r="A145" s="19"/>
      <c r="B145" s="19"/>
      <c r="C145" s="156"/>
      <c r="D145" s="156"/>
      <c r="E145" s="156"/>
      <c r="F145" s="156"/>
      <c r="G145" s="156"/>
      <c r="H145" s="156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ht="12.75" customHeight="1">
      <c r="A146" s="19"/>
      <c r="B146" s="19"/>
      <c r="C146" s="156"/>
      <c r="D146" s="156"/>
      <c r="E146" s="156"/>
      <c r="F146" s="156"/>
      <c r="G146" s="156"/>
      <c r="H146" s="156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ht="12.75" customHeight="1">
      <c r="A147" s="19"/>
      <c r="B147" s="19"/>
      <c r="C147" s="156"/>
      <c r="D147" s="156"/>
      <c r="E147" s="156"/>
      <c r="F147" s="156"/>
      <c r="G147" s="156"/>
      <c r="H147" s="156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ht="12.75" customHeight="1">
      <c r="A148" s="19"/>
      <c r="B148" s="19"/>
      <c r="C148" s="156"/>
      <c r="D148" s="156"/>
      <c r="E148" s="156"/>
      <c r="F148" s="156"/>
      <c r="G148" s="156"/>
      <c r="H148" s="156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ht="12.75" customHeight="1">
      <c r="A149" s="19"/>
      <c r="B149" s="19"/>
      <c r="C149" s="156"/>
      <c r="D149" s="156"/>
      <c r="E149" s="156"/>
      <c r="F149" s="156"/>
      <c r="G149" s="156"/>
      <c r="H149" s="156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ht="12.75" customHeight="1">
      <c r="A150" s="19"/>
      <c r="B150" s="19"/>
      <c r="C150" s="156"/>
      <c r="D150" s="156"/>
      <c r="E150" s="156"/>
      <c r="F150" s="156"/>
      <c r="G150" s="156"/>
      <c r="H150" s="156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ht="12.75" customHeight="1">
      <c r="A151" s="19"/>
      <c r="B151" s="19"/>
      <c r="C151" s="156"/>
      <c r="D151" s="156"/>
      <c r="E151" s="156"/>
      <c r="F151" s="156"/>
      <c r="G151" s="156"/>
      <c r="H151" s="156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ht="12.75" customHeight="1">
      <c r="A152" s="19"/>
      <c r="B152" s="19"/>
      <c r="C152" s="156"/>
      <c r="D152" s="156"/>
      <c r="E152" s="156"/>
      <c r="F152" s="156"/>
      <c r="G152" s="156"/>
      <c r="H152" s="156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ht="12.75" customHeight="1">
      <c r="A153" s="19"/>
      <c r="B153" s="19"/>
      <c r="C153" s="156"/>
      <c r="D153" s="156"/>
      <c r="E153" s="156"/>
      <c r="F153" s="156"/>
      <c r="G153" s="156"/>
      <c r="H153" s="156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ht="12.75" customHeight="1">
      <c r="A154" s="19"/>
      <c r="B154" s="19"/>
      <c r="C154" s="156"/>
      <c r="D154" s="156"/>
      <c r="E154" s="156"/>
      <c r="F154" s="156"/>
      <c r="G154" s="156"/>
      <c r="H154" s="156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ht="12.75" customHeight="1">
      <c r="A155" s="19"/>
      <c r="B155" s="19"/>
      <c r="C155" s="156"/>
      <c r="D155" s="156"/>
      <c r="E155" s="156"/>
      <c r="F155" s="156"/>
      <c r="G155" s="156"/>
      <c r="H155" s="156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ht="12.75" customHeight="1">
      <c r="A156" s="19"/>
      <c r="B156" s="19"/>
      <c r="C156" s="156"/>
      <c r="D156" s="156"/>
      <c r="E156" s="156"/>
      <c r="F156" s="156"/>
      <c r="G156" s="156"/>
      <c r="H156" s="156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ht="12.75" customHeight="1">
      <c r="A157" s="19"/>
      <c r="B157" s="19"/>
      <c r="C157" s="156"/>
      <c r="D157" s="156"/>
      <c r="E157" s="156"/>
      <c r="F157" s="156"/>
      <c r="G157" s="156"/>
      <c r="H157" s="156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ht="12.75" customHeight="1">
      <c r="A158" s="19"/>
      <c r="B158" s="19"/>
      <c r="C158" s="156"/>
      <c r="D158" s="156"/>
      <c r="E158" s="156"/>
      <c r="F158" s="156"/>
      <c r="G158" s="156"/>
      <c r="H158" s="156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ht="12.75" customHeight="1">
      <c r="A159" s="19"/>
      <c r="B159" s="19"/>
      <c r="C159" s="156"/>
      <c r="D159" s="156"/>
      <c r="E159" s="156"/>
      <c r="F159" s="156"/>
      <c r="G159" s="156"/>
      <c r="H159" s="156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ht="12.75" customHeight="1">
      <c r="A160" s="19"/>
      <c r="B160" s="19"/>
      <c r="C160" s="156"/>
      <c r="D160" s="156"/>
      <c r="E160" s="156"/>
      <c r="F160" s="156"/>
      <c r="G160" s="156"/>
      <c r="H160" s="156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ht="12.75" customHeight="1">
      <c r="A161" s="19"/>
      <c r="B161" s="19"/>
      <c r="C161" s="156"/>
      <c r="D161" s="156"/>
      <c r="E161" s="156"/>
      <c r="F161" s="156"/>
      <c r="G161" s="156"/>
      <c r="H161" s="156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ht="12.75" customHeight="1">
      <c r="A162" s="19"/>
      <c r="B162" s="19"/>
      <c r="C162" s="156"/>
      <c r="D162" s="156"/>
      <c r="E162" s="156"/>
      <c r="F162" s="156"/>
      <c r="G162" s="156"/>
      <c r="H162" s="156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ht="12.75" customHeight="1">
      <c r="A163" s="19"/>
      <c r="B163" s="19"/>
      <c r="C163" s="156"/>
      <c r="D163" s="156"/>
      <c r="E163" s="156"/>
      <c r="F163" s="156"/>
      <c r="G163" s="156"/>
      <c r="H163" s="156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ht="12.75" customHeight="1">
      <c r="A164" s="19"/>
      <c r="B164" s="19"/>
      <c r="C164" s="156"/>
      <c r="D164" s="156"/>
      <c r="E164" s="156"/>
      <c r="F164" s="156"/>
      <c r="G164" s="156"/>
      <c r="H164" s="156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ht="12.75" customHeight="1">
      <c r="A165" s="19"/>
      <c r="B165" s="19"/>
      <c r="C165" s="156"/>
      <c r="D165" s="156"/>
      <c r="E165" s="156"/>
      <c r="F165" s="156"/>
      <c r="G165" s="156"/>
      <c r="H165" s="156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ht="12.75" customHeight="1">
      <c r="A166" s="19"/>
      <c r="B166" s="19"/>
      <c r="C166" s="156"/>
      <c r="D166" s="156"/>
      <c r="E166" s="156"/>
      <c r="F166" s="156"/>
      <c r="G166" s="156"/>
      <c r="H166" s="156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ht="12.75" customHeight="1">
      <c r="A167" s="19"/>
      <c r="B167" s="19"/>
      <c r="C167" s="156"/>
      <c r="D167" s="156"/>
      <c r="E167" s="156"/>
      <c r="F167" s="156"/>
      <c r="G167" s="156"/>
      <c r="H167" s="156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ht="12.75" customHeight="1">
      <c r="A168" s="19"/>
      <c r="B168" s="19"/>
      <c r="C168" s="156"/>
      <c r="D168" s="156"/>
      <c r="E168" s="156"/>
      <c r="F168" s="156"/>
      <c r="G168" s="156"/>
      <c r="H168" s="156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ht="12.75" customHeight="1">
      <c r="A169" s="19"/>
      <c r="B169" s="19"/>
      <c r="C169" s="156"/>
      <c r="D169" s="156"/>
      <c r="E169" s="156"/>
      <c r="F169" s="156"/>
      <c r="G169" s="156"/>
      <c r="H169" s="156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ht="12.75" customHeight="1">
      <c r="A170" s="19"/>
      <c r="B170" s="19"/>
      <c r="C170" s="156"/>
      <c r="D170" s="156"/>
      <c r="E170" s="156"/>
      <c r="F170" s="156"/>
      <c r="G170" s="156"/>
      <c r="H170" s="156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ht="12.75" customHeight="1">
      <c r="A171" s="19"/>
      <c r="B171" s="19"/>
      <c r="C171" s="156"/>
      <c r="D171" s="156"/>
      <c r="E171" s="156"/>
      <c r="F171" s="156"/>
      <c r="G171" s="156"/>
      <c r="H171" s="156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ht="12.75" customHeight="1">
      <c r="A172" s="19"/>
      <c r="B172" s="19"/>
      <c r="C172" s="156"/>
      <c r="D172" s="156"/>
      <c r="E172" s="156"/>
      <c r="F172" s="156"/>
      <c r="G172" s="156"/>
      <c r="H172" s="156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ht="12.75" customHeight="1">
      <c r="A173" s="19"/>
      <c r="B173" s="19"/>
      <c r="C173" s="156"/>
      <c r="D173" s="156"/>
      <c r="E173" s="156"/>
      <c r="F173" s="156"/>
      <c r="G173" s="156"/>
      <c r="H173" s="156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ht="12.75" customHeight="1">
      <c r="A174" s="19"/>
      <c r="B174" s="19"/>
      <c r="C174" s="156"/>
      <c r="D174" s="156"/>
      <c r="E174" s="156"/>
      <c r="F174" s="156"/>
      <c r="G174" s="156"/>
      <c r="H174" s="156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ht="12.75" customHeight="1">
      <c r="A175" s="19"/>
      <c r="B175" s="19"/>
      <c r="C175" s="156"/>
      <c r="D175" s="156"/>
      <c r="E175" s="156"/>
      <c r="F175" s="156"/>
      <c r="G175" s="156"/>
      <c r="H175" s="156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ht="12.75" customHeight="1">
      <c r="A176" s="19"/>
      <c r="B176" s="19"/>
      <c r="C176" s="156"/>
      <c r="D176" s="156"/>
      <c r="E176" s="156"/>
      <c r="F176" s="156"/>
      <c r="G176" s="156"/>
      <c r="H176" s="156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ht="12.75" customHeight="1">
      <c r="A177" s="19"/>
      <c r="B177" s="19"/>
      <c r="C177" s="156"/>
      <c r="D177" s="156"/>
      <c r="E177" s="156"/>
      <c r="F177" s="156"/>
      <c r="G177" s="156"/>
      <c r="H177" s="156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ht="12.75" customHeight="1">
      <c r="A178" s="19"/>
      <c r="B178" s="19"/>
      <c r="C178" s="156"/>
      <c r="D178" s="156"/>
      <c r="E178" s="156"/>
      <c r="F178" s="156"/>
      <c r="G178" s="156"/>
      <c r="H178" s="156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ht="12.75" customHeight="1">
      <c r="A179" s="19"/>
      <c r="B179" s="19"/>
      <c r="C179" s="156"/>
      <c r="D179" s="156"/>
      <c r="E179" s="156"/>
      <c r="F179" s="156"/>
      <c r="G179" s="156"/>
      <c r="H179" s="156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ht="12.75" customHeight="1">
      <c r="A180" s="19"/>
      <c r="B180" s="19"/>
      <c r="C180" s="156"/>
      <c r="D180" s="156"/>
      <c r="E180" s="156"/>
      <c r="F180" s="156"/>
      <c r="G180" s="156"/>
      <c r="H180" s="156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ht="12.75" customHeight="1">
      <c r="A181" s="19"/>
      <c r="B181" s="19"/>
      <c r="C181" s="156"/>
      <c r="D181" s="156"/>
      <c r="E181" s="156"/>
      <c r="F181" s="156"/>
      <c r="G181" s="156"/>
      <c r="H181" s="156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ht="12.75" customHeight="1">
      <c r="A182" s="19"/>
      <c r="B182" s="19"/>
      <c r="C182" s="156"/>
      <c r="D182" s="156"/>
      <c r="E182" s="156"/>
      <c r="F182" s="156"/>
      <c r="G182" s="156"/>
      <c r="H182" s="156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ht="12.75" customHeight="1">
      <c r="A183" s="19"/>
      <c r="B183" s="19"/>
      <c r="C183" s="156"/>
      <c r="D183" s="156"/>
      <c r="E183" s="156"/>
      <c r="F183" s="156"/>
      <c r="G183" s="156"/>
      <c r="H183" s="156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ht="12.75" customHeight="1">
      <c r="A184" s="19"/>
      <c r="B184" s="19"/>
      <c r="C184" s="156"/>
      <c r="D184" s="156"/>
      <c r="E184" s="156"/>
      <c r="F184" s="156"/>
      <c r="G184" s="156"/>
      <c r="H184" s="156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ht="12.75" customHeight="1">
      <c r="A185" s="19"/>
      <c r="B185" s="19"/>
      <c r="C185" s="156"/>
      <c r="D185" s="156"/>
      <c r="E185" s="156"/>
      <c r="F185" s="156"/>
      <c r="G185" s="156"/>
      <c r="H185" s="156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ht="12.75" customHeight="1">
      <c r="A186" s="19"/>
      <c r="B186" s="19"/>
      <c r="C186" s="156"/>
      <c r="D186" s="156"/>
      <c r="E186" s="156"/>
      <c r="F186" s="156"/>
      <c r="G186" s="156"/>
      <c r="H186" s="156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ht="12.75" customHeight="1">
      <c r="A187" s="19"/>
      <c r="B187" s="19"/>
      <c r="C187" s="156"/>
      <c r="D187" s="156"/>
      <c r="E187" s="156"/>
      <c r="F187" s="156"/>
      <c r="G187" s="156"/>
      <c r="H187" s="156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ht="12.75" customHeight="1">
      <c r="A188" s="19"/>
      <c r="B188" s="19"/>
      <c r="C188" s="156"/>
      <c r="D188" s="156"/>
      <c r="E188" s="156"/>
      <c r="F188" s="156"/>
      <c r="G188" s="156"/>
      <c r="H188" s="156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ht="12.75" customHeight="1">
      <c r="A189" s="19"/>
      <c r="B189" s="19"/>
      <c r="C189" s="156"/>
      <c r="D189" s="156"/>
      <c r="E189" s="156"/>
      <c r="F189" s="156"/>
      <c r="G189" s="156"/>
      <c r="H189" s="156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ht="12.75" customHeight="1">
      <c r="A190" s="19"/>
      <c r="B190" s="19"/>
      <c r="C190" s="156"/>
      <c r="D190" s="156"/>
      <c r="E190" s="156"/>
      <c r="F190" s="156"/>
      <c r="G190" s="156"/>
      <c r="H190" s="156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ht="12.75" customHeight="1">
      <c r="A191" s="19"/>
      <c r="B191" s="19"/>
      <c r="C191" s="156"/>
      <c r="D191" s="156"/>
      <c r="E191" s="156"/>
      <c r="F191" s="156"/>
      <c r="G191" s="156"/>
      <c r="H191" s="156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ht="12.75" customHeight="1">
      <c r="A192" s="19"/>
      <c r="B192" s="19"/>
      <c r="C192" s="156"/>
      <c r="D192" s="156"/>
      <c r="E192" s="156"/>
      <c r="F192" s="156"/>
      <c r="G192" s="156"/>
      <c r="H192" s="156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ht="12.75" customHeight="1">
      <c r="A193" s="19"/>
      <c r="B193" s="19"/>
      <c r="C193" s="156"/>
      <c r="D193" s="156"/>
      <c r="E193" s="156"/>
      <c r="F193" s="156"/>
      <c r="G193" s="156"/>
      <c r="H193" s="156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ht="12.75" customHeight="1">
      <c r="A194" s="19"/>
      <c r="B194" s="19"/>
      <c r="C194" s="156"/>
      <c r="D194" s="156"/>
      <c r="E194" s="156"/>
      <c r="F194" s="156"/>
      <c r="G194" s="156"/>
      <c r="H194" s="156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ht="12.75" customHeight="1">
      <c r="A195" s="19"/>
      <c r="B195" s="19"/>
      <c r="C195" s="156"/>
      <c r="D195" s="156"/>
      <c r="E195" s="156"/>
      <c r="F195" s="156"/>
      <c r="G195" s="156"/>
      <c r="H195" s="156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ht="12.75" customHeight="1">
      <c r="A196" s="19"/>
      <c r="B196" s="19"/>
      <c r="C196" s="156"/>
      <c r="D196" s="156"/>
      <c r="E196" s="156"/>
      <c r="F196" s="156"/>
      <c r="G196" s="156"/>
      <c r="H196" s="156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ht="12.75" customHeight="1">
      <c r="A197" s="19"/>
      <c r="B197" s="19"/>
      <c r="C197" s="156"/>
      <c r="D197" s="156"/>
      <c r="E197" s="156"/>
      <c r="F197" s="156"/>
      <c r="G197" s="156"/>
      <c r="H197" s="156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ht="12.75" customHeight="1">
      <c r="A198" s="19"/>
      <c r="B198" s="19"/>
      <c r="C198" s="156"/>
      <c r="D198" s="156"/>
      <c r="E198" s="156"/>
      <c r="F198" s="156"/>
      <c r="G198" s="156"/>
      <c r="H198" s="156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ht="12.75" customHeight="1">
      <c r="A199" s="19"/>
      <c r="B199" s="19"/>
      <c r="C199" s="156"/>
      <c r="D199" s="156"/>
      <c r="E199" s="156"/>
      <c r="F199" s="156"/>
      <c r="G199" s="156"/>
      <c r="H199" s="156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ht="12.75" customHeight="1">
      <c r="A200" s="19"/>
      <c r="B200" s="19"/>
      <c r="C200" s="156"/>
      <c r="D200" s="156"/>
      <c r="E200" s="156"/>
      <c r="F200" s="156"/>
      <c r="G200" s="156"/>
      <c r="H200" s="156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ht="12.75" customHeight="1">
      <c r="A201" s="19"/>
      <c r="B201" s="19"/>
      <c r="C201" s="156"/>
      <c r="D201" s="156"/>
      <c r="E201" s="156"/>
      <c r="F201" s="156"/>
      <c r="G201" s="156"/>
      <c r="H201" s="156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ht="12.75" customHeight="1">
      <c r="A202" s="19"/>
      <c r="B202" s="19"/>
      <c r="C202" s="156"/>
      <c r="D202" s="156"/>
      <c r="E202" s="156"/>
      <c r="F202" s="156"/>
      <c r="G202" s="156"/>
      <c r="H202" s="156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ht="12.75" customHeight="1">
      <c r="A203" s="19"/>
      <c r="B203" s="19"/>
      <c r="C203" s="156"/>
      <c r="D203" s="156"/>
      <c r="E203" s="156"/>
      <c r="F203" s="156"/>
      <c r="G203" s="156"/>
      <c r="H203" s="156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ht="12.75" customHeight="1">
      <c r="A204" s="19"/>
      <c r="B204" s="19"/>
      <c r="C204" s="156"/>
      <c r="D204" s="156"/>
      <c r="E204" s="156"/>
      <c r="F204" s="156"/>
      <c r="G204" s="156"/>
      <c r="H204" s="156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ht="12.75" customHeight="1">
      <c r="A205" s="19"/>
      <c r="B205" s="19"/>
      <c r="C205" s="156"/>
      <c r="D205" s="156"/>
      <c r="E205" s="156"/>
      <c r="F205" s="156"/>
      <c r="G205" s="156"/>
      <c r="H205" s="156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ht="12.75" customHeight="1">
      <c r="A206" s="19"/>
      <c r="B206" s="19"/>
      <c r="C206" s="156"/>
      <c r="D206" s="156"/>
      <c r="E206" s="156"/>
      <c r="F206" s="156"/>
      <c r="G206" s="156"/>
      <c r="H206" s="156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ht="12.75" customHeight="1">
      <c r="A207" s="19"/>
      <c r="B207" s="19"/>
      <c r="C207" s="156"/>
      <c r="D207" s="156"/>
      <c r="E207" s="156"/>
      <c r="F207" s="156"/>
      <c r="G207" s="156"/>
      <c r="H207" s="156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ht="12.75" customHeight="1">
      <c r="A208" s="19"/>
      <c r="B208" s="19"/>
      <c r="C208" s="156"/>
      <c r="D208" s="156"/>
      <c r="E208" s="156"/>
      <c r="F208" s="156"/>
      <c r="G208" s="156"/>
      <c r="H208" s="156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ht="12.75" customHeight="1">
      <c r="A209" s="19"/>
      <c r="B209" s="19"/>
      <c r="C209" s="156"/>
      <c r="D209" s="156"/>
      <c r="E209" s="156"/>
      <c r="F209" s="156"/>
      <c r="G209" s="156"/>
      <c r="H209" s="156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ht="12.75" customHeight="1">
      <c r="A210" s="19"/>
      <c r="B210" s="19"/>
      <c r="C210" s="156"/>
      <c r="D210" s="156"/>
      <c r="E210" s="156"/>
      <c r="F210" s="156"/>
      <c r="G210" s="156"/>
      <c r="H210" s="156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ht="12.75" customHeight="1">
      <c r="A211" s="19"/>
      <c r="B211" s="19"/>
      <c r="C211" s="156"/>
      <c r="D211" s="156"/>
      <c r="E211" s="156"/>
      <c r="F211" s="156"/>
      <c r="G211" s="156"/>
      <c r="H211" s="156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ht="12.75" customHeight="1">
      <c r="A212" s="19"/>
      <c r="B212" s="19"/>
      <c r="C212" s="156"/>
      <c r="D212" s="156"/>
      <c r="E212" s="156"/>
      <c r="F212" s="156"/>
      <c r="G212" s="156"/>
      <c r="H212" s="156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ht="12.75" customHeight="1">
      <c r="A213" s="19"/>
      <c r="B213" s="19"/>
      <c r="C213" s="156"/>
      <c r="D213" s="156"/>
      <c r="E213" s="156"/>
      <c r="F213" s="156"/>
      <c r="G213" s="156"/>
      <c r="H213" s="156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ht="12.75" customHeight="1">
      <c r="A214" s="19"/>
      <c r="B214" s="19"/>
      <c r="C214" s="156"/>
      <c r="D214" s="156"/>
      <c r="E214" s="156"/>
      <c r="F214" s="156"/>
      <c r="G214" s="156"/>
      <c r="H214" s="156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ht="12.75" customHeight="1">
      <c r="A215" s="19"/>
      <c r="B215" s="19"/>
      <c r="C215" s="156"/>
      <c r="D215" s="156"/>
      <c r="E215" s="156"/>
      <c r="F215" s="156"/>
      <c r="G215" s="156"/>
      <c r="H215" s="156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ht="12.75" customHeight="1">
      <c r="A216" s="19"/>
      <c r="B216" s="19"/>
      <c r="C216" s="156"/>
      <c r="D216" s="156"/>
      <c r="E216" s="156"/>
      <c r="F216" s="156"/>
      <c r="G216" s="156"/>
      <c r="H216" s="156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ht="12.75" customHeight="1">
      <c r="A217" s="19"/>
      <c r="B217" s="19"/>
      <c r="C217" s="156"/>
      <c r="D217" s="156"/>
      <c r="E217" s="156"/>
      <c r="F217" s="156"/>
      <c r="G217" s="156"/>
      <c r="H217" s="156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ht="12.75" customHeight="1">
      <c r="A218" s="19"/>
      <c r="B218" s="19"/>
      <c r="C218" s="156"/>
      <c r="D218" s="156"/>
      <c r="E218" s="156"/>
      <c r="F218" s="156"/>
      <c r="G218" s="156"/>
      <c r="H218" s="156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ht="12.75" customHeight="1">
      <c r="A219" s="19"/>
      <c r="B219" s="19"/>
      <c r="C219" s="156"/>
      <c r="D219" s="156"/>
      <c r="E219" s="156"/>
      <c r="F219" s="156"/>
      <c r="G219" s="156"/>
      <c r="H219" s="156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ht="12.75" customHeight="1">
      <c r="A220" s="19"/>
      <c r="B220" s="19"/>
      <c r="C220" s="156"/>
      <c r="D220" s="156"/>
      <c r="E220" s="156"/>
      <c r="F220" s="156"/>
      <c r="G220" s="156"/>
      <c r="H220" s="156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ht="12.75" customHeight="1">
      <c r="A221" s="19"/>
      <c r="B221" s="19"/>
      <c r="C221" s="156"/>
      <c r="D221" s="156"/>
      <c r="E221" s="156"/>
      <c r="F221" s="156"/>
      <c r="G221" s="156"/>
      <c r="H221" s="156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ht="12.75" customHeight="1">
      <c r="A222" s="19"/>
      <c r="B222" s="19"/>
      <c r="C222" s="156"/>
      <c r="D222" s="156"/>
      <c r="E222" s="156"/>
      <c r="F222" s="156"/>
      <c r="G222" s="156"/>
      <c r="H222" s="156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ht="12.75" customHeight="1">
      <c r="A223" s="19"/>
      <c r="B223" s="19"/>
      <c r="C223" s="156"/>
      <c r="D223" s="156"/>
      <c r="E223" s="156"/>
      <c r="F223" s="156"/>
      <c r="G223" s="156"/>
      <c r="H223" s="156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ht="12.75" customHeight="1">
      <c r="A224" s="19"/>
      <c r="B224" s="19"/>
      <c r="C224" s="156"/>
      <c r="D224" s="156"/>
      <c r="E224" s="156"/>
      <c r="F224" s="156"/>
      <c r="G224" s="156"/>
      <c r="H224" s="156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ht="12.75" customHeight="1">
      <c r="A225" s="19"/>
      <c r="B225" s="19"/>
      <c r="C225" s="156"/>
      <c r="D225" s="156"/>
      <c r="E225" s="156"/>
      <c r="F225" s="156"/>
      <c r="G225" s="156"/>
      <c r="H225" s="156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ht="12.75" customHeight="1">
      <c r="A226" s="19"/>
      <c r="B226" s="19"/>
      <c r="C226" s="156"/>
      <c r="D226" s="156"/>
      <c r="E226" s="156"/>
      <c r="F226" s="156"/>
      <c r="G226" s="156"/>
      <c r="H226" s="156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ht="12.75" customHeight="1">
      <c r="A227" s="19"/>
      <c r="B227" s="19"/>
      <c r="C227" s="156"/>
      <c r="D227" s="156"/>
      <c r="E227" s="156"/>
      <c r="F227" s="156"/>
      <c r="G227" s="156"/>
      <c r="H227" s="156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ht="12.75" customHeight="1">
      <c r="A228" s="19"/>
      <c r="B228" s="19"/>
      <c r="C228" s="156"/>
      <c r="D228" s="156"/>
      <c r="E228" s="156"/>
      <c r="F228" s="156"/>
      <c r="G228" s="156"/>
      <c r="H228" s="156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ht="12.75" customHeight="1">
      <c r="A229" s="19"/>
      <c r="B229" s="19"/>
      <c r="C229" s="156"/>
      <c r="D229" s="156"/>
      <c r="E229" s="156"/>
      <c r="F229" s="156"/>
      <c r="G229" s="156"/>
      <c r="H229" s="156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ht="12.75" customHeight="1">
      <c r="A230" s="19"/>
      <c r="B230" s="19"/>
      <c r="C230" s="156"/>
      <c r="D230" s="156"/>
      <c r="E230" s="156"/>
      <c r="F230" s="156"/>
      <c r="G230" s="156"/>
      <c r="H230" s="156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ht="12.75" customHeight="1">
      <c r="A231" s="19"/>
      <c r="B231" s="19"/>
      <c r="C231" s="156"/>
      <c r="D231" s="156"/>
      <c r="E231" s="156"/>
      <c r="F231" s="156"/>
      <c r="G231" s="156"/>
      <c r="H231" s="156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ht="12.75" customHeight="1">
      <c r="A232" s="19"/>
      <c r="B232" s="19"/>
      <c r="C232" s="156"/>
      <c r="D232" s="156"/>
      <c r="E232" s="156"/>
      <c r="F232" s="156"/>
      <c r="G232" s="156"/>
      <c r="H232" s="156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ht="12.75" customHeight="1">
      <c r="A233" s="19"/>
      <c r="B233" s="19"/>
      <c r="C233" s="156"/>
      <c r="D233" s="156"/>
      <c r="E233" s="156"/>
      <c r="F233" s="156"/>
      <c r="G233" s="156"/>
      <c r="H233" s="156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ht="12.75" customHeight="1">
      <c r="A234" s="19"/>
      <c r="B234" s="19"/>
      <c r="C234" s="156"/>
      <c r="D234" s="156"/>
      <c r="E234" s="156"/>
      <c r="F234" s="156"/>
      <c r="G234" s="156"/>
      <c r="H234" s="156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ht="12.75" customHeight="1">
      <c r="A235" s="19"/>
      <c r="B235" s="19"/>
      <c r="C235" s="156"/>
      <c r="D235" s="156"/>
      <c r="E235" s="156"/>
      <c r="F235" s="156"/>
      <c r="G235" s="156"/>
      <c r="H235" s="156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ht="12.75" customHeight="1">
      <c r="A236" s="19"/>
      <c r="B236" s="19"/>
      <c r="C236" s="156"/>
      <c r="D236" s="156"/>
      <c r="E236" s="156"/>
      <c r="F236" s="156"/>
      <c r="G236" s="156"/>
      <c r="H236" s="156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ht="12.75" customHeight="1">
      <c r="A237" s="19"/>
      <c r="B237" s="19"/>
      <c r="C237" s="156"/>
      <c r="D237" s="156"/>
      <c r="E237" s="156"/>
      <c r="F237" s="156"/>
      <c r="G237" s="156"/>
      <c r="H237" s="156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ht="12.75" customHeight="1">
      <c r="A238" s="19"/>
      <c r="B238" s="19"/>
      <c r="C238" s="156"/>
      <c r="D238" s="156"/>
      <c r="E238" s="156"/>
      <c r="F238" s="156"/>
      <c r="G238" s="156"/>
      <c r="H238" s="156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ht="12.75" customHeight="1">
      <c r="A239" s="19"/>
      <c r="B239" s="19"/>
      <c r="C239" s="156"/>
      <c r="D239" s="156"/>
      <c r="E239" s="156"/>
      <c r="F239" s="156"/>
      <c r="G239" s="156"/>
      <c r="H239" s="156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ht="12.75" customHeight="1">
      <c r="A240" s="19"/>
      <c r="B240" s="19"/>
      <c r="C240" s="156"/>
      <c r="D240" s="156"/>
      <c r="E240" s="156"/>
      <c r="F240" s="156"/>
      <c r="G240" s="156"/>
      <c r="H240" s="156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ht="12.75" customHeight="1">
      <c r="A241" s="19"/>
      <c r="B241" s="19"/>
      <c r="C241" s="156"/>
      <c r="D241" s="156"/>
      <c r="E241" s="156"/>
      <c r="F241" s="156"/>
      <c r="G241" s="156"/>
      <c r="H241" s="156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ht="12.75" customHeight="1">
      <c r="A242" s="19"/>
      <c r="B242" s="19"/>
      <c r="C242" s="156"/>
      <c r="D242" s="156"/>
      <c r="E242" s="156"/>
      <c r="F242" s="156"/>
      <c r="G242" s="156"/>
      <c r="H242" s="156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ht="12.75" customHeight="1">
      <c r="A243" s="19"/>
      <c r="B243" s="19"/>
      <c r="C243" s="156"/>
      <c r="D243" s="156"/>
      <c r="E243" s="156"/>
      <c r="F243" s="156"/>
      <c r="G243" s="156"/>
      <c r="H243" s="156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ht="12.75" customHeight="1">
      <c r="A244" s="19"/>
      <c r="B244" s="19"/>
      <c r="C244" s="156"/>
      <c r="D244" s="156"/>
      <c r="E244" s="156"/>
      <c r="F244" s="156"/>
      <c r="G244" s="156"/>
      <c r="H244" s="156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ht="12.75" customHeight="1">
      <c r="A245" s="19"/>
      <c r="B245" s="19"/>
      <c r="C245" s="156"/>
      <c r="D245" s="156"/>
      <c r="E245" s="156"/>
      <c r="F245" s="156"/>
      <c r="G245" s="156"/>
      <c r="H245" s="156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ht="12.75" customHeight="1">
      <c r="A246" s="19"/>
      <c r="B246" s="19"/>
      <c r="C246" s="156"/>
      <c r="D246" s="156"/>
      <c r="E246" s="156"/>
      <c r="F246" s="156"/>
      <c r="G246" s="156"/>
      <c r="H246" s="156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ht="12.75" customHeight="1">
      <c r="A247" s="19"/>
      <c r="B247" s="19"/>
      <c r="C247" s="156"/>
      <c r="D247" s="156"/>
      <c r="E247" s="156"/>
      <c r="F247" s="156"/>
      <c r="G247" s="156"/>
      <c r="H247" s="156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ht="12.75" customHeight="1">
      <c r="A248" s="19"/>
      <c r="B248" s="19"/>
      <c r="C248" s="156"/>
      <c r="D248" s="156"/>
      <c r="E248" s="156"/>
      <c r="F248" s="156"/>
      <c r="G248" s="156"/>
      <c r="H248" s="156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ht="12.75" customHeight="1">
      <c r="A249" s="19"/>
      <c r="B249" s="19"/>
      <c r="C249" s="156"/>
      <c r="D249" s="156"/>
      <c r="E249" s="156"/>
      <c r="F249" s="156"/>
      <c r="G249" s="156"/>
      <c r="H249" s="156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ht="12.75" customHeight="1">
      <c r="A250" s="19"/>
      <c r="B250" s="19"/>
      <c r="C250" s="156"/>
      <c r="D250" s="156"/>
      <c r="E250" s="156"/>
      <c r="F250" s="156"/>
      <c r="G250" s="156"/>
      <c r="H250" s="156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ht="12.75" customHeight="1">
      <c r="A251" s="19"/>
      <c r="B251" s="19"/>
      <c r="C251" s="156"/>
      <c r="D251" s="156"/>
      <c r="E251" s="156"/>
      <c r="F251" s="156"/>
      <c r="G251" s="156"/>
      <c r="H251" s="156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ht="12.75" customHeight="1">
      <c r="A252" s="19"/>
      <c r="B252" s="19"/>
      <c r="C252" s="156"/>
      <c r="D252" s="156"/>
      <c r="E252" s="156"/>
      <c r="F252" s="156"/>
      <c r="G252" s="156"/>
      <c r="H252" s="156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ht="12.75" customHeight="1">
      <c r="A253" s="19"/>
      <c r="B253" s="19"/>
      <c r="C253" s="156"/>
      <c r="D253" s="156"/>
      <c r="E253" s="156"/>
      <c r="F253" s="156"/>
      <c r="G253" s="156"/>
      <c r="H253" s="156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ht="12.75" customHeight="1">
      <c r="A254" s="19"/>
      <c r="B254" s="19"/>
      <c r="C254" s="156"/>
      <c r="D254" s="156"/>
      <c r="E254" s="156"/>
      <c r="F254" s="156"/>
      <c r="G254" s="156"/>
      <c r="H254" s="156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ht="12.75" customHeight="1">
      <c r="A255" s="19"/>
      <c r="B255" s="19"/>
      <c r="C255" s="156"/>
      <c r="D255" s="156"/>
      <c r="E255" s="156"/>
      <c r="F255" s="156"/>
      <c r="G255" s="156"/>
      <c r="H255" s="156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ht="12.75" customHeight="1">
      <c r="A256" s="19"/>
      <c r="B256" s="19"/>
      <c r="C256" s="156"/>
      <c r="D256" s="156"/>
      <c r="E256" s="156"/>
      <c r="F256" s="156"/>
      <c r="G256" s="156"/>
      <c r="H256" s="156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ht="12.75" customHeight="1">
      <c r="A257" s="19"/>
      <c r="B257" s="19"/>
      <c r="C257" s="156"/>
      <c r="D257" s="156"/>
      <c r="E257" s="156"/>
      <c r="F257" s="156"/>
      <c r="G257" s="156"/>
      <c r="H257" s="156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ht="12.75" customHeight="1">
      <c r="A258" s="19"/>
      <c r="B258" s="19"/>
      <c r="C258" s="156"/>
      <c r="D258" s="156"/>
      <c r="E258" s="156"/>
      <c r="F258" s="156"/>
      <c r="G258" s="156"/>
      <c r="H258" s="156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ht="12.75" customHeight="1">
      <c r="A259" s="19"/>
      <c r="B259" s="19"/>
      <c r="C259" s="156"/>
      <c r="D259" s="156"/>
      <c r="E259" s="156"/>
      <c r="F259" s="156"/>
      <c r="G259" s="156"/>
      <c r="H259" s="156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ht="12.75" customHeight="1">
      <c r="A260" s="19"/>
      <c r="B260" s="19"/>
      <c r="C260" s="156"/>
      <c r="D260" s="156"/>
      <c r="E260" s="156"/>
      <c r="F260" s="156"/>
      <c r="G260" s="156"/>
      <c r="H260" s="156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ht="12.75" customHeight="1">
      <c r="A261" s="19"/>
      <c r="B261" s="19"/>
      <c r="C261" s="156"/>
      <c r="D261" s="156"/>
      <c r="E261" s="156"/>
      <c r="F261" s="156"/>
      <c r="G261" s="156"/>
      <c r="H261" s="156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ht="12.75" customHeight="1">
      <c r="A262" s="19"/>
      <c r="B262" s="19"/>
      <c r="C262" s="156"/>
      <c r="D262" s="156"/>
      <c r="E262" s="156"/>
      <c r="F262" s="156"/>
      <c r="G262" s="156"/>
      <c r="H262" s="156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ht="12.75" customHeight="1">
      <c r="A263" s="19"/>
      <c r="B263" s="19"/>
      <c r="C263" s="156"/>
      <c r="D263" s="156"/>
      <c r="E263" s="156"/>
      <c r="F263" s="156"/>
      <c r="G263" s="156"/>
      <c r="H263" s="156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ht="12.75" customHeight="1">
      <c r="A264" s="19"/>
      <c r="B264" s="19"/>
      <c r="C264" s="156"/>
      <c r="D264" s="156"/>
      <c r="E264" s="156"/>
      <c r="F264" s="156"/>
      <c r="G264" s="156"/>
      <c r="H264" s="156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ht="12.75" customHeight="1">
      <c r="A265" s="19"/>
      <c r="B265" s="19"/>
      <c r="C265" s="156"/>
      <c r="D265" s="156"/>
      <c r="E265" s="156"/>
      <c r="F265" s="156"/>
      <c r="G265" s="156"/>
      <c r="H265" s="156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ht="12.75" customHeight="1">
      <c r="A266" s="19"/>
      <c r="B266" s="19"/>
      <c r="C266" s="156"/>
      <c r="D266" s="156"/>
      <c r="E266" s="156"/>
      <c r="F266" s="156"/>
      <c r="G266" s="156"/>
      <c r="H266" s="156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ht="12.75" customHeight="1">
      <c r="A267" s="19"/>
      <c r="B267" s="19"/>
      <c r="C267" s="156"/>
      <c r="D267" s="156"/>
      <c r="E267" s="156"/>
      <c r="F267" s="156"/>
      <c r="G267" s="156"/>
      <c r="H267" s="156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ht="12.75" customHeight="1">
      <c r="A268" s="19"/>
      <c r="B268" s="19"/>
      <c r="C268" s="156"/>
      <c r="D268" s="156"/>
      <c r="E268" s="156"/>
      <c r="F268" s="156"/>
      <c r="G268" s="156"/>
      <c r="H268" s="156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ht="12.75" customHeight="1">
      <c r="A269" s="19"/>
      <c r="B269" s="19"/>
      <c r="C269" s="156"/>
      <c r="D269" s="156"/>
      <c r="E269" s="156"/>
      <c r="F269" s="156"/>
      <c r="G269" s="156"/>
      <c r="H269" s="156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ht="12.75" customHeight="1">
      <c r="A270" s="19"/>
      <c r="B270" s="19"/>
      <c r="C270" s="156"/>
      <c r="D270" s="156"/>
      <c r="E270" s="156"/>
      <c r="F270" s="156"/>
      <c r="G270" s="156"/>
      <c r="H270" s="156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ht="12.75" customHeight="1">
      <c r="A271" s="19"/>
      <c r="B271" s="19"/>
      <c r="C271" s="156"/>
      <c r="D271" s="156"/>
      <c r="E271" s="156"/>
      <c r="F271" s="156"/>
      <c r="G271" s="156"/>
      <c r="H271" s="156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ht="12.75" customHeight="1">
      <c r="A272" s="19"/>
      <c r="B272" s="19"/>
      <c r="C272" s="156"/>
      <c r="D272" s="156"/>
      <c r="E272" s="156"/>
      <c r="F272" s="156"/>
      <c r="G272" s="156"/>
      <c r="H272" s="156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ht="12.75" customHeight="1">
      <c r="A273" s="19"/>
      <c r="B273" s="19"/>
      <c r="C273" s="156"/>
      <c r="D273" s="156"/>
      <c r="E273" s="156"/>
      <c r="F273" s="156"/>
      <c r="G273" s="156"/>
      <c r="H273" s="156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ht="12.75" customHeight="1">
      <c r="A274" s="19"/>
      <c r="B274" s="19"/>
      <c r="C274" s="156"/>
      <c r="D274" s="156"/>
      <c r="E274" s="156"/>
      <c r="F274" s="156"/>
      <c r="G274" s="156"/>
      <c r="H274" s="156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ht="12.75" customHeight="1">
      <c r="A275" s="19"/>
      <c r="B275" s="19"/>
      <c r="C275" s="156"/>
      <c r="D275" s="156"/>
      <c r="E275" s="156"/>
      <c r="F275" s="156"/>
      <c r="G275" s="156"/>
      <c r="H275" s="156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ht="12.75" customHeight="1">
      <c r="A276" s="19"/>
      <c r="B276" s="19"/>
      <c r="C276" s="156"/>
      <c r="D276" s="156"/>
      <c r="E276" s="156"/>
      <c r="F276" s="156"/>
      <c r="G276" s="156"/>
      <c r="H276" s="156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ht="12.75" customHeight="1">
      <c r="A277" s="19"/>
      <c r="B277" s="19"/>
      <c r="C277" s="156"/>
      <c r="D277" s="156"/>
      <c r="E277" s="156"/>
      <c r="F277" s="156"/>
      <c r="G277" s="156"/>
      <c r="H277" s="156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ht="12.75" customHeight="1">
      <c r="A278" s="19"/>
      <c r="B278" s="19"/>
      <c r="C278" s="156"/>
      <c r="D278" s="156"/>
      <c r="E278" s="156"/>
      <c r="F278" s="156"/>
      <c r="G278" s="156"/>
      <c r="H278" s="156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ht="12.75" customHeight="1">
      <c r="A279" s="19"/>
      <c r="B279" s="19"/>
      <c r="C279" s="156"/>
      <c r="D279" s="156"/>
      <c r="E279" s="156"/>
      <c r="F279" s="156"/>
      <c r="G279" s="156"/>
      <c r="H279" s="156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ht="12.75" customHeight="1">
      <c r="A280" s="19"/>
      <c r="B280" s="19"/>
      <c r="C280" s="156"/>
      <c r="D280" s="156"/>
      <c r="E280" s="156"/>
      <c r="F280" s="156"/>
      <c r="G280" s="156"/>
      <c r="H280" s="156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ht="12.75" customHeight="1">
      <c r="A281" s="19"/>
      <c r="B281" s="19"/>
      <c r="C281" s="156"/>
      <c r="D281" s="156"/>
      <c r="E281" s="156"/>
      <c r="F281" s="156"/>
      <c r="G281" s="156"/>
      <c r="H281" s="156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ht="12.75" customHeight="1">
      <c r="A282" s="19"/>
      <c r="B282" s="19"/>
      <c r="C282" s="156"/>
      <c r="D282" s="156"/>
      <c r="E282" s="156"/>
      <c r="F282" s="156"/>
      <c r="G282" s="156"/>
      <c r="H282" s="156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ht="12.75" customHeight="1">
      <c r="A283" s="19"/>
      <c r="B283" s="19"/>
      <c r="C283" s="156"/>
      <c r="D283" s="156"/>
      <c r="E283" s="156"/>
      <c r="F283" s="156"/>
      <c r="G283" s="156"/>
      <c r="H283" s="156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ht="12.75" customHeight="1">
      <c r="A284" s="19"/>
      <c r="B284" s="19"/>
      <c r="C284" s="156"/>
      <c r="D284" s="156"/>
      <c r="E284" s="156"/>
      <c r="F284" s="156"/>
      <c r="G284" s="156"/>
      <c r="H284" s="156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ht="12.75" customHeight="1">
      <c r="A285" s="19"/>
      <c r="B285" s="19"/>
      <c r="C285" s="156"/>
      <c r="D285" s="156"/>
      <c r="E285" s="156"/>
      <c r="F285" s="156"/>
      <c r="G285" s="156"/>
      <c r="H285" s="156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ht="12.75" customHeight="1">
      <c r="A286" s="19"/>
      <c r="B286" s="19"/>
      <c r="C286" s="156"/>
      <c r="D286" s="156"/>
      <c r="E286" s="156"/>
      <c r="F286" s="156"/>
      <c r="G286" s="156"/>
      <c r="H286" s="156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ht="12.75" customHeight="1">
      <c r="A287" s="19"/>
      <c r="B287" s="19"/>
      <c r="C287" s="156"/>
      <c r="D287" s="156"/>
      <c r="E287" s="156"/>
      <c r="F287" s="156"/>
      <c r="G287" s="156"/>
      <c r="H287" s="156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ht="12.75" customHeight="1">
      <c r="A288" s="19"/>
      <c r="B288" s="19"/>
      <c r="C288" s="156"/>
      <c r="D288" s="156"/>
      <c r="E288" s="156"/>
      <c r="F288" s="156"/>
      <c r="G288" s="156"/>
      <c r="H288" s="156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ht="12.75" customHeight="1">
      <c r="A289" s="19"/>
      <c r="B289" s="19"/>
      <c r="C289" s="156"/>
      <c r="D289" s="156"/>
      <c r="E289" s="156"/>
      <c r="F289" s="156"/>
      <c r="G289" s="156"/>
      <c r="H289" s="156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ht="12.75" customHeight="1">
      <c r="A290" s="19"/>
      <c r="B290" s="19"/>
      <c r="C290" s="156"/>
      <c r="D290" s="156"/>
      <c r="E290" s="156"/>
      <c r="F290" s="156"/>
      <c r="G290" s="156"/>
      <c r="H290" s="156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ht="12.75" customHeight="1">
      <c r="A291" s="19"/>
      <c r="B291" s="19"/>
      <c r="C291" s="156"/>
      <c r="D291" s="156"/>
      <c r="E291" s="156"/>
      <c r="F291" s="156"/>
      <c r="G291" s="156"/>
      <c r="H291" s="156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ht="12.75" customHeight="1">
      <c r="A292" s="19"/>
      <c r="B292" s="19"/>
      <c r="C292" s="156"/>
      <c r="D292" s="156"/>
      <c r="E292" s="156"/>
      <c r="F292" s="156"/>
      <c r="G292" s="156"/>
      <c r="H292" s="156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ht="12.75" customHeight="1">
      <c r="A293" s="19"/>
      <c r="B293" s="19"/>
      <c r="C293" s="156"/>
      <c r="D293" s="156"/>
      <c r="E293" s="156"/>
      <c r="F293" s="156"/>
      <c r="G293" s="156"/>
      <c r="H293" s="156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ht="12.75" customHeight="1">
      <c r="A294" s="19"/>
      <c r="B294" s="19"/>
      <c r="C294" s="156"/>
      <c r="D294" s="156"/>
      <c r="E294" s="156"/>
      <c r="F294" s="156"/>
      <c r="G294" s="156"/>
      <c r="H294" s="156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ht="12.75" customHeight="1">
      <c r="A295" s="19"/>
      <c r="B295" s="19"/>
      <c r="C295" s="156"/>
      <c r="D295" s="156"/>
      <c r="E295" s="156"/>
      <c r="F295" s="156"/>
      <c r="G295" s="156"/>
      <c r="H295" s="156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ht="12.75" customHeight="1">
      <c r="A296" s="19"/>
      <c r="B296" s="19"/>
      <c r="C296" s="156"/>
      <c r="D296" s="156"/>
      <c r="E296" s="156"/>
      <c r="F296" s="156"/>
      <c r="G296" s="156"/>
      <c r="H296" s="156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ht="12.75" customHeight="1">
      <c r="A297" s="19"/>
      <c r="B297" s="19"/>
      <c r="C297" s="156"/>
      <c r="D297" s="156"/>
      <c r="E297" s="156"/>
      <c r="F297" s="156"/>
      <c r="G297" s="156"/>
      <c r="H297" s="156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ht="12.75" customHeight="1">
      <c r="A298" s="19"/>
      <c r="B298" s="19"/>
      <c r="C298" s="156"/>
      <c r="D298" s="156"/>
      <c r="E298" s="156"/>
      <c r="F298" s="156"/>
      <c r="G298" s="156"/>
      <c r="H298" s="156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ht="12.75" customHeight="1">
      <c r="A299" s="19"/>
      <c r="B299" s="19"/>
      <c r="C299" s="156"/>
      <c r="D299" s="156"/>
      <c r="E299" s="156"/>
      <c r="F299" s="156"/>
      <c r="G299" s="156"/>
      <c r="H299" s="156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ht="12.75" customHeight="1">
      <c r="A300" s="19"/>
      <c r="B300" s="19"/>
      <c r="C300" s="156"/>
      <c r="D300" s="156"/>
      <c r="E300" s="156"/>
      <c r="F300" s="156"/>
      <c r="G300" s="156"/>
      <c r="H300" s="156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ht="12.75" customHeight="1">
      <c r="A301" s="19"/>
      <c r="B301" s="19"/>
      <c r="C301" s="156"/>
      <c r="D301" s="156"/>
      <c r="E301" s="156"/>
      <c r="F301" s="156"/>
      <c r="G301" s="156"/>
      <c r="H301" s="156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ht="12.75" customHeight="1">
      <c r="A302" s="19"/>
      <c r="B302" s="19"/>
      <c r="C302" s="156"/>
      <c r="D302" s="156"/>
      <c r="E302" s="156"/>
      <c r="F302" s="156"/>
      <c r="G302" s="156"/>
      <c r="H302" s="156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ht="12.75" customHeight="1">
      <c r="A303" s="19"/>
      <c r="B303" s="19"/>
      <c r="C303" s="156"/>
      <c r="D303" s="156"/>
      <c r="E303" s="156"/>
      <c r="F303" s="156"/>
      <c r="G303" s="156"/>
      <c r="H303" s="156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ht="12.75" customHeight="1">
      <c r="A304" s="19"/>
      <c r="B304" s="19"/>
      <c r="C304" s="156"/>
      <c r="D304" s="156"/>
      <c r="E304" s="156"/>
      <c r="F304" s="156"/>
      <c r="G304" s="156"/>
      <c r="H304" s="156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ht="12.75" customHeight="1">
      <c r="A305" s="19"/>
      <c r="B305" s="19"/>
      <c r="C305" s="156"/>
      <c r="D305" s="156"/>
      <c r="E305" s="156"/>
      <c r="F305" s="156"/>
      <c r="G305" s="156"/>
      <c r="H305" s="156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ht="12.75" customHeight="1">
      <c r="A306" s="19"/>
      <c r="B306" s="19"/>
      <c r="C306" s="156"/>
      <c r="D306" s="156"/>
      <c r="E306" s="156"/>
      <c r="F306" s="156"/>
      <c r="G306" s="156"/>
      <c r="H306" s="156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ht="12.75" customHeight="1">
      <c r="A307" s="19"/>
      <c r="B307" s="19"/>
      <c r="C307" s="156"/>
      <c r="D307" s="156"/>
      <c r="E307" s="156"/>
      <c r="F307" s="156"/>
      <c r="G307" s="156"/>
      <c r="H307" s="156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ht="12.75" customHeight="1">
      <c r="A308" s="19"/>
      <c r="B308" s="19"/>
      <c r="C308" s="156"/>
      <c r="D308" s="156"/>
      <c r="E308" s="156"/>
      <c r="F308" s="156"/>
      <c r="G308" s="156"/>
      <c r="H308" s="156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ht="12.75" customHeight="1">
      <c r="A309" s="19"/>
      <c r="B309" s="19"/>
      <c r="C309" s="156"/>
      <c r="D309" s="156"/>
      <c r="E309" s="156"/>
      <c r="F309" s="156"/>
      <c r="G309" s="156"/>
      <c r="H309" s="156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ht="12.75" customHeight="1">
      <c r="A310" s="19"/>
      <c r="B310" s="19"/>
      <c r="C310" s="156"/>
      <c r="D310" s="156"/>
      <c r="E310" s="156"/>
      <c r="F310" s="156"/>
      <c r="G310" s="156"/>
      <c r="H310" s="156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ht="12.75" customHeight="1">
      <c r="A311" s="19"/>
      <c r="B311" s="19"/>
      <c r="C311" s="156"/>
      <c r="D311" s="156"/>
      <c r="E311" s="156"/>
      <c r="F311" s="156"/>
      <c r="G311" s="156"/>
      <c r="H311" s="156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ht="12.75" customHeight="1">
      <c r="A312" s="19"/>
      <c r="B312" s="19"/>
      <c r="C312" s="156"/>
      <c r="D312" s="156"/>
      <c r="E312" s="156"/>
      <c r="F312" s="156"/>
      <c r="G312" s="156"/>
      <c r="H312" s="156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ht="12.75" customHeight="1">
      <c r="A313" s="19"/>
      <c r="B313" s="19"/>
      <c r="C313" s="156"/>
      <c r="D313" s="156"/>
      <c r="E313" s="156"/>
      <c r="F313" s="156"/>
      <c r="G313" s="156"/>
      <c r="H313" s="156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ht="12.75" customHeight="1">
      <c r="A314" s="19"/>
      <c r="B314" s="19"/>
      <c r="C314" s="156"/>
      <c r="D314" s="156"/>
      <c r="E314" s="156"/>
      <c r="F314" s="156"/>
      <c r="G314" s="156"/>
      <c r="H314" s="156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ht="12.75" customHeight="1">
      <c r="A315" s="19"/>
      <c r="B315" s="19"/>
      <c r="C315" s="156"/>
      <c r="D315" s="156"/>
      <c r="E315" s="156"/>
      <c r="F315" s="156"/>
      <c r="G315" s="156"/>
      <c r="H315" s="156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ht="12.75" customHeight="1">
      <c r="A316" s="19"/>
      <c r="B316" s="19"/>
      <c r="C316" s="156"/>
      <c r="D316" s="156"/>
      <c r="E316" s="156"/>
      <c r="F316" s="156"/>
      <c r="G316" s="156"/>
      <c r="H316" s="156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ht="12.75" customHeight="1">
      <c r="A317" s="19"/>
      <c r="B317" s="19"/>
      <c r="C317" s="156"/>
      <c r="D317" s="156"/>
      <c r="E317" s="156"/>
      <c r="F317" s="156"/>
      <c r="G317" s="156"/>
      <c r="H317" s="156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ht="12.75" customHeight="1">
      <c r="A318" s="19"/>
      <c r="B318" s="19"/>
      <c r="C318" s="156"/>
      <c r="D318" s="156"/>
      <c r="E318" s="156"/>
      <c r="F318" s="156"/>
      <c r="G318" s="156"/>
      <c r="H318" s="156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ht="12.75" customHeight="1">
      <c r="A319" s="19"/>
      <c r="B319" s="19"/>
      <c r="C319" s="156"/>
      <c r="D319" s="156"/>
      <c r="E319" s="156"/>
      <c r="F319" s="156"/>
      <c r="G319" s="156"/>
      <c r="H319" s="156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ht="12.75" customHeight="1">
      <c r="A320" s="19"/>
      <c r="B320" s="19"/>
      <c r="C320" s="156"/>
      <c r="D320" s="156"/>
      <c r="E320" s="156"/>
      <c r="F320" s="156"/>
      <c r="G320" s="156"/>
      <c r="H320" s="156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ht="12.75" customHeight="1">
      <c r="A321" s="19"/>
      <c r="B321" s="19"/>
      <c r="C321" s="156"/>
      <c r="D321" s="156"/>
      <c r="E321" s="156"/>
      <c r="F321" s="156"/>
      <c r="G321" s="156"/>
      <c r="H321" s="156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ht="12.75" customHeight="1">
      <c r="A322" s="19"/>
      <c r="B322" s="19"/>
      <c r="C322" s="156"/>
      <c r="D322" s="156"/>
      <c r="E322" s="156"/>
      <c r="F322" s="156"/>
      <c r="G322" s="156"/>
      <c r="H322" s="156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ht="12.75" customHeight="1">
      <c r="A323" s="19"/>
      <c r="B323" s="19"/>
      <c r="C323" s="156"/>
      <c r="D323" s="156"/>
      <c r="E323" s="156"/>
      <c r="F323" s="156"/>
      <c r="G323" s="156"/>
      <c r="H323" s="156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ht="12.75" customHeight="1">
      <c r="A324" s="19"/>
      <c r="B324" s="19"/>
      <c r="C324" s="156"/>
      <c r="D324" s="156"/>
      <c r="E324" s="156"/>
      <c r="F324" s="156"/>
      <c r="G324" s="156"/>
      <c r="H324" s="156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ht="12.75" customHeight="1">
      <c r="A325" s="19"/>
      <c r="B325" s="19"/>
      <c r="C325" s="156"/>
      <c r="D325" s="156"/>
      <c r="E325" s="156"/>
      <c r="F325" s="156"/>
      <c r="G325" s="156"/>
      <c r="H325" s="156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ht="12.75" customHeight="1">
      <c r="A326" s="19"/>
      <c r="B326" s="19"/>
      <c r="C326" s="156"/>
      <c r="D326" s="156"/>
      <c r="E326" s="156"/>
      <c r="F326" s="156"/>
      <c r="G326" s="156"/>
      <c r="H326" s="156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ht="12.75" customHeight="1">
      <c r="A327" s="19"/>
      <c r="B327" s="19"/>
      <c r="C327" s="156"/>
      <c r="D327" s="156"/>
      <c r="E327" s="156"/>
      <c r="F327" s="156"/>
      <c r="G327" s="156"/>
      <c r="H327" s="156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ht="12.75" customHeight="1">
      <c r="A328" s="19"/>
      <c r="B328" s="19"/>
      <c r="C328" s="156"/>
      <c r="D328" s="156"/>
      <c r="E328" s="156"/>
      <c r="F328" s="156"/>
      <c r="G328" s="156"/>
      <c r="H328" s="156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ht="12.75" customHeight="1">
      <c r="A329" s="19"/>
      <c r="B329" s="19"/>
      <c r="C329" s="156"/>
      <c r="D329" s="156"/>
      <c r="E329" s="156"/>
      <c r="F329" s="156"/>
      <c r="G329" s="156"/>
      <c r="H329" s="156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ht="12.75" customHeight="1">
      <c r="A330" s="19"/>
      <c r="B330" s="19"/>
      <c r="C330" s="156"/>
      <c r="D330" s="156"/>
      <c r="E330" s="156"/>
      <c r="F330" s="156"/>
      <c r="G330" s="156"/>
      <c r="H330" s="156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ht="12.75" customHeight="1">
      <c r="A331" s="19"/>
      <c r="B331" s="19"/>
      <c r="C331" s="156"/>
      <c r="D331" s="156"/>
      <c r="E331" s="156"/>
      <c r="F331" s="156"/>
      <c r="G331" s="156"/>
      <c r="H331" s="156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ht="12.75" customHeight="1">
      <c r="A332" s="19"/>
      <c r="B332" s="19"/>
      <c r="C332" s="156"/>
      <c r="D332" s="156"/>
      <c r="E332" s="156"/>
      <c r="F332" s="156"/>
      <c r="G332" s="156"/>
      <c r="H332" s="156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ht="12.75" customHeight="1">
      <c r="A333" s="19"/>
      <c r="B333" s="19"/>
      <c r="C333" s="156"/>
      <c r="D333" s="156"/>
      <c r="E333" s="156"/>
      <c r="F333" s="156"/>
      <c r="G333" s="156"/>
      <c r="H333" s="156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ht="12.75" customHeight="1">
      <c r="A334" s="19"/>
      <c r="B334" s="19"/>
      <c r="C334" s="156"/>
      <c r="D334" s="156"/>
      <c r="E334" s="156"/>
      <c r="F334" s="156"/>
      <c r="G334" s="156"/>
      <c r="H334" s="156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ht="12.75" customHeight="1">
      <c r="A335" s="19"/>
      <c r="B335" s="19"/>
      <c r="C335" s="156"/>
      <c r="D335" s="156"/>
      <c r="E335" s="156"/>
      <c r="F335" s="156"/>
      <c r="G335" s="156"/>
      <c r="H335" s="156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ht="12.75" customHeight="1">
      <c r="A336" s="19"/>
      <c r="B336" s="19"/>
      <c r="C336" s="156"/>
      <c r="D336" s="156"/>
      <c r="E336" s="156"/>
      <c r="F336" s="156"/>
      <c r="G336" s="156"/>
      <c r="H336" s="156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ht="12.75" customHeight="1">
      <c r="A337" s="19"/>
      <c r="B337" s="19"/>
      <c r="C337" s="156"/>
      <c r="D337" s="156"/>
      <c r="E337" s="156"/>
      <c r="F337" s="156"/>
      <c r="G337" s="156"/>
      <c r="H337" s="156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ht="12.75" customHeight="1">
      <c r="A338" s="19"/>
      <c r="B338" s="19"/>
      <c r="C338" s="156"/>
      <c r="D338" s="156"/>
      <c r="E338" s="156"/>
      <c r="F338" s="156"/>
      <c r="G338" s="156"/>
      <c r="H338" s="156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ht="12.75" customHeight="1">
      <c r="A339" s="19"/>
      <c r="B339" s="19"/>
      <c r="C339" s="156"/>
      <c r="D339" s="156"/>
      <c r="E339" s="156"/>
      <c r="F339" s="156"/>
      <c r="G339" s="156"/>
      <c r="H339" s="156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ht="12.75" customHeight="1">
      <c r="A340" s="19"/>
      <c r="B340" s="19"/>
      <c r="C340" s="156"/>
      <c r="D340" s="156"/>
      <c r="E340" s="156"/>
      <c r="F340" s="156"/>
      <c r="G340" s="156"/>
      <c r="H340" s="156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ht="12.75" customHeight="1">
      <c r="A341" s="19"/>
      <c r="B341" s="19"/>
      <c r="C341" s="156"/>
      <c r="D341" s="156"/>
      <c r="E341" s="156"/>
      <c r="F341" s="156"/>
      <c r="G341" s="156"/>
      <c r="H341" s="156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ht="12.75" customHeight="1">
      <c r="A342" s="19"/>
      <c r="B342" s="19"/>
      <c r="C342" s="156"/>
      <c r="D342" s="156"/>
      <c r="E342" s="156"/>
      <c r="F342" s="156"/>
      <c r="G342" s="156"/>
      <c r="H342" s="156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ht="12.75" customHeight="1">
      <c r="A343" s="19"/>
      <c r="B343" s="19"/>
      <c r="C343" s="156"/>
      <c r="D343" s="156"/>
      <c r="E343" s="156"/>
      <c r="F343" s="156"/>
      <c r="G343" s="156"/>
      <c r="H343" s="156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ht="12.75" customHeight="1">
      <c r="A344" s="19"/>
      <c r="B344" s="19"/>
      <c r="C344" s="156"/>
      <c r="D344" s="156"/>
      <c r="E344" s="156"/>
      <c r="F344" s="156"/>
      <c r="G344" s="156"/>
      <c r="H344" s="156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ht="12.75" customHeight="1">
      <c r="A345" s="19"/>
      <c r="B345" s="19"/>
      <c r="C345" s="156"/>
      <c r="D345" s="156"/>
      <c r="E345" s="156"/>
      <c r="F345" s="156"/>
      <c r="G345" s="156"/>
      <c r="H345" s="156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ht="12.75" customHeight="1">
      <c r="A346" s="19"/>
      <c r="B346" s="19"/>
      <c r="C346" s="156"/>
      <c r="D346" s="156"/>
      <c r="E346" s="156"/>
      <c r="F346" s="156"/>
      <c r="G346" s="156"/>
      <c r="H346" s="156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ht="12.75" customHeight="1">
      <c r="A347" s="19"/>
      <c r="B347" s="19"/>
      <c r="C347" s="156"/>
      <c r="D347" s="156"/>
      <c r="E347" s="156"/>
      <c r="F347" s="156"/>
      <c r="G347" s="156"/>
      <c r="H347" s="156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ht="12.75" customHeight="1">
      <c r="A348" s="19"/>
      <c r="B348" s="19"/>
      <c r="C348" s="156"/>
      <c r="D348" s="156"/>
      <c r="E348" s="156"/>
      <c r="F348" s="156"/>
      <c r="G348" s="156"/>
      <c r="H348" s="156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ht="12.75" customHeight="1">
      <c r="A349" s="19"/>
      <c r="B349" s="19"/>
      <c r="C349" s="156"/>
      <c r="D349" s="156"/>
      <c r="E349" s="156"/>
      <c r="F349" s="156"/>
      <c r="G349" s="156"/>
      <c r="H349" s="156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ht="12.75" customHeight="1">
      <c r="A350" s="19"/>
      <c r="B350" s="19"/>
      <c r="C350" s="156"/>
      <c r="D350" s="156"/>
      <c r="E350" s="156"/>
      <c r="F350" s="156"/>
      <c r="G350" s="156"/>
      <c r="H350" s="156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ht="12.75" customHeight="1">
      <c r="A351" s="19"/>
      <c r="B351" s="19"/>
      <c r="C351" s="156"/>
      <c r="D351" s="156"/>
      <c r="E351" s="156"/>
      <c r="F351" s="156"/>
      <c r="G351" s="156"/>
      <c r="H351" s="156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ht="12.75" customHeight="1">
      <c r="A352" s="19"/>
      <c r="B352" s="19"/>
      <c r="C352" s="156"/>
      <c r="D352" s="156"/>
      <c r="E352" s="156"/>
      <c r="F352" s="156"/>
      <c r="G352" s="156"/>
      <c r="H352" s="156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ht="12.75" customHeight="1">
      <c r="A353" s="19"/>
      <c r="B353" s="19"/>
      <c r="C353" s="156"/>
      <c r="D353" s="156"/>
      <c r="E353" s="156"/>
      <c r="F353" s="156"/>
      <c r="G353" s="156"/>
      <c r="H353" s="156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ht="12.75" customHeight="1">
      <c r="A354" s="19"/>
      <c r="B354" s="19"/>
      <c r="C354" s="156"/>
      <c r="D354" s="156"/>
      <c r="E354" s="156"/>
      <c r="F354" s="156"/>
      <c r="G354" s="156"/>
      <c r="H354" s="156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ht="12.75" customHeight="1">
      <c r="A355" s="19"/>
      <c r="B355" s="19"/>
      <c r="C355" s="156"/>
      <c r="D355" s="156"/>
      <c r="E355" s="156"/>
      <c r="F355" s="156"/>
      <c r="G355" s="156"/>
      <c r="H355" s="156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ht="12.75" customHeight="1">
      <c r="A356" s="19"/>
      <c r="B356" s="19"/>
      <c r="C356" s="156"/>
      <c r="D356" s="156"/>
      <c r="E356" s="156"/>
      <c r="F356" s="156"/>
      <c r="G356" s="156"/>
      <c r="H356" s="156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ht="12.75" customHeight="1">
      <c r="A357" s="19"/>
      <c r="B357" s="19"/>
      <c r="C357" s="156"/>
      <c r="D357" s="156"/>
      <c r="E357" s="156"/>
      <c r="F357" s="156"/>
      <c r="G357" s="156"/>
      <c r="H357" s="156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ht="12.75" customHeight="1">
      <c r="A358" s="19"/>
      <c r="B358" s="19"/>
      <c r="C358" s="156"/>
      <c r="D358" s="156"/>
      <c r="E358" s="156"/>
      <c r="F358" s="156"/>
      <c r="G358" s="156"/>
      <c r="H358" s="156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ht="12.75" customHeight="1">
      <c r="A359" s="19"/>
      <c r="B359" s="19"/>
      <c r="C359" s="156"/>
      <c r="D359" s="156"/>
      <c r="E359" s="156"/>
      <c r="F359" s="156"/>
      <c r="G359" s="156"/>
      <c r="H359" s="156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ht="12.75" customHeight="1">
      <c r="A360" s="19"/>
      <c r="B360" s="19"/>
      <c r="C360" s="156"/>
      <c r="D360" s="156"/>
      <c r="E360" s="156"/>
      <c r="F360" s="156"/>
      <c r="G360" s="156"/>
      <c r="H360" s="156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ht="12.75" customHeight="1">
      <c r="A361" s="19"/>
      <c r="B361" s="19"/>
      <c r="C361" s="156"/>
      <c r="D361" s="156"/>
      <c r="E361" s="156"/>
      <c r="F361" s="156"/>
      <c r="G361" s="156"/>
      <c r="H361" s="156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ht="12.75" customHeight="1">
      <c r="A362" s="19"/>
      <c r="B362" s="19"/>
      <c r="C362" s="156"/>
      <c r="D362" s="156"/>
      <c r="E362" s="156"/>
      <c r="F362" s="156"/>
      <c r="G362" s="156"/>
      <c r="H362" s="156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ht="12.75" customHeight="1">
      <c r="A363" s="19"/>
      <c r="B363" s="19"/>
      <c r="C363" s="156"/>
      <c r="D363" s="156"/>
      <c r="E363" s="156"/>
      <c r="F363" s="156"/>
      <c r="G363" s="156"/>
      <c r="H363" s="156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ht="12.75" customHeight="1">
      <c r="A364" s="19"/>
      <c r="B364" s="19"/>
      <c r="C364" s="156"/>
      <c r="D364" s="156"/>
      <c r="E364" s="156"/>
      <c r="F364" s="156"/>
      <c r="G364" s="156"/>
      <c r="H364" s="156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ht="12.75" customHeight="1">
      <c r="A365" s="19"/>
      <c r="B365" s="19"/>
      <c r="C365" s="156"/>
      <c r="D365" s="156"/>
      <c r="E365" s="156"/>
      <c r="F365" s="156"/>
      <c r="G365" s="156"/>
      <c r="H365" s="156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ht="12.75" customHeight="1">
      <c r="A366" s="19"/>
      <c r="B366" s="19"/>
      <c r="C366" s="156"/>
      <c r="D366" s="156"/>
      <c r="E366" s="156"/>
      <c r="F366" s="156"/>
      <c r="G366" s="156"/>
      <c r="H366" s="156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ht="12.75" customHeight="1">
      <c r="A367" s="19"/>
      <c r="B367" s="19"/>
      <c r="C367" s="156"/>
      <c r="D367" s="156"/>
      <c r="E367" s="156"/>
      <c r="F367" s="156"/>
      <c r="G367" s="156"/>
      <c r="H367" s="156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ht="12.75" customHeight="1">
      <c r="A368" s="19"/>
      <c r="B368" s="19"/>
      <c r="C368" s="156"/>
      <c r="D368" s="156"/>
      <c r="E368" s="156"/>
      <c r="F368" s="156"/>
      <c r="G368" s="156"/>
      <c r="H368" s="156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ht="12.75" customHeight="1">
      <c r="A369" s="19"/>
      <c r="B369" s="19"/>
      <c r="C369" s="156"/>
      <c r="D369" s="156"/>
      <c r="E369" s="156"/>
      <c r="F369" s="156"/>
      <c r="G369" s="156"/>
      <c r="H369" s="156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ht="12.75" customHeight="1">
      <c r="A370" s="19"/>
      <c r="B370" s="19"/>
      <c r="C370" s="156"/>
      <c r="D370" s="156"/>
      <c r="E370" s="156"/>
      <c r="F370" s="156"/>
      <c r="G370" s="156"/>
      <c r="H370" s="156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ht="12.75" customHeight="1">
      <c r="A371" s="19"/>
      <c r="B371" s="19"/>
      <c r="C371" s="156"/>
      <c r="D371" s="156"/>
      <c r="E371" s="156"/>
      <c r="F371" s="156"/>
      <c r="G371" s="156"/>
      <c r="H371" s="156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ht="12.75" customHeight="1">
      <c r="A372" s="19"/>
      <c r="B372" s="19"/>
      <c r="C372" s="156"/>
      <c r="D372" s="156"/>
      <c r="E372" s="156"/>
      <c r="F372" s="156"/>
      <c r="G372" s="156"/>
      <c r="H372" s="156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ht="12.75" customHeight="1">
      <c r="A373" s="19"/>
      <c r="B373" s="19"/>
      <c r="C373" s="156"/>
      <c r="D373" s="156"/>
      <c r="E373" s="156"/>
      <c r="F373" s="156"/>
      <c r="G373" s="156"/>
      <c r="H373" s="156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ht="12.75" customHeight="1">
      <c r="A374" s="19"/>
      <c r="B374" s="19"/>
      <c r="C374" s="156"/>
      <c r="D374" s="156"/>
      <c r="E374" s="156"/>
      <c r="F374" s="156"/>
      <c r="G374" s="156"/>
      <c r="H374" s="156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ht="12.75" customHeight="1">
      <c r="A375" s="19"/>
      <c r="B375" s="19"/>
      <c r="C375" s="156"/>
      <c r="D375" s="156"/>
      <c r="E375" s="156"/>
      <c r="F375" s="156"/>
      <c r="G375" s="156"/>
      <c r="H375" s="156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ht="12.75" customHeight="1">
      <c r="A376" s="19"/>
      <c r="B376" s="19"/>
      <c r="C376" s="156"/>
      <c r="D376" s="156"/>
      <c r="E376" s="156"/>
      <c r="F376" s="156"/>
      <c r="G376" s="156"/>
      <c r="H376" s="156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ht="12.75" customHeight="1">
      <c r="A377" s="19"/>
      <c r="B377" s="19"/>
      <c r="C377" s="156"/>
      <c r="D377" s="156"/>
      <c r="E377" s="156"/>
      <c r="F377" s="156"/>
      <c r="G377" s="156"/>
      <c r="H377" s="156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ht="12.75" customHeight="1">
      <c r="A378" s="19"/>
      <c r="B378" s="19"/>
      <c r="C378" s="156"/>
      <c r="D378" s="156"/>
      <c r="E378" s="156"/>
      <c r="F378" s="156"/>
      <c r="G378" s="156"/>
      <c r="H378" s="156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ht="12.75" customHeight="1">
      <c r="A379" s="19"/>
      <c r="B379" s="19"/>
      <c r="C379" s="156"/>
      <c r="D379" s="156"/>
      <c r="E379" s="156"/>
      <c r="F379" s="156"/>
      <c r="G379" s="156"/>
      <c r="H379" s="156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ht="12.75" customHeight="1">
      <c r="A380" s="19"/>
      <c r="B380" s="19"/>
      <c r="C380" s="156"/>
      <c r="D380" s="156"/>
      <c r="E380" s="156"/>
      <c r="F380" s="156"/>
      <c r="G380" s="156"/>
      <c r="H380" s="156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ht="12.75" customHeight="1">
      <c r="A381" s="19"/>
      <c r="B381" s="19"/>
      <c r="C381" s="156"/>
      <c r="D381" s="156"/>
      <c r="E381" s="156"/>
      <c r="F381" s="156"/>
      <c r="G381" s="156"/>
      <c r="H381" s="156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ht="12.75" customHeight="1">
      <c r="A382" s="19"/>
      <c r="B382" s="19"/>
      <c r="C382" s="156"/>
      <c r="D382" s="156"/>
      <c r="E382" s="156"/>
      <c r="F382" s="156"/>
      <c r="G382" s="156"/>
      <c r="H382" s="156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ht="12.75" customHeight="1">
      <c r="A383" s="19"/>
      <c r="B383" s="19"/>
      <c r="C383" s="156"/>
      <c r="D383" s="156"/>
      <c r="E383" s="156"/>
      <c r="F383" s="156"/>
      <c r="G383" s="156"/>
      <c r="H383" s="156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ht="12.75" customHeight="1">
      <c r="A384" s="19"/>
      <c r="B384" s="19"/>
      <c r="C384" s="156"/>
      <c r="D384" s="156"/>
      <c r="E384" s="156"/>
      <c r="F384" s="156"/>
      <c r="G384" s="156"/>
      <c r="H384" s="156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ht="12.75" customHeight="1">
      <c r="A385" s="19"/>
      <c r="B385" s="19"/>
      <c r="C385" s="156"/>
      <c r="D385" s="156"/>
      <c r="E385" s="156"/>
      <c r="F385" s="156"/>
      <c r="G385" s="156"/>
      <c r="H385" s="156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ht="12.75" customHeight="1">
      <c r="A386" s="19"/>
      <c r="B386" s="19"/>
      <c r="C386" s="156"/>
      <c r="D386" s="156"/>
      <c r="E386" s="156"/>
      <c r="F386" s="156"/>
      <c r="G386" s="156"/>
      <c r="H386" s="156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ht="12.75" customHeight="1">
      <c r="A387" s="19"/>
      <c r="B387" s="19"/>
      <c r="C387" s="156"/>
      <c r="D387" s="156"/>
      <c r="E387" s="156"/>
      <c r="F387" s="156"/>
      <c r="G387" s="156"/>
      <c r="H387" s="156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ht="12.75" customHeight="1">
      <c r="A388" s="19"/>
      <c r="B388" s="19"/>
      <c r="C388" s="156"/>
      <c r="D388" s="156"/>
      <c r="E388" s="156"/>
      <c r="F388" s="156"/>
      <c r="G388" s="156"/>
      <c r="H388" s="156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ht="12.75" customHeight="1">
      <c r="A389" s="19"/>
      <c r="B389" s="19"/>
      <c r="C389" s="156"/>
      <c r="D389" s="156"/>
      <c r="E389" s="156"/>
      <c r="F389" s="156"/>
      <c r="G389" s="156"/>
      <c r="H389" s="156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ht="12.75" customHeight="1">
      <c r="A390" s="19"/>
      <c r="B390" s="19"/>
      <c r="C390" s="156"/>
      <c r="D390" s="156"/>
      <c r="E390" s="156"/>
      <c r="F390" s="156"/>
      <c r="G390" s="156"/>
      <c r="H390" s="156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ht="12.75" customHeight="1">
      <c r="A391" s="19"/>
      <c r="B391" s="19"/>
      <c r="C391" s="156"/>
      <c r="D391" s="156"/>
      <c r="E391" s="156"/>
      <c r="F391" s="156"/>
      <c r="G391" s="156"/>
      <c r="H391" s="156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ht="12.75" customHeight="1">
      <c r="A392" s="19"/>
      <c r="B392" s="19"/>
      <c r="C392" s="156"/>
      <c r="D392" s="156"/>
      <c r="E392" s="156"/>
      <c r="F392" s="156"/>
      <c r="G392" s="156"/>
      <c r="H392" s="156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ht="12.75" customHeight="1">
      <c r="A393" s="19"/>
      <c r="B393" s="19"/>
      <c r="C393" s="156"/>
      <c r="D393" s="156"/>
      <c r="E393" s="156"/>
      <c r="F393" s="156"/>
      <c r="G393" s="156"/>
      <c r="H393" s="156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ht="12.75" customHeight="1">
      <c r="A394" s="19"/>
      <c r="B394" s="19"/>
      <c r="C394" s="156"/>
      <c r="D394" s="156"/>
      <c r="E394" s="156"/>
      <c r="F394" s="156"/>
      <c r="G394" s="156"/>
      <c r="H394" s="156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ht="12.75" customHeight="1">
      <c r="A395" s="19"/>
      <c r="B395" s="19"/>
      <c r="C395" s="156"/>
      <c r="D395" s="156"/>
      <c r="E395" s="156"/>
      <c r="F395" s="156"/>
      <c r="G395" s="156"/>
      <c r="H395" s="156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ht="12.75" customHeight="1">
      <c r="A396" s="19"/>
      <c r="B396" s="19"/>
      <c r="C396" s="156"/>
      <c r="D396" s="156"/>
      <c r="E396" s="156"/>
      <c r="F396" s="156"/>
      <c r="G396" s="156"/>
      <c r="H396" s="156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ht="12.75" customHeight="1">
      <c r="A397" s="19"/>
      <c r="B397" s="19"/>
      <c r="C397" s="156"/>
      <c r="D397" s="156"/>
      <c r="E397" s="156"/>
      <c r="F397" s="156"/>
      <c r="G397" s="156"/>
      <c r="H397" s="156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ht="12.75" customHeight="1">
      <c r="A398" s="19"/>
      <c r="B398" s="19"/>
      <c r="C398" s="156"/>
      <c r="D398" s="156"/>
      <c r="E398" s="156"/>
      <c r="F398" s="156"/>
      <c r="G398" s="156"/>
      <c r="H398" s="156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ht="12.75" customHeight="1">
      <c r="A399" s="19"/>
      <c r="B399" s="19"/>
      <c r="C399" s="156"/>
      <c r="D399" s="156"/>
      <c r="E399" s="156"/>
      <c r="F399" s="156"/>
      <c r="G399" s="156"/>
      <c r="H399" s="156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ht="12.75" customHeight="1">
      <c r="A400" s="19"/>
      <c r="B400" s="19"/>
      <c r="C400" s="156"/>
      <c r="D400" s="156"/>
      <c r="E400" s="156"/>
      <c r="F400" s="156"/>
      <c r="G400" s="156"/>
      <c r="H400" s="156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ht="12.75" customHeight="1">
      <c r="A401" s="19"/>
      <c r="B401" s="19"/>
      <c r="C401" s="156"/>
      <c r="D401" s="156"/>
      <c r="E401" s="156"/>
      <c r="F401" s="156"/>
      <c r="G401" s="156"/>
      <c r="H401" s="156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ht="12.75" customHeight="1">
      <c r="A402" s="19"/>
      <c r="B402" s="19"/>
      <c r="C402" s="156"/>
      <c r="D402" s="156"/>
      <c r="E402" s="156"/>
      <c r="F402" s="156"/>
      <c r="G402" s="156"/>
      <c r="H402" s="156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ht="12.75" customHeight="1">
      <c r="A403" s="19"/>
      <c r="B403" s="19"/>
      <c r="C403" s="156"/>
      <c r="D403" s="156"/>
      <c r="E403" s="156"/>
      <c r="F403" s="156"/>
      <c r="G403" s="156"/>
      <c r="H403" s="156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ht="12.75" customHeight="1">
      <c r="A404" s="19"/>
      <c r="B404" s="19"/>
      <c r="C404" s="156"/>
      <c r="D404" s="156"/>
      <c r="E404" s="156"/>
      <c r="F404" s="156"/>
      <c r="G404" s="156"/>
      <c r="H404" s="156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ht="12.75" customHeight="1">
      <c r="A405" s="19"/>
      <c r="B405" s="19"/>
      <c r="C405" s="156"/>
      <c r="D405" s="156"/>
      <c r="E405" s="156"/>
      <c r="F405" s="156"/>
      <c r="G405" s="156"/>
      <c r="H405" s="156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ht="12.75" customHeight="1">
      <c r="A406" s="19"/>
      <c r="B406" s="19"/>
      <c r="C406" s="156"/>
      <c r="D406" s="156"/>
      <c r="E406" s="156"/>
      <c r="F406" s="156"/>
      <c r="G406" s="156"/>
      <c r="H406" s="156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ht="12.75" customHeight="1">
      <c r="A407" s="19"/>
      <c r="B407" s="19"/>
      <c r="C407" s="156"/>
      <c r="D407" s="156"/>
      <c r="E407" s="156"/>
      <c r="F407" s="156"/>
      <c r="G407" s="156"/>
      <c r="H407" s="156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ht="12.75" customHeight="1">
      <c r="A408" s="19"/>
      <c r="B408" s="19"/>
      <c r="C408" s="156"/>
      <c r="D408" s="156"/>
      <c r="E408" s="156"/>
      <c r="F408" s="156"/>
      <c r="G408" s="156"/>
      <c r="H408" s="156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ht="12.75" customHeight="1">
      <c r="A409" s="19"/>
      <c r="B409" s="19"/>
      <c r="C409" s="156"/>
      <c r="D409" s="156"/>
      <c r="E409" s="156"/>
      <c r="F409" s="156"/>
      <c r="G409" s="156"/>
      <c r="H409" s="156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ht="12.75" customHeight="1">
      <c r="A410" s="19"/>
      <c r="B410" s="19"/>
      <c r="C410" s="156"/>
      <c r="D410" s="156"/>
      <c r="E410" s="156"/>
      <c r="F410" s="156"/>
      <c r="G410" s="156"/>
      <c r="H410" s="156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ht="12.75" customHeight="1">
      <c r="A411" s="19"/>
      <c r="B411" s="19"/>
      <c r="C411" s="156"/>
      <c r="D411" s="156"/>
      <c r="E411" s="156"/>
      <c r="F411" s="156"/>
      <c r="G411" s="156"/>
      <c r="H411" s="156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ht="12.75" customHeight="1">
      <c r="A412" s="19"/>
      <c r="B412" s="19"/>
      <c r="C412" s="156"/>
      <c r="D412" s="156"/>
      <c r="E412" s="156"/>
      <c r="F412" s="156"/>
      <c r="G412" s="156"/>
      <c r="H412" s="156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ht="12.75" customHeight="1">
      <c r="A413" s="19"/>
      <c r="B413" s="19"/>
      <c r="C413" s="156"/>
      <c r="D413" s="156"/>
      <c r="E413" s="156"/>
      <c r="F413" s="156"/>
      <c r="G413" s="156"/>
      <c r="H413" s="156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ht="12.75" customHeight="1">
      <c r="A414" s="19"/>
      <c r="B414" s="19"/>
      <c r="C414" s="156"/>
      <c r="D414" s="156"/>
      <c r="E414" s="156"/>
      <c r="F414" s="156"/>
      <c r="G414" s="156"/>
      <c r="H414" s="156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ht="12.75" customHeight="1">
      <c r="A415" s="19"/>
      <c r="B415" s="19"/>
      <c r="C415" s="156"/>
      <c r="D415" s="156"/>
      <c r="E415" s="156"/>
      <c r="F415" s="156"/>
      <c r="G415" s="156"/>
      <c r="H415" s="156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ht="12.75" customHeight="1">
      <c r="A416" s="19"/>
      <c r="B416" s="19"/>
      <c r="C416" s="156"/>
      <c r="D416" s="156"/>
      <c r="E416" s="156"/>
      <c r="F416" s="156"/>
      <c r="G416" s="156"/>
      <c r="H416" s="156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ht="12.75" customHeight="1">
      <c r="A417" s="19"/>
      <c r="B417" s="19"/>
      <c r="C417" s="156"/>
      <c r="D417" s="156"/>
      <c r="E417" s="156"/>
      <c r="F417" s="156"/>
      <c r="G417" s="156"/>
      <c r="H417" s="156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ht="12.75" customHeight="1">
      <c r="A418" s="19"/>
      <c r="B418" s="19"/>
      <c r="C418" s="156"/>
      <c r="D418" s="156"/>
      <c r="E418" s="156"/>
      <c r="F418" s="156"/>
      <c r="G418" s="156"/>
      <c r="H418" s="156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ht="12.75" customHeight="1">
      <c r="A419" s="19"/>
      <c r="B419" s="19"/>
      <c r="C419" s="156"/>
      <c r="D419" s="156"/>
      <c r="E419" s="156"/>
      <c r="F419" s="156"/>
      <c r="G419" s="156"/>
      <c r="H419" s="156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ht="12.75" customHeight="1">
      <c r="A420" s="19"/>
      <c r="B420" s="19"/>
      <c r="C420" s="156"/>
      <c r="D420" s="156"/>
      <c r="E420" s="156"/>
      <c r="F420" s="156"/>
      <c r="G420" s="156"/>
      <c r="H420" s="156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ht="12.75" customHeight="1">
      <c r="A421" s="19"/>
      <c r="B421" s="19"/>
      <c r="C421" s="156"/>
      <c r="D421" s="156"/>
      <c r="E421" s="156"/>
      <c r="F421" s="156"/>
      <c r="G421" s="156"/>
      <c r="H421" s="156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ht="12.75" customHeight="1">
      <c r="A422" s="19"/>
      <c r="B422" s="19"/>
      <c r="C422" s="156"/>
      <c r="D422" s="156"/>
      <c r="E422" s="156"/>
      <c r="F422" s="156"/>
      <c r="G422" s="156"/>
      <c r="H422" s="156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ht="12.75" customHeight="1">
      <c r="A423" s="19"/>
      <c r="B423" s="19"/>
      <c r="C423" s="156"/>
      <c r="D423" s="156"/>
      <c r="E423" s="156"/>
      <c r="F423" s="156"/>
      <c r="G423" s="156"/>
      <c r="H423" s="156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ht="12.75" customHeight="1">
      <c r="A424" s="19"/>
      <c r="B424" s="19"/>
      <c r="C424" s="156"/>
      <c r="D424" s="156"/>
      <c r="E424" s="156"/>
      <c r="F424" s="156"/>
      <c r="G424" s="156"/>
      <c r="H424" s="156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ht="12.75" customHeight="1">
      <c r="A425" s="19"/>
      <c r="B425" s="19"/>
      <c r="C425" s="156"/>
      <c r="D425" s="156"/>
      <c r="E425" s="156"/>
      <c r="F425" s="156"/>
      <c r="G425" s="156"/>
      <c r="H425" s="156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ht="12.75" customHeight="1">
      <c r="A426" s="19"/>
      <c r="B426" s="19"/>
      <c r="C426" s="156"/>
      <c r="D426" s="156"/>
      <c r="E426" s="156"/>
      <c r="F426" s="156"/>
      <c r="G426" s="156"/>
      <c r="H426" s="156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ht="12.75" customHeight="1">
      <c r="A427" s="19"/>
      <c r="B427" s="19"/>
      <c r="C427" s="156"/>
      <c r="D427" s="156"/>
      <c r="E427" s="156"/>
      <c r="F427" s="156"/>
      <c r="G427" s="156"/>
      <c r="H427" s="156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ht="12.75" customHeight="1">
      <c r="A428" s="19"/>
      <c r="B428" s="19"/>
      <c r="C428" s="156"/>
      <c r="D428" s="156"/>
      <c r="E428" s="156"/>
      <c r="F428" s="156"/>
      <c r="G428" s="156"/>
      <c r="H428" s="156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ht="12.75" customHeight="1">
      <c r="A429" s="19"/>
      <c r="B429" s="19"/>
      <c r="C429" s="156"/>
      <c r="D429" s="156"/>
      <c r="E429" s="156"/>
      <c r="F429" s="156"/>
      <c r="G429" s="156"/>
      <c r="H429" s="156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ht="12.75" customHeight="1">
      <c r="A430" s="19"/>
      <c r="B430" s="19"/>
      <c r="C430" s="156"/>
      <c r="D430" s="156"/>
      <c r="E430" s="156"/>
      <c r="F430" s="156"/>
      <c r="G430" s="156"/>
      <c r="H430" s="156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ht="12.75" customHeight="1">
      <c r="A431" s="19"/>
      <c r="B431" s="19"/>
      <c r="C431" s="156"/>
      <c r="D431" s="156"/>
      <c r="E431" s="156"/>
      <c r="F431" s="156"/>
      <c r="G431" s="156"/>
      <c r="H431" s="156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ht="12.75" customHeight="1">
      <c r="A432" s="19"/>
      <c r="B432" s="19"/>
      <c r="C432" s="156"/>
      <c r="D432" s="156"/>
      <c r="E432" s="156"/>
      <c r="F432" s="156"/>
      <c r="G432" s="156"/>
      <c r="H432" s="156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ht="12.75" customHeight="1">
      <c r="A433" s="19"/>
      <c r="B433" s="19"/>
      <c r="C433" s="156"/>
      <c r="D433" s="156"/>
      <c r="E433" s="156"/>
      <c r="F433" s="156"/>
      <c r="G433" s="156"/>
      <c r="H433" s="156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ht="12.75" customHeight="1">
      <c r="A434" s="19"/>
      <c r="B434" s="19"/>
      <c r="C434" s="156"/>
      <c r="D434" s="156"/>
      <c r="E434" s="156"/>
      <c r="F434" s="156"/>
      <c r="G434" s="156"/>
      <c r="H434" s="156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ht="12.75" customHeight="1">
      <c r="A435" s="19"/>
      <c r="B435" s="19"/>
      <c r="C435" s="156"/>
      <c r="D435" s="156"/>
      <c r="E435" s="156"/>
      <c r="F435" s="156"/>
      <c r="G435" s="156"/>
      <c r="H435" s="156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ht="12.75" customHeight="1">
      <c r="A436" s="19"/>
      <c r="B436" s="19"/>
      <c r="C436" s="156"/>
      <c r="D436" s="156"/>
      <c r="E436" s="156"/>
      <c r="F436" s="156"/>
      <c r="G436" s="156"/>
      <c r="H436" s="156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ht="12.75" customHeight="1">
      <c r="A437" s="19"/>
      <c r="B437" s="19"/>
      <c r="C437" s="156"/>
      <c r="D437" s="156"/>
      <c r="E437" s="156"/>
      <c r="F437" s="156"/>
      <c r="G437" s="156"/>
      <c r="H437" s="156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ht="12.75" customHeight="1">
      <c r="A438" s="19"/>
      <c r="B438" s="19"/>
      <c r="C438" s="156"/>
      <c r="D438" s="156"/>
      <c r="E438" s="156"/>
      <c r="F438" s="156"/>
      <c r="G438" s="156"/>
      <c r="H438" s="156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ht="12.75" customHeight="1">
      <c r="A439" s="19"/>
      <c r="B439" s="19"/>
      <c r="C439" s="156"/>
      <c r="D439" s="156"/>
      <c r="E439" s="156"/>
      <c r="F439" s="156"/>
      <c r="G439" s="156"/>
      <c r="H439" s="156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ht="12.75" customHeight="1">
      <c r="A440" s="19"/>
      <c r="B440" s="19"/>
      <c r="C440" s="156"/>
      <c r="D440" s="156"/>
      <c r="E440" s="156"/>
      <c r="F440" s="156"/>
      <c r="G440" s="156"/>
      <c r="H440" s="156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ht="12.75" customHeight="1">
      <c r="A441" s="19"/>
      <c r="B441" s="19"/>
      <c r="C441" s="156"/>
      <c r="D441" s="156"/>
      <c r="E441" s="156"/>
      <c r="F441" s="156"/>
      <c r="G441" s="156"/>
      <c r="H441" s="156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ht="12.75" customHeight="1">
      <c r="A442" s="19"/>
      <c r="B442" s="19"/>
      <c r="C442" s="156"/>
      <c r="D442" s="156"/>
      <c r="E442" s="156"/>
      <c r="F442" s="156"/>
      <c r="G442" s="156"/>
      <c r="H442" s="156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ht="12.75" customHeight="1">
      <c r="A443" s="19"/>
      <c r="B443" s="19"/>
      <c r="C443" s="156"/>
      <c r="D443" s="156"/>
      <c r="E443" s="156"/>
      <c r="F443" s="156"/>
      <c r="G443" s="156"/>
      <c r="H443" s="156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ht="12.75" customHeight="1">
      <c r="A444" s="19"/>
      <c r="B444" s="19"/>
      <c r="C444" s="156"/>
      <c r="D444" s="156"/>
      <c r="E444" s="156"/>
      <c r="F444" s="156"/>
      <c r="G444" s="156"/>
      <c r="H444" s="156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ht="12.75" customHeight="1">
      <c r="A445" s="19"/>
      <c r="B445" s="19"/>
      <c r="C445" s="156"/>
      <c r="D445" s="156"/>
      <c r="E445" s="156"/>
      <c r="F445" s="156"/>
      <c r="G445" s="156"/>
      <c r="H445" s="156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ht="12.75" customHeight="1">
      <c r="A446" s="19"/>
      <c r="B446" s="19"/>
      <c r="C446" s="156"/>
      <c r="D446" s="156"/>
      <c r="E446" s="156"/>
      <c r="F446" s="156"/>
      <c r="G446" s="156"/>
      <c r="H446" s="156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ht="12.75" customHeight="1">
      <c r="A447" s="19"/>
      <c r="B447" s="19"/>
      <c r="C447" s="156"/>
      <c r="D447" s="156"/>
      <c r="E447" s="156"/>
      <c r="F447" s="156"/>
      <c r="G447" s="156"/>
      <c r="H447" s="156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ht="12.75" customHeight="1">
      <c r="A448" s="19"/>
      <c r="B448" s="19"/>
      <c r="C448" s="156"/>
      <c r="D448" s="156"/>
      <c r="E448" s="156"/>
      <c r="F448" s="156"/>
      <c r="G448" s="156"/>
      <c r="H448" s="156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ht="12.75" customHeight="1">
      <c r="A449" s="19"/>
      <c r="B449" s="19"/>
      <c r="C449" s="156"/>
      <c r="D449" s="156"/>
      <c r="E449" s="156"/>
      <c r="F449" s="156"/>
      <c r="G449" s="156"/>
      <c r="H449" s="156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ht="12.75" customHeight="1">
      <c r="A450" s="19"/>
      <c r="B450" s="19"/>
      <c r="C450" s="156"/>
      <c r="D450" s="156"/>
      <c r="E450" s="156"/>
      <c r="F450" s="156"/>
      <c r="G450" s="156"/>
      <c r="H450" s="156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ht="12.75" customHeight="1">
      <c r="A451" s="19"/>
      <c r="B451" s="19"/>
      <c r="C451" s="156"/>
      <c r="D451" s="156"/>
      <c r="E451" s="156"/>
      <c r="F451" s="156"/>
      <c r="G451" s="156"/>
      <c r="H451" s="156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ht="12.75" customHeight="1">
      <c r="A452" s="19"/>
      <c r="B452" s="19"/>
      <c r="C452" s="156"/>
      <c r="D452" s="156"/>
      <c r="E452" s="156"/>
      <c r="F452" s="156"/>
      <c r="G452" s="156"/>
      <c r="H452" s="156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ht="12.75" customHeight="1">
      <c r="A453" s="19"/>
      <c r="B453" s="19"/>
      <c r="C453" s="156"/>
      <c r="D453" s="156"/>
      <c r="E453" s="156"/>
      <c r="F453" s="156"/>
      <c r="G453" s="156"/>
      <c r="H453" s="156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ht="12.75" customHeight="1">
      <c r="A454" s="19"/>
      <c r="B454" s="19"/>
      <c r="C454" s="156"/>
      <c r="D454" s="156"/>
      <c r="E454" s="156"/>
      <c r="F454" s="156"/>
      <c r="G454" s="156"/>
      <c r="H454" s="156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ht="12.75" customHeight="1">
      <c r="A455" s="19"/>
      <c r="B455" s="19"/>
      <c r="C455" s="156"/>
      <c r="D455" s="156"/>
      <c r="E455" s="156"/>
      <c r="F455" s="156"/>
      <c r="G455" s="156"/>
      <c r="H455" s="156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ht="12.75" customHeight="1">
      <c r="A456" s="19"/>
      <c r="B456" s="19"/>
      <c r="C456" s="156"/>
      <c r="D456" s="156"/>
      <c r="E456" s="156"/>
      <c r="F456" s="156"/>
      <c r="G456" s="156"/>
      <c r="H456" s="156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ht="12.75" customHeight="1">
      <c r="A457" s="19"/>
      <c r="B457" s="19"/>
      <c r="C457" s="156"/>
      <c r="D457" s="156"/>
      <c r="E457" s="156"/>
      <c r="F457" s="156"/>
      <c r="G457" s="156"/>
      <c r="H457" s="156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ht="12.75" customHeight="1">
      <c r="A458" s="19"/>
      <c r="B458" s="19"/>
      <c r="C458" s="156"/>
      <c r="D458" s="156"/>
      <c r="E458" s="156"/>
      <c r="F458" s="156"/>
      <c r="G458" s="156"/>
      <c r="H458" s="156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ht="12.75" customHeight="1">
      <c r="A459" s="19"/>
      <c r="B459" s="19"/>
      <c r="C459" s="156"/>
      <c r="D459" s="156"/>
      <c r="E459" s="156"/>
      <c r="F459" s="156"/>
      <c r="G459" s="156"/>
      <c r="H459" s="156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ht="12.75" customHeight="1">
      <c r="A460" s="19"/>
      <c r="B460" s="19"/>
      <c r="C460" s="156"/>
      <c r="D460" s="156"/>
      <c r="E460" s="156"/>
      <c r="F460" s="156"/>
      <c r="G460" s="156"/>
      <c r="H460" s="156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ht="12.75" customHeight="1">
      <c r="A461" s="19"/>
      <c r="B461" s="19"/>
      <c r="C461" s="156"/>
      <c r="D461" s="156"/>
      <c r="E461" s="156"/>
      <c r="F461" s="156"/>
      <c r="G461" s="156"/>
      <c r="H461" s="156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ht="12.75" customHeight="1">
      <c r="A462" s="19"/>
      <c r="B462" s="19"/>
      <c r="C462" s="156"/>
      <c r="D462" s="156"/>
      <c r="E462" s="156"/>
      <c r="F462" s="156"/>
      <c r="G462" s="156"/>
      <c r="H462" s="156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ht="12.75" customHeight="1">
      <c r="A463" s="19"/>
      <c r="B463" s="19"/>
      <c r="C463" s="156"/>
      <c r="D463" s="156"/>
      <c r="E463" s="156"/>
      <c r="F463" s="156"/>
      <c r="G463" s="156"/>
      <c r="H463" s="156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ht="12.75" customHeight="1">
      <c r="A464" s="19"/>
      <c r="B464" s="19"/>
      <c r="C464" s="156"/>
      <c r="D464" s="156"/>
      <c r="E464" s="156"/>
      <c r="F464" s="156"/>
      <c r="G464" s="156"/>
      <c r="H464" s="156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ht="12.75" customHeight="1">
      <c r="A465" s="19"/>
      <c r="B465" s="19"/>
      <c r="C465" s="156"/>
      <c r="D465" s="156"/>
      <c r="E465" s="156"/>
      <c r="F465" s="156"/>
      <c r="G465" s="156"/>
      <c r="H465" s="156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ht="12.75" customHeight="1">
      <c r="A466" s="19"/>
      <c r="B466" s="19"/>
      <c r="C466" s="156"/>
      <c r="D466" s="156"/>
      <c r="E466" s="156"/>
      <c r="F466" s="156"/>
      <c r="G466" s="156"/>
      <c r="H466" s="156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ht="12.75" customHeight="1">
      <c r="A467" s="19"/>
      <c r="B467" s="19"/>
      <c r="C467" s="156"/>
      <c r="D467" s="156"/>
      <c r="E467" s="156"/>
      <c r="F467" s="156"/>
      <c r="G467" s="156"/>
      <c r="H467" s="156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ht="12.75" customHeight="1">
      <c r="A468" s="19"/>
      <c r="B468" s="19"/>
      <c r="C468" s="156"/>
      <c r="D468" s="156"/>
      <c r="E468" s="156"/>
      <c r="F468" s="156"/>
      <c r="G468" s="156"/>
      <c r="H468" s="156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ht="12.75" customHeight="1">
      <c r="A469" s="19"/>
      <c r="B469" s="19"/>
      <c r="C469" s="156"/>
      <c r="D469" s="156"/>
      <c r="E469" s="156"/>
      <c r="F469" s="156"/>
      <c r="G469" s="156"/>
      <c r="H469" s="156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ht="12.75" customHeight="1">
      <c r="A470" s="19"/>
      <c r="B470" s="19"/>
      <c r="C470" s="156"/>
      <c r="D470" s="156"/>
      <c r="E470" s="156"/>
      <c r="F470" s="156"/>
      <c r="G470" s="156"/>
      <c r="H470" s="156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ht="12.75" customHeight="1">
      <c r="A471" s="19"/>
      <c r="B471" s="19"/>
      <c r="C471" s="156"/>
      <c r="D471" s="156"/>
      <c r="E471" s="156"/>
      <c r="F471" s="156"/>
      <c r="G471" s="156"/>
      <c r="H471" s="156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ht="12.75" customHeight="1">
      <c r="A472" s="19"/>
      <c r="B472" s="19"/>
      <c r="C472" s="156"/>
      <c r="D472" s="156"/>
      <c r="E472" s="156"/>
      <c r="F472" s="156"/>
      <c r="G472" s="156"/>
      <c r="H472" s="156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ht="12.75" customHeight="1">
      <c r="A473" s="19"/>
      <c r="B473" s="19"/>
      <c r="C473" s="156"/>
      <c r="D473" s="156"/>
      <c r="E473" s="156"/>
      <c r="F473" s="156"/>
      <c r="G473" s="156"/>
      <c r="H473" s="156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ht="12.75" customHeight="1">
      <c r="A474" s="19"/>
      <c r="B474" s="19"/>
      <c r="C474" s="156"/>
      <c r="D474" s="156"/>
      <c r="E474" s="156"/>
      <c r="F474" s="156"/>
      <c r="G474" s="156"/>
      <c r="H474" s="156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ht="12.75" customHeight="1">
      <c r="A475" s="19"/>
      <c r="B475" s="19"/>
      <c r="C475" s="156"/>
      <c r="D475" s="156"/>
      <c r="E475" s="156"/>
      <c r="F475" s="156"/>
      <c r="G475" s="156"/>
      <c r="H475" s="156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ht="12.75" customHeight="1">
      <c r="A476" s="19"/>
      <c r="B476" s="19"/>
      <c r="C476" s="156"/>
      <c r="D476" s="156"/>
      <c r="E476" s="156"/>
      <c r="F476" s="156"/>
      <c r="G476" s="156"/>
      <c r="H476" s="156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ht="12.75" customHeight="1">
      <c r="A477" s="19"/>
      <c r="B477" s="19"/>
      <c r="C477" s="156"/>
      <c r="D477" s="156"/>
      <c r="E477" s="156"/>
      <c r="F477" s="156"/>
      <c r="G477" s="156"/>
      <c r="H477" s="156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ht="12.75" customHeight="1">
      <c r="A478" s="19"/>
      <c r="B478" s="19"/>
      <c r="C478" s="156"/>
      <c r="D478" s="156"/>
      <c r="E478" s="156"/>
      <c r="F478" s="156"/>
      <c r="G478" s="156"/>
      <c r="H478" s="156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ht="12.75" customHeight="1">
      <c r="A479" s="19"/>
      <c r="B479" s="19"/>
      <c r="C479" s="156"/>
      <c r="D479" s="156"/>
      <c r="E479" s="156"/>
      <c r="F479" s="156"/>
      <c r="G479" s="156"/>
      <c r="H479" s="156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ht="12.75" customHeight="1">
      <c r="A480" s="19"/>
      <c r="B480" s="19"/>
      <c r="C480" s="156"/>
      <c r="D480" s="156"/>
      <c r="E480" s="156"/>
      <c r="F480" s="156"/>
      <c r="G480" s="156"/>
      <c r="H480" s="156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ht="12.75" customHeight="1">
      <c r="A481" s="19"/>
      <c r="B481" s="19"/>
      <c r="C481" s="156"/>
      <c r="D481" s="156"/>
      <c r="E481" s="156"/>
      <c r="F481" s="156"/>
      <c r="G481" s="156"/>
      <c r="H481" s="156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ht="12.75" customHeight="1">
      <c r="A482" s="19"/>
      <c r="B482" s="19"/>
      <c r="C482" s="156"/>
      <c r="D482" s="156"/>
      <c r="E482" s="156"/>
      <c r="F482" s="156"/>
      <c r="G482" s="156"/>
      <c r="H482" s="156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ht="12.75" customHeight="1">
      <c r="A483" s="19"/>
      <c r="B483" s="19"/>
      <c r="C483" s="156"/>
      <c r="D483" s="156"/>
      <c r="E483" s="156"/>
      <c r="F483" s="156"/>
      <c r="G483" s="156"/>
      <c r="H483" s="156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ht="12.75" customHeight="1">
      <c r="A484" s="19"/>
      <c r="B484" s="19"/>
      <c r="C484" s="156"/>
      <c r="D484" s="156"/>
      <c r="E484" s="156"/>
      <c r="F484" s="156"/>
      <c r="G484" s="156"/>
      <c r="H484" s="156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ht="12.75" customHeight="1">
      <c r="A485" s="19"/>
      <c r="B485" s="19"/>
      <c r="C485" s="156"/>
      <c r="D485" s="156"/>
      <c r="E485" s="156"/>
      <c r="F485" s="156"/>
      <c r="G485" s="156"/>
      <c r="H485" s="156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ht="12.75" customHeight="1">
      <c r="A486" s="19"/>
      <c r="B486" s="19"/>
      <c r="C486" s="156"/>
      <c r="D486" s="156"/>
      <c r="E486" s="156"/>
      <c r="F486" s="156"/>
      <c r="G486" s="156"/>
      <c r="H486" s="156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ht="12.75" customHeight="1">
      <c r="A487" s="19"/>
      <c r="B487" s="19"/>
      <c r="C487" s="156"/>
      <c r="D487" s="156"/>
      <c r="E487" s="156"/>
      <c r="F487" s="156"/>
      <c r="G487" s="156"/>
      <c r="H487" s="156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ht="12.75" customHeight="1">
      <c r="A488" s="19"/>
      <c r="B488" s="19"/>
      <c r="C488" s="156"/>
      <c r="D488" s="156"/>
      <c r="E488" s="156"/>
      <c r="F488" s="156"/>
      <c r="G488" s="156"/>
      <c r="H488" s="156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ht="12.75" customHeight="1">
      <c r="A489" s="19"/>
      <c r="B489" s="19"/>
      <c r="C489" s="156"/>
      <c r="D489" s="156"/>
      <c r="E489" s="156"/>
      <c r="F489" s="156"/>
      <c r="G489" s="156"/>
      <c r="H489" s="156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ht="12.75" customHeight="1">
      <c r="A490" s="19"/>
      <c r="B490" s="19"/>
      <c r="C490" s="156"/>
      <c r="D490" s="156"/>
      <c r="E490" s="156"/>
      <c r="F490" s="156"/>
      <c r="G490" s="156"/>
      <c r="H490" s="156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ht="12.75" customHeight="1">
      <c r="A491" s="19"/>
      <c r="B491" s="19"/>
      <c r="C491" s="156"/>
      <c r="D491" s="156"/>
      <c r="E491" s="156"/>
      <c r="F491" s="156"/>
      <c r="G491" s="156"/>
      <c r="H491" s="156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ht="12.75" customHeight="1">
      <c r="A492" s="19"/>
      <c r="B492" s="19"/>
      <c r="C492" s="156"/>
      <c r="D492" s="156"/>
      <c r="E492" s="156"/>
      <c r="F492" s="156"/>
      <c r="G492" s="156"/>
      <c r="H492" s="156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ht="12.75" customHeight="1">
      <c r="A493" s="19"/>
      <c r="B493" s="19"/>
      <c r="C493" s="156"/>
      <c r="D493" s="156"/>
      <c r="E493" s="156"/>
      <c r="F493" s="156"/>
      <c r="G493" s="156"/>
      <c r="H493" s="156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ht="12.75" customHeight="1">
      <c r="A494" s="19"/>
      <c r="B494" s="19"/>
      <c r="C494" s="156"/>
      <c r="D494" s="156"/>
      <c r="E494" s="156"/>
      <c r="F494" s="156"/>
      <c r="G494" s="156"/>
      <c r="H494" s="156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ht="12.75" customHeight="1">
      <c r="A495" s="19"/>
      <c r="B495" s="19"/>
      <c r="C495" s="156"/>
      <c r="D495" s="156"/>
      <c r="E495" s="156"/>
      <c r="F495" s="156"/>
      <c r="G495" s="156"/>
      <c r="H495" s="156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ht="12.75" customHeight="1">
      <c r="A496" s="19"/>
      <c r="B496" s="19"/>
      <c r="C496" s="156"/>
      <c r="D496" s="156"/>
      <c r="E496" s="156"/>
      <c r="F496" s="156"/>
      <c r="G496" s="156"/>
      <c r="H496" s="156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ht="12.75" customHeight="1">
      <c r="A497" s="19"/>
      <c r="B497" s="19"/>
      <c r="C497" s="156"/>
      <c r="D497" s="156"/>
      <c r="E497" s="156"/>
      <c r="F497" s="156"/>
      <c r="G497" s="156"/>
      <c r="H497" s="156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ht="12.75" customHeight="1">
      <c r="A498" s="19"/>
      <c r="B498" s="19"/>
      <c r="C498" s="156"/>
      <c r="D498" s="156"/>
      <c r="E498" s="156"/>
      <c r="F498" s="156"/>
      <c r="G498" s="156"/>
      <c r="H498" s="156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ht="12.75" customHeight="1">
      <c r="A499" s="19"/>
      <c r="B499" s="19"/>
      <c r="C499" s="156"/>
      <c r="D499" s="156"/>
      <c r="E499" s="156"/>
      <c r="F499" s="156"/>
      <c r="G499" s="156"/>
      <c r="H499" s="156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ht="12.75" customHeight="1">
      <c r="A500" s="19"/>
      <c r="B500" s="19"/>
      <c r="C500" s="156"/>
      <c r="D500" s="156"/>
      <c r="E500" s="156"/>
      <c r="F500" s="156"/>
      <c r="G500" s="156"/>
      <c r="H500" s="156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ht="12.75" customHeight="1">
      <c r="A501" s="19"/>
      <c r="B501" s="19"/>
      <c r="C501" s="156"/>
      <c r="D501" s="156"/>
      <c r="E501" s="156"/>
      <c r="F501" s="156"/>
      <c r="G501" s="156"/>
      <c r="H501" s="156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ht="12.75" customHeight="1">
      <c r="A502" s="19"/>
      <c r="B502" s="19"/>
      <c r="C502" s="156"/>
      <c r="D502" s="156"/>
      <c r="E502" s="156"/>
      <c r="F502" s="156"/>
      <c r="G502" s="156"/>
      <c r="H502" s="156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ht="12.75" customHeight="1">
      <c r="A503" s="19"/>
      <c r="B503" s="19"/>
      <c r="C503" s="156"/>
      <c r="D503" s="156"/>
      <c r="E503" s="156"/>
      <c r="F503" s="156"/>
      <c r="G503" s="156"/>
      <c r="H503" s="156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ht="12.75" customHeight="1">
      <c r="A504" s="19"/>
      <c r="B504" s="19"/>
      <c r="C504" s="156"/>
      <c r="D504" s="156"/>
      <c r="E504" s="156"/>
      <c r="F504" s="156"/>
      <c r="G504" s="156"/>
      <c r="H504" s="156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ht="12.75" customHeight="1">
      <c r="A505" s="19"/>
      <c r="B505" s="19"/>
      <c r="C505" s="156"/>
      <c r="D505" s="156"/>
      <c r="E505" s="156"/>
      <c r="F505" s="156"/>
      <c r="G505" s="156"/>
      <c r="H505" s="156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ht="12.75" customHeight="1">
      <c r="A506" s="19"/>
      <c r="B506" s="19"/>
      <c r="C506" s="156"/>
      <c r="D506" s="156"/>
      <c r="E506" s="156"/>
      <c r="F506" s="156"/>
      <c r="G506" s="156"/>
      <c r="H506" s="156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ht="12.75" customHeight="1">
      <c r="A507" s="19"/>
      <c r="B507" s="19"/>
      <c r="C507" s="156"/>
      <c r="D507" s="156"/>
      <c r="E507" s="156"/>
      <c r="F507" s="156"/>
      <c r="G507" s="156"/>
      <c r="H507" s="156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ht="12.75" customHeight="1">
      <c r="A508" s="19"/>
      <c r="B508" s="19"/>
      <c r="C508" s="156"/>
      <c r="D508" s="156"/>
      <c r="E508" s="156"/>
      <c r="F508" s="156"/>
      <c r="G508" s="156"/>
      <c r="H508" s="156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ht="12.75" customHeight="1">
      <c r="A509" s="19"/>
      <c r="B509" s="19"/>
      <c r="C509" s="156"/>
      <c r="D509" s="156"/>
      <c r="E509" s="156"/>
      <c r="F509" s="156"/>
      <c r="G509" s="156"/>
      <c r="H509" s="156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ht="12.75" customHeight="1">
      <c r="A510" s="19"/>
      <c r="B510" s="19"/>
      <c r="C510" s="156"/>
      <c r="D510" s="156"/>
      <c r="E510" s="156"/>
      <c r="F510" s="156"/>
      <c r="G510" s="156"/>
      <c r="H510" s="156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ht="12.75" customHeight="1">
      <c r="A511" s="19"/>
      <c r="B511" s="19"/>
      <c r="C511" s="156"/>
      <c r="D511" s="156"/>
      <c r="E511" s="156"/>
      <c r="F511" s="156"/>
      <c r="G511" s="156"/>
      <c r="H511" s="156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ht="12.75" customHeight="1">
      <c r="A512" s="19"/>
      <c r="B512" s="19"/>
      <c r="C512" s="156"/>
      <c r="D512" s="156"/>
      <c r="E512" s="156"/>
      <c r="F512" s="156"/>
      <c r="G512" s="156"/>
      <c r="H512" s="156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ht="12.75" customHeight="1">
      <c r="A513" s="19"/>
      <c r="B513" s="19"/>
      <c r="C513" s="156"/>
      <c r="D513" s="156"/>
      <c r="E513" s="156"/>
      <c r="F513" s="156"/>
      <c r="G513" s="156"/>
      <c r="H513" s="156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ht="12.75" customHeight="1">
      <c r="A514" s="19"/>
      <c r="B514" s="19"/>
      <c r="C514" s="156"/>
      <c r="D514" s="156"/>
      <c r="E514" s="156"/>
      <c r="F514" s="156"/>
      <c r="G514" s="156"/>
      <c r="H514" s="156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ht="12.75" customHeight="1">
      <c r="A515" s="19"/>
      <c r="B515" s="19"/>
      <c r="C515" s="156"/>
      <c r="D515" s="156"/>
      <c r="E515" s="156"/>
      <c r="F515" s="156"/>
      <c r="G515" s="156"/>
      <c r="H515" s="156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ht="12.75" customHeight="1">
      <c r="A516" s="19"/>
      <c r="B516" s="19"/>
      <c r="C516" s="156"/>
      <c r="D516" s="156"/>
      <c r="E516" s="156"/>
      <c r="F516" s="156"/>
      <c r="G516" s="156"/>
      <c r="H516" s="156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ht="12.75" customHeight="1">
      <c r="A517" s="19"/>
      <c r="B517" s="19"/>
      <c r="C517" s="156"/>
      <c r="D517" s="156"/>
      <c r="E517" s="156"/>
      <c r="F517" s="156"/>
      <c r="G517" s="156"/>
      <c r="H517" s="156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ht="12.75" customHeight="1">
      <c r="A518" s="19"/>
      <c r="B518" s="19"/>
      <c r="C518" s="156"/>
      <c r="D518" s="156"/>
      <c r="E518" s="156"/>
      <c r="F518" s="156"/>
      <c r="G518" s="156"/>
      <c r="H518" s="156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ht="12.75" customHeight="1">
      <c r="A519" s="19"/>
      <c r="B519" s="19"/>
      <c r="C519" s="156"/>
      <c r="D519" s="156"/>
      <c r="E519" s="156"/>
      <c r="F519" s="156"/>
      <c r="G519" s="156"/>
      <c r="H519" s="156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ht="12.75" customHeight="1">
      <c r="A520" s="19"/>
      <c r="B520" s="19"/>
      <c r="C520" s="156"/>
      <c r="D520" s="156"/>
      <c r="E520" s="156"/>
      <c r="F520" s="156"/>
      <c r="G520" s="156"/>
      <c r="H520" s="156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ht="12.75" customHeight="1">
      <c r="A521" s="19"/>
      <c r="B521" s="19"/>
      <c r="C521" s="156"/>
      <c r="D521" s="156"/>
      <c r="E521" s="156"/>
      <c r="F521" s="156"/>
      <c r="G521" s="156"/>
      <c r="H521" s="156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ht="12.75" customHeight="1">
      <c r="A522" s="19"/>
      <c r="B522" s="19"/>
      <c r="C522" s="156"/>
      <c r="D522" s="156"/>
      <c r="E522" s="156"/>
      <c r="F522" s="156"/>
      <c r="G522" s="156"/>
      <c r="H522" s="156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ht="12.75" customHeight="1">
      <c r="A523" s="19"/>
      <c r="B523" s="19"/>
      <c r="C523" s="156"/>
      <c r="D523" s="156"/>
      <c r="E523" s="156"/>
      <c r="F523" s="156"/>
      <c r="G523" s="156"/>
      <c r="H523" s="156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ht="12.75" customHeight="1">
      <c r="A524" s="19"/>
      <c r="B524" s="19"/>
      <c r="C524" s="156"/>
      <c r="D524" s="156"/>
      <c r="E524" s="156"/>
      <c r="F524" s="156"/>
      <c r="G524" s="156"/>
      <c r="H524" s="156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ht="12.75" customHeight="1">
      <c r="A525" s="19"/>
      <c r="B525" s="19"/>
      <c r="C525" s="156"/>
      <c r="D525" s="156"/>
      <c r="E525" s="156"/>
      <c r="F525" s="156"/>
      <c r="G525" s="156"/>
      <c r="H525" s="156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ht="12.75" customHeight="1">
      <c r="A526" s="19"/>
      <c r="B526" s="19"/>
      <c r="C526" s="156"/>
      <c r="D526" s="156"/>
      <c r="E526" s="156"/>
      <c r="F526" s="156"/>
      <c r="G526" s="156"/>
      <c r="H526" s="156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ht="12.75" customHeight="1">
      <c r="A527" s="19"/>
      <c r="B527" s="19"/>
      <c r="C527" s="156"/>
      <c r="D527" s="156"/>
      <c r="E527" s="156"/>
      <c r="F527" s="156"/>
      <c r="G527" s="156"/>
      <c r="H527" s="156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ht="12.75" customHeight="1">
      <c r="A528" s="19"/>
      <c r="B528" s="19"/>
      <c r="C528" s="156"/>
      <c r="D528" s="156"/>
      <c r="E528" s="156"/>
      <c r="F528" s="156"/>
      <c r="G528" s="156"/>
      <c r="H528" s="156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ht="12.75" customHeight="1">
      <c r="A529" s="19"/>
      <c r="B529" s="19"/>
      <c r="C529" s="156"/>
      <c r="D529" s="156"/>
      <c r="E529" s="156"/>
      <c r="F529" s="156"/>
      <c r="G529" s="156"/>
      <c r="H529" s="156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ht="12.75" customHeight="1">
      <c r="A530" s="19"/>
      <c r="B530" s="19"/>
      <c r="C530" s="156"/>
      <c r="D530" s="156"/>
      <c r="E530" s="156"/>
      <c r="F530" s="156"/>
      <c r="G530" s="156"/>
      <c r="H530" s="156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ht="12.75" customHeight="1">
      <c r="A531" s="19"/>
      <c r="B531" s="19"/>
      <c r="C531" s="156"/>
      <c r="D531" s="156"/>
      <c r="E531" s="156"/>
      <c r="F531" s="156"/>
      <c r="G531" s="156"/>
      <c r="H531" s="156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ht="12.75" customHeight="1">
      <c r="A532" s="19"/>
      <c r="B532" s="19"/>
      <c r="C532" s="156"/>
      <c r="D532" s="156"/>
      <c r="E532" s="156"/>
      <c r="F532" s="156"/>
      <c r="G532" s="156"/>
      <c r="H532" s="156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ht="12.75" customHeight="1">
      <c r="A533" s="19"/>
      <c r="B533" s="19"/>
      <c r="C533" s="156"/>
      <c r="D533" s="156"/>
      <c r="E533" s="156"/>
      <c r="F533" s="156"/>
      <c r="G533" s="156"/>
      <c r="H533" s="156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ht="12.75" customHeight="1">
      <c r="A534" s="19"/>
      <c r="B534" s="19"/>
      <c r="C534" s="156"/>
      <c r="D534" s="156"/>
      <c r="E534" s="156"/>
      <c r="F534" s="156"/>
      <c r="G534" s="156"/>
      <c r="H534" s="156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ht="12.75" customHeight="1">
      <c r="A535" s="19"/>
      <c r="B535" s="19"/>
      <c r="C535" s="156"/>
      <c r="D535" s="156"/>
      <c r="E535" s="156"/>
      <c r="F535" s="156"/>
      <c r="G535" s="156"/>
      <c r="H535" s="156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ht="12.75" customHeight="1">
      <c r="A536" s="19"/>
      <c r="B536" s="19"/>
      <c r="C536" s="156"/>
      <c r="D536" s="156"/>
      <c r="E536" s="156"/>
      <c r="F536" s="156"/>
      <c r="G536" s="156"/>
      <c r="H536" s="156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ht="12.75" customHeight="1">
      <c r="A537" s="19"/>
      <c r="B537" s="19"/>
      <c r="C537" s="156"/>
      <c r="D537" s="156"/>
      <c r="E537" s="156"/>
      <c r="F537" s="156"/>
      <c r="G537" s="156"/>
      <c r="H537" s="156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ht="12.75" customHeight="1">
      <c r="A538" s="19"/>
      <c r="B538" s="19"/>
      <c r="C538" s="156"/>
      <c r="D538" s="156"/>
      <c r="E538" s="156"/>
      <c r="F538" s="156"/>
      <c r="G538" s="156"/>
      <c r="H538" s="156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ht="12.75" customHeight="1">
      <c r="A539" s="19"/>
      <c r="B539" s="19"/>
      <c r="C539" s="156"/>
      <c r="D539" s="156"/>
      <c r="E539" s="156"/>
      <c r="F539" s="156"/>
      <c r="G539" s="156"/>
      <c r="H539" s="156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ht="12.75" customHeight="1">
      <c r="A540" s="19"/>
      <c r="B540" s="19"/>
      <c r="C540" s="156"/>
      <c r="D540" s="156"/>
      <c r="E540" s="156"/>
      <c r="F540" s="156"/>
      <c r="G540" s="156"/>
      <c r="H540" s="156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ht="12.75" customHeight="1">
      <c r="A541" s="19"/>
      <c r="B541" s="19"/>
      <c r="C541" s="156"/>
      <c r="D541" s="156"/>
      <c r="E541" s="156"/>
      <c r="F541" s="156"/>
      <c r="G541" s="156"/>
      <c r="H541" s="156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ht="12.75" customHeight="1">
      <c r="A542" s="19"/>
      <c r="B542" s="19"/>
      <c r="C542" s="156"/>
      <c r="D542" s="156"/>
      <c r="E542" s="156"/>
      <c r="F542" s="156"/>
      <c r="G542" s="156"/>
      <c r="H542" s="156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ht="12.75" customHeight="1">
      <c r="A543" s="19"/>
      <c r="B543" s="19"/>
      <c r="C543" s="156"/>
      <c r="D543" s="156"/>
      <c r="E543" s="156"/>
      <c r="F543" s="156"/>
      <c r="G543" s="156"/>
      <c r="H543" s="156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ht="12.75" customHeight="1">
      <c r="A544" s="19"/>
      <c r="B544" s="19"/>
      <c r="C544" s="156"/>
      <c r="D544" s="156"/>
      <c r="E544" s="156"/>
      <c r="F544" s="156"/>
      <c r="G544" s="156"/>
      <c r="H544" s="156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ht="12.75" customHeight="1">
      <c r="A545" s="19"/>
      <c r="B545" s="19"/>
      <c r="C545" s="156"/>
      <c r="D545" s="156"/>
      <c r="E545" s="156"/>
      <c r="F545" s="156"/>
      <c r="G545" s="156"/>
      <c r="H545" s="156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ht="12.75" customHeight="1">
      <c r="A546" s="19"/>
      <c r="B546" s="19"/>
      <c r="C546" s="156"/>
      <c r="D546" s="156"/>
      <c r="E546" s="156"/>
      <c r="F546" s="156"/>
      <c r="G546" s="156"/>
      <c r="H546" s="156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ht="12.75" customHeight="1">
      <c r="A547" s="19"/>
      <c r="B547" s="19"/>
      <c r="C547" s="156"/>
      <c r="D547" s="156"/>
      <c r="E547" s="156"/>
      <c r="F547" s="156"/>
      <c r="G547" s="156"/>
      <c r="H547" s="156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ht="12.75" customHeight="1">
      <c r="A548" s="19"/>
      <c r="B548" s="19"/>
      <c r="C548" s="156"/>
      <c r="D548" s="156"/>
      <c r="E548" s="156"/>
      <c r="F548" s="156"/>
      <c r="G548" s="156"/>
      <c r="H548" s="156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ht="12.75" customHeight="1">
      <c r="A549" s="19"/>
      <c r="B549" s="19"/>
      <c r="C549" s="156"/>
      <c r="D549" s="156"/>
      <c r="E549" s="156"/>
      <c r="F549" s="156"/>
      <c r="G549" s="156"/>
      <c r="H549" s="156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ht="12.75" customHeight="1">
      <c r="A550" s="19"/>
      <c r="B550" s="19"/>
      <c r="C550" s="156"/>
      <c r="D550" s="156"/>
      <c r="E550" s="156"/>
      <c r="F550" s="156"/>
      <c r="G550" s="156"/>
      <c r="H550" s="156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ht="12.75" customHeight="1">
      <c r="A551" s="19"/>
      <c r="B551" s="19"/>
      <c r="C551" s="156"/>
      <c r="D551" s="156"/>
      <c r="E551" s="156"/>
      <c r="F551" s="156"/>
      <c r="G551" s="156"/>
      <c r="H551" s="156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ht="12.75" customHeight="1">
      <c r="A552" s="19"/>
      <c r="B552" s="19"/>
      <c r="C552" s="156"/>
      <c r="D552" s="156"/>
      <c r="E552" s="156"/>
      <c r="F552" s="156"/>
      <c r="G552" s="156"/>
      <c r="H552" s="156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ht="12.75" customHeight="1">
      <c r="A553" s="19"/>
      <c r="B553" s="19"/>
      <c r="C553" s="156"/>
      <c r="D553" s="156"/>
      <c r="E553" s="156"/>
      <c r="F553" s="156"/>
      <c r="G553" s="156"/>
      <c r="H553" s="156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ht="12.75" customHeight="1">
      <c r="A554" s="19"/>
      <c r="B554" s="19"/>
      <c r="C554" s="156"/>
      <c r="D554" s="156"/>
      <c r="E554" s="156"/>
      <c r="F554" s="156"/>
      <c r="G554" s="156"/>
      <c r="H554" s="156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ht="12.75" customHeight="1">
      <c r="A555" s="19"/>
      <c r="B555" s="19"/>
      <c r="C555" s="156"/>
      <c r="D555" s="156"/>
      <c r="E555" s="156"/>
      <c r="F555" s="156"/>
      <c r="G555" s="156"/>
      <c r="H555" s="156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ht="12.75" customHeight="1">
      <c r="A556" s="19"/>
      <c r="B556" s="19"/>
      <c r="C556" s="156"/>
      <c r="D556" s="156"/>
      <c r="E556" s="156"/>
      <c r="F556" s="156"/>
      <c r="G556" s="156"/>
      <c r="H556" s="156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ht="12.75" customHeight="1">
      <c r="A557" s="19"/>
      <c r="B557" s="19"/>
      <c r="C557" s="156"/>
      <c r="D557" s="156"/>
      <c r="E557" s="156"/>
      <c r="F557" s="156"/>
      <c r="G557" s="156"/>
      <c r="H557" s="156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ht="12.75" customHeight="1">
      <c r="A558" s="19"/>
      <c r="B558" s="19"/>
      <c r="C558" s="156"/>
      <c r="D558" s="156"/>
      <c r="E558" s="156"/>
      <c r="F558" s="156"/>
      <c r="G558" s="156"/>
      <c r="H558" s="156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ht="12.75" customHeight="1">
      <c r="A559" s="19"/>
      <c r="B559" s="19"/>
      <c r="C559" s="156"/>
      <c r="D559" s="156"/>
      <c r="E559" s="156"/>
      <c r="F559" s="156"/>
      <c r="G559" s="156"/>
      <c r="H559" s="156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ht="12.75" customHeight="1">
      <c r="A560" s="19"/>
      <c r="B560" s="19"/>
      <c r="C560" s="156"/>
      <c r="D560" s="156"/>
      <c r="E560" s="156"/>
      <c r="F560" s="156"/>
      <c r="G560" s="156"/>
      <c r="H560" s="156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ht="12.75" customHeight="1">
      <c r="A561" s="19"/>
      <c r="B561" s="19"/>
      <c r="C561" s="156"/>
      <c r="D561" s="156"/>
      <c r="E561" s="156"/>
      <c r="F561" s="156"/>
      <c r="G561" s="156"/>
      <c r="H561" s="156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ht="12.75" customHeight="1">
      <c r="A562" s="19"/>
      <c r="B562" s="19"/>
      <c r="C562" s="156"/>
      <c r="D562" s="156"/>
      <c r="E562" s="156"/>
      <c r="F562" s="156"/>
      <c r="G562" s="156"/>
      <c r="H562" s="156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ht="12.75" customHeight="1">
      <c r="A563" s="19"/>
      <c r="B563" s="19"/>
      <c r="C563" s="156"/>
      <c r="D563" s="156"/>
      <c r="E563" s="156"/>
      <c r="F563" s="156"/>
      <c r="G563" s="156"/>
      <c r="H563" s="156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ht="12.75" customHeight="1">
      <c r="A564" s="19"/>
      <c r="B564" s="19"/>
      <c r="C564" s="156"/>
      <c r="D564" s="156"/>
      <c r="E564" s="156"/>
      <c r="F564" s="156"/>
      <c r="G564" s="156"/>
      <c r="H564" s="156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ht="12.75" customHeight="1">
      <c r="A565" s="19"/>
      <c r="B565" s="19"/>
      <c r="C565" s="156"/>
      <c r="D565" s="156"/>
      <c r="E565" s="156"/>
      <c r="F565" s="156"/>
      <c r="G565" s="156"/>
      <c r="H565" s="156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ht="12.75" customHeight="1">
      <c r="A566" s="19"/>
      <c r="B566" s="19"/>
      <c r="C566" s="156"/>
      <c r="D566" s="156"/>
      <c r="E566" s="156"/>
      <c r="F566" s="156"/>
      <c r="G566" s="156"/>
      <c r="H566" s="156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ht="12.75" customHeight="1">
      <c r="A567" s="19"/>
      <c r="B567" s="19"/>
      <c r="C567" s="156"/>
      <c r="D567" s="156"/>
      <c r="E567" s="156"/>
      <c r="F567" s="156"/>
      <c r="G567" s="156"/>
      <c r="H567" s="156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ht="12.75" customHeight="1">
      <c r="A568" s="19"/>
      <c r="B568" s="19"/>
      <c r="C568" s="156"/>
      <c r="D568" s="156"/>
      <c r="E568" s="156"/>
      <c r="F568" s="156"/>
      <c r="G568" s="156"/>
      <c r="H568" s="156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ht="12.75" customHeight="1">
      <c r="A569" s="19"/>
      <c r="B569" s="19"/>
      <c r="C569" s="156"/>
      <c r="D569" s="156"/>
      <c r="E569" s="156"/>
      <c r="F569" s="156"/>
      <c r="G569" s="156"/>
      <c r="H569" s="156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ht="12.75" customHeight="1">
      <c r="A570" s="19"/>
      <c r="B570" s="19"/>
      <c r="C570" s="156"/>
      <c r="D570" s="156"/>
      <c r="E570" s="156"/>
      <c r="F570" s="156"/>
      <c r="G570" s="156"/>
      <c r="H570" s="156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ht="12.75" customHeight="1">
      <c r="A571" s="19"/>
      <c r="B571" s="19"/>
      <c r="C571" s="156"/>
      <c r="D571" s="156"/>
      <c r="E571" s="156"/>
      <c r="F571" s="156"/>
      <c r="G571" s="156"/>
      <c r="H571" s="156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ht="12.75" customHeight="1">
      <c r="A572" s="19"/>
      <c r="B572" s="19"/>
      <c r="C572" s="156"/>
      <c r="D572" s="156"/>
      <c r="E572" s="156"/>
      <c r="F572" s="156"/>
      <c r="G572" s="156"/>
      <c r="H572" s="156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ht="12.75" customHeight="1">
      <c r="A573" s="19"/>
      <c r="B573" s="19"/>
      <c r="C573" s="156"/>
      <c r="D573" s="156"/>
      <c r="E573" s="156"/>
      <c r="F573" s="156"/>
      <c r="G573" s="156"/>
      <c r="H573" s="156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ht="12.75" customHeight="1">
      <c r="A574" s="19"/>
      <c r="B574" s="19"/>
      <c r="C574" s="156"/>
      <c r="D574" s="156"/>
      <c r="E574" s="156"/>
      <c r="F574" s="156"/>
      <c r="G574" s="156"/>
      <c r="H574" s="156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ht="12.75" customHeight="1">
      <c r="A575" s="19"/>
      <c r="B575" s="19"/>
      <c r="C575" s="156"/>
      <c r="D575" s="156"/>
      <c r="E575" s="156"/>
      <c r="F575" s="156"/>
      <c r="G575" s="156"/>
      <c r="H575" s="156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ht="12.75" customHeight="1">
      <c r="A576" s="19"/>
      <c r="B576" s="19"/>
      <c r="C576" s="156"/>
      <c r="D576" s="156"/>
      <c r="E576" s="156"/>
      <c r="F576" s="156"/>
      <c r="G576" s="156"/>
      <c r="H576" s="156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ht="12.75" customHeight="1">
      <c r="A577" s="19"/>
      <c r="B577" s="19"/>
      <c r="C577" s="156"/>
      <c r="D577" s="156"/>
      <c r="E577" s="156"/>
      <c r="F577" s="156"/>
      <c r="G577" s="156"/>
      <c r="H577" s="156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ht="12.75" customHeight="1">
      <c r="A578" s="19"/>
      <c r="B578" s="19"/>
      <c r="C578" s="156"/>
      <c r="D578" s="156"/>
      <c r="E578" s="156"/>
      <c r="F578" s="156"/>
      <c r="G578" s="156"/>
      <c r="H578" s="156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ht="12.75" customHeight="1">
      <c r="A579" s="19"/>
      <c r="B579" s="19"/>
      <c r="C579" s="156"/>
      <c r="D579" s="156"/>
      <c r="E579" s="156"/>
      <c r="F579" s="156"/>
      <c r="G579" s="156"/>
      <c r="H579" s="156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ht="12.75" customHeight="1">
      <c r="A580" s="19"/>
      <c r="B580" s="19"/>
      <c r="C580" s="156"/>
      <c r="D580" s="156"/>
      <c r="E580" s="156"/>
      <c r="F580" s="156"/>
      <c r="G580" s="156"/>
      <c r="H580" s="156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ht="12.75" customHeight="1">
      <c r="A581" s="19"/>
      <c r="B581" s="19"/>
      <c r="C581" s="156"/>
      <c r="D581" s="156"/>
      <c r="E581" s="156"/>
      <c r="F581" s="156"/>
      <c r="G581" s="156"/>
      <c r="H581" s="156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ht="12.75" customHeight="1">
      <c r="A582" s="19"/>
      <c r="B582" s="19"/>
      <c r="C582" s="156"/>
      <c r="D582" s="156"/>
      <c r="E582" s="156"/>
      <c r="F582" s="156"/>
      <c r="G582" s="156"/>
      <c r="H582" s="156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ht="12.75" customHeight="1">
      <c r="A583" s="19"/>
      <c r="B583" s="19"/>
      <c r="C583" s="156"/>
      <c r="D583" s="156"/>
      <c r="E583" s="156"/>
      <c r="F583" s="156"/>
      <c r="G583" s="156"/>
      <c r="H583" s="156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ht="12.75" customHeight="1">
      <c r="A584" s="19"/>
      <c r="B584" s="19"/>
      <c r="C584" s="156"/>
      <c r="D584" s="156"/>
      <c r="E584" s="156"/>
      <c r="F584" s="156"/>
      <c r="G584" s="156"/>
      <c r="H584" s="156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ht="12.75" customHeight="1">
      <c r="A585" s="19"/>
      <c r="B585" s="19"/>
      <c r="C585" s="156"/>
      <c r="D585" s="156"/>
      <c r="E585" s="156"/>
      <c r="F585" s="156"/>
      <c r="G585" s="156"/>
      <c r="H585" s="156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ht="12.75" customHeight="1">
      <c r="A586" s="19"/>
      <c r="B586" s="19"/>
      <c r="C586" s="156"/>
      <c r="D586" s="156"/>
      <c r="E586" s="156"/>
      <c r="F586" s="156"/>
      <c r="G586" s="156"/>
      <c r="H586" s="156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ht="12.75" customHeight="1">
      <c r="A587" s="19"/>
      <c r="B587" s="19"/>
      <c r="C587" s="156"/>
      <c r="D587" s="156"/>
      <c r="E587" s="156"/>
      <c r="F587" s="156"/>
      <c r="G587" s="156"/>
      <c r="H587" s="156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ht="12.75" customHeight="1">
      <c r="A588" s="19"/>
      <c r="B588" s="19"/>
      <c r="C588" s="156"/>
      <c r="D588" s="156"/>
      <c r="E588" s="156"/>
      <c r="F588" s="156"/>
      <c r="G588" s="156"/>
      <c r="H588" s="156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ht="12.75" customHeight="1">
      <c r="A589" s="19"/>
      <c r="B589" s="19"/>
      <c r="C589" s="156"/>
      <c r="D589" s="156"/>
      <c r="E589" s="156"/>
      <c r="F589" s="156"/>
      <c r="G589" s="156"/>
      <c r="H589" s="156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ht="12.75" customHeight="1">
      <c r="A590" s="19"/>
      <c r="B590" s="19"/>
      <c r="C590" s="156"/>
      <c r="D590" s="156"/>
      <c r="E590" s="156"/>
      <c r="F590" s="156"/>
      <c r="G590" s="156"/>
      <c r="H590" s="156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ht="12.75" customHeight="1">
      <c r="A591" s="19"/>
      <c r="B591" s="19"/>
      <c r="C591" s="156"/>
      <c r="D591" s="156"/>
      <c r="E591" s="156"/>
      <c r="F591" s="156"/>
      <c r="G591" s="156"/>
      <c r="H591" s="156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ht="12.75" customHeight="1">
      <c r="A592" s="19"/>
      <c r="B592" s="19"/>
      <c r="C592" s="156"/>
      <c r="D592" s="156"/>
      <c r="E592" s="156"/>
      <c r="F592" s="156"/>
      <c r="G592" s="156"/>
      <c r="H592" s="156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ht="12.75" customHeight="1">
      <c r="A593" s="19"/>
      <c r="B593" s="19"/>
      <c r="C593" s="156"/>
      <c r="D593" s="156"/>
      <c r="E593" s="156"/>
      <c r="F593" s="156"/>
      <c r="G593" s="156"/>
      <c r="H593" s="156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ht="12.75" customHeight="1">
      <c r="A594" s="19"/>
      <c r="B594" s="19"/>
      <c r="C594" s="156"/>
      <c r="D594" s="156"/>
      <c r="E594" s="156"/>
      <c r="F594" s="156"/>
      <c r="G594" s="156"/>
      <c r="H594" s="156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ht="12.75" customHeight="1">
      <c r="A595" s="19"/>
      <c r="B595" s="19"/>
      <c r="C595" s="156"/>
      <c r="D595" s="156"/>
      <c r="E595" s="156"/>
      <c r="F595" s="156"/>
      <c r="G595" s="156"/>
      <c r="H595" s="156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ht="12.75" customHeight="1">
      <c r="A596" s="19"/>
      <c r="B596" s="19"/>
      <c r="C596" s="156"/>
      <c r="D596" s="156"/>
      <c r="E596" s="156"/>
      <c r="F596" s="156"/>
      <c r="G596" s="156"/>
      <c r="H596" s="156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ht="12.75" customHeight="1">
      <c r="A597" s="19"/>
      <c r="B597" s="19"/>
      <c r="C597" s="156"/>
      <c r="D597" s="156"/>
      <c r="E597" s="156"/>
      <c r="F597" s="156"/>
      <c r="G597" s="156"/>
      <c r="H597" s="156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ht="12.75" customHeight="1">
      <c r="A598" s="19"/>
      <c r="B598" s="19"/>
      <c r="C598" s="156"/>
      <c r="D598" s="156"/>
      <c r="E598" s="156"/>
      <c r="F598" s="156"/>
      <c r="G598" s="156"/>
      <c r="H598" s="156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ht="12.75" customHeight="1">
      <c r="A599" s="19"/>
      <c r="B599" s="19"/>
      <c r="C599" s="156"/>
      <c r="D599" s="156"/>
      <c r="E599" s="156"/>
      <c r="F599" s="156"/>
      <c r="G599" s="156"/>
      <c r="H599" s="156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ht="12.75" customHeight="1">
      <c r="A600" s="19"/>
      <c r="B600" s="19"/>
      <c r="C600" s="156"/>
      <c r="D600" s="156"/>
      <c r="E600" s="156"/>
      <c r="F600" s="156"/>
      <c r="G600" s="156"/>
      <c r="H600" s="156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ht="12.75" customHeight="1">
      <c r="A601" s="19"/>
      <c r="B601" s="19"/>
      <c r="C601" s="156"/>
      <c r="D601" s="156"/>
      <c r="E601" s="156"/>
      <c r="F601" s="156"/>
      <c r="G601" s="156"/>
      <c r="H601" s="156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ht="12.75" customHeight="1">
      <c r="A602" s="19"/>
      <c r="B602" s="19"/>
      <c r="C602" s="156"/>
      <c r="D602" s="156"/>
      <c r="E602" s="156"/>
      <c r="F602" s="156"/>
      <c r="G602" s="156"/>
      <c r="H602" s="156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ht="12.75" customHeight="1">
      <c r="A603" s="19"/>
      <c r="B603" s="19"/>
      <c r="C603" s="156"/>
      <c r="D603" s="156"/>
      <c r="E603" s="156"/>
      <c r="F603" s="156"/>
      <c r="G603" s="156"/>
      <c r="H603" s="156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ht="12.75" customHeight="1">
      <c r="A604" s="19"/>
      <c r="B604" s="19"/>
      <c r="C604" s="156"/>
      <c r="D604" s="156"/>
      <c r="E604" s="156"/>
      <c r="F604" s="156"/>
      <c r="G604" s="156"/>
      <c r="H604" s="156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ht="12.75" customHeight="1">
      <c r="A605" s="19"/>
      <c r="B605" s="19"/>
      <c r="C605" s="156"/>
      <c r="D605" s="156"/>
      <c r="E605" s="156"/>
      <c r="F605" s="156"/>
      <c r="G605" s="156"/>
      <c r="H605" s="156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ht="12.75" customHeight="1">
      <c r="A606" s="19"/>
      <c r="B606" s="19"/>
      <c r="C606" s="156"/>
      <c r="D606" s="156"/>
      <c r="E606" s="156"/>
      <c r="F606" s="156"/>
      <c r="G606" s="156"/>
      <c r="H606" s="156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ht="12.75" customHeight="1">
      <c r="A607" s="19"/>
      <c r="B607" s="19"/>
      <c r="C607" s="156"/>
      <c r="D607" s="156"/>
      <c r="E607" s="156"/>
      <c r="F607" s="156"/>
      <c r="G607" s="156"/>
      <c r="H607" s="156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ht="12.75" customHeight="1">
      <c r="A608" s="19"/>
      <c r="B608" s="19"/>
      <c r="C608" s="156"/>
      <c r="D608" s="156"/>
      <c r="E608" s="156"/>
      <c r="F608" s="156"/>
      <c r="G608" s="156"/>
      <c r="H608" s="156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ht="12.75" customHeight="1">
      <c r="A609" s="19"/>
      <c r="B609" s="19"/>
      <c r="C609" s="156"/>
      <c r="D609" s="156"/>
      <c r="E609" s="156"/>
      <c r="F609" s="156"/>
      <c r="G609" s="156"/>
      <c r="H609" s="156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ht="12.75" customHeight="1">
      <c r="A610" s="19"/>
      <c r="B610" s="19"/>
      <c r="C610" s="156"/>
      <c r="D610" s="156"/>
      <c r="E610" s="156"/>
      <c r="F610" s="156"/>
      <c r="G610" s="156"/>
      <c r="H610" s="156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ht="12.75" customHeight="1">
      <c r="A611" s="19"/>
      <c r="B611" s="19"/>
      <c r="C611" s="156"/>
      <c r="D611" s="156"/>
      <c r="E611" s="156"/>
      <c r="F611" s="156"/>
      <c r="G611" s="156"/>
      <c r="H611" s="156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ht="12.75" customHeight="1">
      <c r="A612" s="19"/>
      <c r="B612" s="19"/>
      <c r="C612" s="156"/>
      <c r="D612" s="156"/>
      <c r="E612" s="156"/>
      <c r="F612" s="156"/>
      <c r="G612" s="156"/>
      <c r="H612" s="156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ht="12.75" customHeight="1">
      <c r="A613" s="19"/>
      <c r="B613" s="19"/>
      <c r="C613" s="156"/>
      <c r="D613" s="156"/>
      <c r="E613" s="156"/>
      <c r="F613" s="156"/>
      <c r="G613" s="156"/>
      <c r="H613" s="156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ht="12.75" customHeight="1">
      <c r="A614" s="19"/>
      <c r="B614" s="19"/>
      <c r="C614" s="156"/>
      <c r="D614" s="156"/>
      <c r="E614" s="156"/>
      <c r="F614" s="156"/>
      <c r="G614" s="156"/>
      <c r="H614" s="156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ht="12.75" customHeight="1">
      <c r="A615" s="19"/>
      <c r="B615" s="19"/>
      <c r="C615" s="156"/>
      <c r="D615" s="156"/>
      <c r="E615" s="156"/>
      <c r="F615" s="156"/>
      <c r="G615" s="156"/>
      <c r="H615" s="156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ht="12.75" customHeight="1">
      <c r="A616" s="19"/>
      <c r="B616" s="19"/>
      <c r="C616" s="156"/>
      <c r="D616" s="156"/>
      <c r="E616" s="156"/>
      <c r="F616" s="156"/>
      <c r="G616" s="156"/>
      <c r="H616" s="156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ht="12.75" customHeight="1">
      <c r="A617" s="19"/>
      <c r="B617" s="19"/>
      <c r="C617" s="156"/>
      <c r="D617" s="156"/>
      <c r="E617" s="156"/>
      <c r="F617" s="156"/>
      <c r="G617" s="156"/>
      <c r="H617" s="156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ht="12.75" customHeight="1">
      <c r="A618" s="19"/>
      <c r="B618" s="19"/>
      <c r="C618" s="156"/>
      <c r="D618" s="156"/>
      <c r="E618" s="156"/>
      <c r="F618" s="156"/>
      <c r="G618" s="156"/>
      <c r="H618" s="156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ht="12.75" customHeight="1">
      <c r="A619" s="19"/>
      <c r="B619" s="19"/>
      <c r="C619" s="156"/>
      <c r="D619" s="156"/>
      <c r="E619" s="156"/>
      <c r="F619" s="156"/>
      <c r="G619" s="156"/>
      <c r="H619" s="156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ht="12.75" customHeight="1">
      <c r="A620" s="19"/>
      <c r="B620" s="19"/>
      <c r="C620" s="156"/>
      <c r="D620" s="156"/>
      <c r="E620" s="156"/>
      <c r="F620" s="156"/>
      <c r="G620" s="156"/>
      <c r="H620" s="156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ht="12.75" customHeight="1">
      <c r="A621" s="19"/>
      <c r="B621" s="19"/>
      <c r="C621" s="156"/>
      <c r="D621" s="156"/>
      <c r="E621" s="156"/>
      <c r="F621" s="156"/>
      <c r="G621" s="156"/>
      <c r="H621" s="156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ht="12.75" customHeight="1">
      <c r="A622" s="19"/>
      <c r="B622" s="19"/>
      <c r="C622" s="156"/>
      <c r="D622" s="156"/>
      <c r="E622" s="156"/>
      <c r="F622" s="156"/>
      <c r="G622" s="156"/>
      <c r="H622" s="156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ht="12.75" customHeight="1">
      <c r="A623" s="19"/>
      <c r="B623" s="19"/>
      <c r="C623" s="156"/>
      <c r="D623" s="156"/>
      <c r="E623" s="156"/>
      <c r="F623" s="156"/>
      <c r="G623" s="156"/>
      <c r="H623" s="156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ht="12.75" customHeight="1">
      <c r="A624" s="19"/>
      <c r="B624" s="19"/>
      <c r="C624" s="156"/>
      <c r="D624" s="156"/>
      <c r="E624" s="156"/>
      <c r="F624" s="156"/>
      <c r="G624" s="156"/>
      <c r="H624" s="156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ht="12.75" customHeight="1">
      <c r="A625" s="19"/>
      <c r="B625" s="19"/>
      <c r="C625" s="156"/>
      <c r="D625" s="156"/>
      <c r="E625" s="156"/>
      <c r="F625" s="156"/>
      <c r="G625" s="156"/>
      <c r="H625" s="156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ht="12.75" customHeight="1">
      <c r="A626" s="19"/>
      <c r="B626" s="19"/>
      <c r="C626" s="156"/>
      <c r="D626" s="156"/>
      <c r="E626" s="156"/>
      <c r="F626" s="156"/>
      <c r="G626" s="156"/>
      <c r="H626" s="156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ht="12.75" customHeight="1">
      <c r="A627" s="19"/>
      <c r="B627" s="19"/>
      <c r="C627" s="156"/>
      <c r="D627" s="156"/>
      <c r="E627" s="156"/>
      <c r="F627" s="156"/>
      <c r="G627" s="156"/>
      <c r="H627" s="156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ht="12.75" customHeight="1">
      <c r="A628" s="19"/>
      <c r="B628" s="19"/>
      <c r="C628" s="156"/>
      <c r="D628" s="156"/>
      <c r="E628" s="156"/>
      <c r="F628" s="156"/>
      <c r="G628" s="156"/>
      <c r="H628" s="156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ht="12.75" customHeight="1">
      <c r="A629" s="19"/>
      <c r="B629" s="19"/>
      <c r="C629" s="156"/>
      <c r="D629" s="156"/>
      <c r="E629" s="156"/>
      <c r="F629" s="156"/>
      <c r="G629" s="156"/>
      <c r="H629" s="156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ht="12.75" customHeight="1">
      <c r="A630" s="19"/>
      <c r="B630" s="19"/>
      <c r="C630" s="156"/>
      <c r="D630" s="156"/>
      <c r="E630" s="156"/>
      <c r="F630" s="156"/>
      <c r="G630" s="156"/>
      <c r="H630" s="156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ht="12.75" customHeight="1">
      <c r="A631" s="19"/>
      <c r="B631" s="19"/>
      <c r="C631" s="156"/>
      <c r="D631" s="156"/>
      <c r="E631" s="156"/>
      <c r="F631" s="156"/>
      <c r="G631" s="156"/>
      <c r="H631" s="156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ht="12.75" customHeight="1">
      <c r="A632" s="19"/>
      <c r="B632" s="19"/>
      <c r="C632" s="156"/>
      <c r="D632" s="156"/>
      <c r="E632" s="156"/>
      <c r="F632" s="156"/>
      <c r="G632" s="156"/>
      <c r="H632" s="156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ht="12.75" customHeight="1">
      <c r="A633" s="19"/>
      <c r="B633" s="19"/>
      <c r="C633" s="156"/>
      <c r="D633" s="156"/>
      <c r="E633" s="156"/>
      <c r="F633" s="156"/>
      <c r="G633" s="156"/>
      <c r="H633" s="156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ht="12.75" customHeight="1">
      <c r="A634" s="19"/>
      <c r="B634" s="19"/>
      <c r="C634" s="156"/>
      <c r="D634" s="156"/>
      <c r="E634" s="156"/>
      <c r="F634" s="156"/>
      <c r="G634" s="156"/>
      <c r="H634" s="156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ht="12.75" customHeight="1">
      <c r="A635" s="19"/>
      <c r="B635" s="19"/>
      <c r="C635" s="156"/>
      <c r="D635" s="156"/>
      <c r="E635" s="156"/>
      <c r="F635" s="156"/>
      <c r="G635" s="156"/>
      <c r="H635" s="156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ht="12.75" customHeight="1">
      <c r="A636" s="19"/>
      <c r="B636" s="19"/>
      <c r="C636" s="156"/>
      <c r="D636" s="156"/>
      <c r="E636" s="156"/>
      <c r="F636" s="156"/>
      <c r="G636" s="156"/>
      <c r="H636" s="156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ht="12.75" customHeight="1">
      <c r="A637" s="19"/>
      <c r="B637" s="19"/>
      <c r="C637" s="156"/>
      <c r="D637" s="156"/>
      <c r="E637" s="156"/>
      <c r="F637" s="156"/>
      <c r="G637" s="156"/>
      <c r="H637" s="156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ht="12.75" customHeight="1">
      <c r="A638" s="19"/>
      <c r="B638" s="19"/>
      <c r="C638" s="156"/>
      <c r="D638" s="156"/>
      <c r="E638" s="156"/>
      <c r="F638" s="156"/>
      <c r="G638" s="156"/>
      <c r="H638" s="156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ht="12.75" customHeight="1">
      <c r="A639" s="19"/>
      <c r="B639" s="19"/>
      <c r="C639" s="156"/>
      <c r="D639" s="156"/>
      <c r="E639" s="156"/>
      <c r="F639" s="156"/>
      <c r="G639" s="156"/>
      <c r="H639" s="156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ht="12.75" customHeight="1">
      <c r="A640" s="19"/>
      <c r="B640" s="19"/>
      <c r="C640" s="156"/>
      <c r="D640" s="156"/>
      <c r="E640" s="156"/>
      <c r="F640" s="156"/>
      <c r="G640" s="156"/>
      <c r="H640" s="156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ht="12.75" customHeight="1">
      <c r="A641" s="19"/>
      <c r="B641" s="19"/>
      <c r="C641" s="156"/>
      <c r="D641" s="156"/>
      <c r="E641" s="156"/>
      <c r="F641" s="156"/>
      <c r="G641" s="156"/>
      <c r="H641" s="156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ht="12.75" customHeight="1">
      <c r="A642" s="19"/>
      <c r="B642" s="19"/>
      <c r="C642" s="156"/>
      <c r="D642" s="156"/>
      <c r="E642" s="156"/>
      <c r="F642" s="156"/>
      <c r="G642" s="156"/>
      <c r="H642" s="156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ht="12.75" customHeight="1">
      <c r="A643" s="19"/>
      <c r="B643" s="19"/>
      <c r="C643" s="156"/>
      <c r="D643" s="156"/>
      <c r="E643" s="156"/>
      <c r="F643" s="156"/>
      <c r="G643" s="156"/>
      <c r="H643" s="156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ht="12.75" customHeight="1">
      <c r="A644" s="19"/>
      <c r="B644" s="19"/>
      <c r="C644" s="156"/>
      <c r="D644" s="156"/>
      <c r="E644" s="156"/>
      <c r="F644" s="156"/>
      <c r="G644" s="156"/>
      <c r="H644" s="156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ht="12.75" customHeight="1">
      <c r="A645" s="19"/>
      <c r="B645" s="19"/>
      <c r="C645" s="156"/>
      <c r="D645" s="156"/>
      <c r="E645" s="156"/>
      <c r="F645" s="156"/>
      <c r="G645" s="156"/>
      <c r="H645" s="156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ht="12.75" customHeight="1">
      <c r="A646" s="19"/>
      <c r="B646" s="19"/>
      <c r="C646" s="156"/>
      <c r="D646" s="156"/>
      <c r="E646" s="156"/>
      <c r="F646" s="156"/>
      <c r="G646" s="156"/>
      <c r="H646" s="156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ht="12.75" customHeight="1">
      <c r="A647" s="19"/>
      <c r="B647" s="19"/>
      <c r="C647" s="156"/>
      <c r="D647" s="156"/>
      <c r="E647" s="156"/>
      <c r="F647" s="156"/>
      <c r="G647" s="156"/>
      <c r="H647" s="156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ht="12.75" customHeight="1">
      <c r="A648" s="19"/>
      <c r="B648" s="19"/>
      <c r="C648" s="156"/>
      <c r="D648" s="156"/>
      <c r="E648" s="156"/>
      <c r="F648" s="156"/>
      <c r="G648" s="156"/>
      <c r="H648" s="156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ht="12.75" customHeight="1">
      <c r="A649" s="19"/>
      <c r="B649" s="19"/>
      <c r="C649" s="156"/>
      <c r="D649" s="156"/>
      <c r="E649" s="156"/>
      <c r="F649" s="156"/>
      <c r="G649" s="156"/>
      <c r="H649" s="156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ht="12.75" customHeight="1">
      <c r="A650" s="19"/>
      <c r="B650" s="19"/>
      <c r="C650" s="156"/>
      <c r="D650" s="156"/>
      <c r="E650" s="156"/>
      <c r="F650" s="156"/>
      <c r="G650" s="156"/>
      <c r="H650" s="156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ht="12.75" customHeight="1">
      <c r="A651" s="19"/>
      <c r="B651" s="19"/>
      <c r="C651" s="156"/>
      <c r="D651" s="156"/>
      <c r="E651" s="156"/>
      <c r="F651" s="156"/>
      <c r="G651" s="156"/>
      <c r="H651" s="156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ht="12.75" customHeight="1">
      <c r="A652" s="19"/>
      <c r="B652" s="19"/>
      <c r="C652" s="156"/>
      <c r="D652" s="156"/>
      <c r="E652" s="156"/>
      <c r="F652" s="156"/>
      <c r="G652" s="156"/>
      <c r="H652" s="156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ht="12.75" customHeight="1">
      <c r="A653" s="19"/>
      <c r="B653" s="19"/>
      <c r="C653" s="156"/>
      <c r="D653" s="156"/>
      <c r="E653" s="156"/>
      <c r="F653" s="156"/>
      <c r="G653" s="156"/>
      <c r="H653" s="156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ht="12.75" customHeight="1">
      <c r="A654" s="19"/>
      <c r="B654" s="19"/>
      <c r="C654" s="156"/>
      <c r="D654" s="156"/>
      <c r="E654" s="156"/>
      <c r="F654" s="156"/>
      <c r="G654" s="156"/>
      <c r="H654" s="156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ht="12.75" customHeight="1">
      <c r="A655" s="19"/>
      <c r="B655" s="19"/>
      <c r="C655" s="156"/>
      <c r="D655" s="156"/>
      <c r="E655" s="156"/>
      <c r="F655" s="156"/>
      <c r="G655" s="156"/>
      <c r="H655" s="156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ht="12.75" customHeight="1">
      <c r="A656" s="19"/>
      <c r="B656" s="19"/>
      <c r="C656" s="156"/>
      <c r="D656" s="156"/>
      <c r="E656" s="156"/>
      <c r="F656" s="156"/>
      <c r="G656" s="156"/>
      <c r="H656" s="156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ht="12.75" customHeight="1">
      <c r="A657" s="19"/>
      <c r="B657" s="19"/>
      <c r="C657" s="156"/>
      <c r="D657" s="156"/>
      <c r="E657" s="156"/>
      <c r="F657" s="156"/>
      <c r="G657" s="156"/>
      <c r="H657" s="156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ht="12.75" customHeight="1">
      <c r="A658" s="19"/>
      <c r="B658" s="19"/>
      <c r="C658" s="156"/>
      <c r="D658" s="156"/>
      <c r="E658" s="156"/>
      <c r="F658" s="156"/>
      <c r="G658" s="156"/>
      <c r="H658" s="156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ht="12.75" customHeight="1">
      <c r="A659" s="19"/>
      <c r="B659" s="19"/>
      <c r="C659" s="156"/>
      <c r="D659" s="156"/>
      <c r="E659" s="156"/>
      <c r="F659" s="156"/>
      <c r="G659" s="156"/>
      <c r="H659" s="156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ht="12.75" customHeight="1">
      <c r="A660" s="19"/>
      <c r="B660" s="19"/>
      <c r="C660" s="156"/>
      <c r="D660" s="156"/>
      <c r="E660" s="156"/>
      <c r="F660" s="156"/>
      <c r="G660" s="156"/>
      <c r="H660" s="156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ht="12.75" customHeight="1">
      <c r="A661" s="19"/>
      <c r="B661" s="19"/>
      <c r="C661" s="156"/>
      <c r="D661" s="156"/>
      <c r="E661" s="156"/>
      <c r="F661" s="156"/>
      <c r="G661" s="156"/>
      <c r="H661" s="156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ht="12.75" customHeight="1">
      <c r="A662" s="19"/>
      <c r="B662" s="19"/>
      <c r="C662" s="156"/>
      <c r="D662" s="156"/>
      <c r="E662" s="156"/>
      <c r="F662" s="156"/>
      <c r="G662" s="156"/>
      <c r="H662" s="156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ht="12.75" customHeight="1">
      <c r="A663" s="19"/>
      <c r="B663" s="19"/>
      <c r="C663" s="156"/>
      <c r="D663" s="156"/>
      <c r="E663" s="156"/>
      <c r="F663" s="156"/>
      <c r="G663" s="156"/>
      <c r="H663" s="156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ht="12.75" customHeight="1">
      <c r="A664" s="19"/>
      <c r="B664" s="19"/>
      <c r="C664" s="156"/>
      <c r="D664" s="156"/>
      <c r="E664" s="156"/>
      <c r="F664" s="156"/>
      <c r="G664" s="156"/>
      <c r="H664" s="156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ht="12.75" customHeight="1">
      <c r="A665" s="19"/>
      <c r="B665" s="19"/>
      <c r="C665" s="156"/>
      <c r="D665" s="156"/>
      <c r="E665" s="156"/>
      <c r="F665" s="156"/>
      <c r="G665" s="156"/>
      <c r="H665" s="156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ht="12.75" customHeight="1">
      <c r="A666" s="19"/>
      <c r="B666" s="19"/>
      <c r="C666" s="156"/>
      <c r="D666" s="156"/>
      <c r="E666" s="156"/>
      <c r="F666" s="156"/>
      <c r="G666" s="156"/>
      <c r="H666" s="156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ht="12.75" customHeight="1">
      <c r="A667" s="19"/>
      <c r="B667" s="19"/>
      <c r="C667" s="156"/>
      <c r="D667" s="156"/>
      <c r="E667" s="156"/>
      <c r="F667" s="156"/>
      <c r="G667" s="156"/>
      <c r="H667" s="156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ht="12.75" customHeight="1">
      <c r="A668" s="19"/>
      <c r="B668" s="19"/>
      <c r="C668" s="156"/>
      <c r="D668" s="156"/>
      <c r="E668" s="156"/>
      <c r="F668" s="156"/>
      <c r="G668" s="156"/>
      <c r="H668" s="156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ht="12.75" customHeight="1">
      <c r="A669" s="19"/>
      <c r="B669" s="19"/>
      <c r="C669" s="156"/>
      <c r="D669" s="156"/>
      <c r="E669" s="156"/>
      <c r="F669" s="156"/>
      <c r="G669" s="156"/>
      <c r="H669" s="156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ht="12.75" customHeight="1">
      <c r="A670" s="19"/>
      <c r="B670" s="19"/>
      <c r="C670" s="156"/>
      <c r="D670" s="156"/>
      <c r="E670" s="156"/>
      <c r="F670" s="156"/>
      <c r="G670" s="156"/>
      <c r="H670" s="156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ht="12.75" customHeight="1">
      <c r="A671" s="19"/>
      <c r="B671" s="19"/>
      <c r="C671" s="156"/>
      <c r="D671" s="156"/>
      <c r="E671" s="156"/>
      <c r="F671" s="156"/>
      <c r="G671" s="156"/>
      <c r="H671" s="156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ht="12.75" customHeight="1">
      <c r="A672" s="19"/>
      <c r="B672" s="19"/>
      <c r="C672" s="156"/>
      <c r="D672" s="156"/>
      <c r="E672" s="156"/>
      <c r="F672" s="156"/>
      <c r="G672" s="156"/>
      <c r="H672" s="156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ht="12.75" customHeight="1">
      <c r="A673" s="19"/>
      <c r="B673" s="19"/>
      <c r="C673" s="156"/>
      <c r="D673" s="156"/>
      <c r="E673" s="156"/>
      <c r="F673" s="156"/>
      <c r="G673" s="156"/>
      <c r="H673" s="156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ht="12.75" customHeight="1">
      <c r="A674" s="19"/>
      <c r="B674" s="19"/>
      <c r="C674" s="156"/>
      <c r="D674" s="156"/>
      <c r="E674" s="156"/>
      <c r="F674" s="156"/>
      <c r="G674" s="156"/>
      <c r="H674" s="156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ht="12.75" customHeight="1">
      <c r="A675" s="19"/>
      <c r="B675" s="19"/>
      <c r="C675" s="156"/>
      <c r="D675" s="156"/>
      <c r="E675" s="156"/>
      <c r="F675" s="156"/>
      <c r="G675" s="156"/>
      <c r="H675" s="156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ht="12.75" customHeight="1">
      <c r="A676" s="19"/>
      <c r="B676" s="19"/>
      <c r="C676" s="156"/>
      <c r="D676" s="156"/>
      <c r="E676" s="156"/>
      <c r="F676" s="156"/>
      <c r="G676" s="156"/>
      <c r="H676" s="156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ht="12.75" customHeight="1">
      <c r="A677" s="19"/>
      <c r="B677" s="19"/>
      <c r="C677" s="156"/>
      <c r="D677" s="156"/>
      <c r="E677" s="156"/>
      <c r="F677" s="156"/>
      <c r="G677" s="156"/>
      <c r="H677" s="156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ht="12.75" customHeight="1">
      <c r="A678" s="19"/>
      <c r="B678" s="19"/>
      <c r="C678" s="156"/>
      <c r="D678" s="156"/>
      <c r="E678" s="156"/>
      <c r="F678" s="156"/>
      <c r="G678" s="156"/>
      <c r="H678" s="156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ht="12.75" customHeight="1">
      <c r="A679" s="19"/>
      <c r="B679" s="19"/>
      <c r="C679" s="156"/>
      <c r="D679" s="156"/>
      <c r="E679" s="156"/>
      <c r="F679" s="156"/>
      <c r="G679" s="156"/>
      <c r="H679" s="156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ht="12.75" customHeight="1">
      <c r="A680" s="19"/>
      <c r="B680" s="19"/>
      <c r="C680" s="156"/>
      <c r="D680" s="156"/>
      <c r="E680" s="156"/>
      <c r="F680" s="156"/>
      <c r="G680" s="156"/>
      <c r="H680" s="156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ht="12.75" customHeight="1">
      <c r="A681" s="19"/>
      <c r="B681" s="19"/>
      <c r="C681" s="156"/>
      <c r="D681" s="156"/>
      <c r="E681" s="156"/>
      <c r="F681" s="156"/>
      <c r="G681" s="156"/>
      <c r="H681" s="156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ht="12.75" customHeight="1">
      <c r="A682" s="19"/>
      <c r="B682" s="19"/>
      <c r="C682" s="156"/>
      <c r="D682" s="156"/>
      <c r="E682" s="156"/>
      <c r="F682" s="156"/>
      <c r="G682" s="156"/>
      <c r="H682" s="156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ht="12.75" customHeight="1">
      <c r="A683" s="19"/>
      <c r="B683" s="19"/>
      <c r="C683" s="156"/>
      <c r="D683" s="156"/>
      <c r="E683" s="156"/>
      <c r="F683" s="156"/>
      <c r="G683" s="156"/>
      <c r="H683" s="156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ht="12.75" customHeight="1">
      <c r="A684" s="19"/>
      <c r="B684" s="19"/>
      <c r="C684" s="156"/>
      <c r="D684" s="156"/>
      <c r="E684" s="156"/>
      <c r="F684" s="156"/>
      <c r="G684" s="156"/>
      <c r="H684" s="156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ht="12.75" customHeight="1">
      <c r="A685" s="19"/>
      <c r="B685" s="19"/>
      <c r="C685" s="156"/>
      <c r="D685" s="156"/>
      <c r="E685" s="156"/>
      <c r="F685" s="156"/>
      <c r="G685" s="156"/>
      <c r="H685" s="156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ht="12.75" customHeight="1">
      <c r="A686" s="19"/>
      <c r="B686" s="19"/>
      <c r="C686" s="156"/>
      <c r="D686" s="156"/>
      <c r="E686" s="156"/>
      <c r="F686" s="156"/>
      <c r="G686" s="156"/>
      <c r="H686" s="156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ht="12.75" customHeight="1">
      <c r="A687" s="19"/>
      <c r="B687" s="19"/>
      <c r="C687" s="156"/>
      <c r="D687" s="156"/>
      <c r="E687" s="156"/>
      <c r="F687" s="156"/>
      <c r="G687" s="156"/>
      <c r="H687" s="156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ht="12.75" customHeight="1">
      <c r="A688" s="19"/>
      <c r="B688" s="19"/>
      <c r="C688" s="156"/>
      <c r="D688" s="156"/>
      <c r="E688" s="156"/>
      <c r="F688" s="156"/>
      <c r="G688" s="156"/>
      <c r="H688" s="156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ht="12.75" customHeight="1">
      <c r="A689" s="19"/>
      <c r="B689" s="19"/>
      <c r="C689" s="156"/>
      <c r="D689" s="156"/>
      <c r="E689" s="156"/>
      <c r="F689" s="156"/>
      <c r="G689" s="156"/>
      <c r="H689" s="156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ht="12.75" customHeight="1">
      <c r="A690" s="19"/>
      <c r="B690" s="19"/>
      <c r="C690" s="156"/>
      <c r="D690" s="156"/>
      <c r="E690" s="156"/>
      <c r="F690" s="156"/>
      <c r="G690" s="156"/>
      <c r="H690" s="156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ht="12.75" customHeight="1">
      <c r="A691" s="19"/>
      <c r="B691" s="19"/>
      <c r="C691" s="156"/>
      <c r="D691" s="156"/>
      <c r="E691" s="156"/>
      <c r="F691" s="156"/>
      <c r="G691" s="156"/>
      <c r="H691" s="156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ht="12.75" customHeight="1">
      <c r="A692" s="19"/>
      <c r="B692" s="19"/>
      <c r="C692" s="156"/>
      <c r="D692" s="156"/>
      <c r="E692" s="156"/>
      <c r="F692" s="156"/>
      <c r="G692" s="156"/>
      <c r="H692" s="156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ht="12.75" customHeight="1">
      <c r="A693" s="19"/>
      <c r="B693" s="19"/>
      <c r="C693" s="156"/>
      <c r="D693" s="156"/>
      <c r="E693" s="156"/>
      <c r="F693" s="156"/>
      <c r="G693" s="156"/>
      <c r="H693" s="156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ht="12.75" customHeight="1">
      <c r="A694" s="19"/>
      <c r="B694" s="19"/>
      <c r="C694" s="156"/>
      <c r="D694" s="156"/>
      <c r="E694" s="156"/>
      <c r="F694" s="156"/>
      <c r="G694" s="156"/>
      <c r="H694" s="156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ht="12.75" customHeight="1">
      <c r="A695" s="19"/>
      <c r="B695" s="19"/>
      <c r="C695" s="156"/>
      <c r="D695" s="156"/>
      <c r="E695" s="156"/>
      <c r="F695" s="156"/>
      <c r="G695" s="156"/>
      <c r="H695" s="156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ht="12.75" customHeight="1">
      <c r="A696" s="19"/>
      <c r="B696" s="19"/>
      <c r="C696" s="156"/>
      <c r="D696" s="156"/>
      <c r="E696" s="156"/>
      <c r="F696" s="156"/>
      <c r="G696" s="156"/>
      <c r="H696" s="156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ht="12.75" customHeight="1">
      <c r="A697" s="19"/>
      <c r="B697" s="19"/>
      <c r="C697" s="156"/>
      <c r="D697" s="156"/>
      <c r="E697" s="156"/>
      <c r="F697" s="156"/>
      <c r="G697" s="156"/>
      <c r="H697" s="156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ht="12.75" customHeight="1">
      <c r="A698" s="19"/>
      <c r="B698" s="19"/>
      <c r="C698" s="156"/>
      <c r="D698" s="156"/>
      <c r="E698" s="156"/>
      <c r="F698" s="156"/>
      <c r="G698" s="156"/>
      <c r="H698" s="156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ht="12.75" customHeight="1">
      <c r="A699" s="19"/>
      <c r="B699" s="19"/>
      <c r="C699" s="156"/>
      <c r="D699" s="156"/>
      <c r="E699" s="156"/>
      <c r="F699" s="156"/>
      <c r="G699" s="156"/>
      <c r="H699" s="156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ht="12.75" customHeight="1">
      <c r="A700" s="19"/>
      <c r="B700" s="19"/>
      <c r="C700" s="156"/>
      <c r="D700" s="156"/>
      <c r="E700" s="156"/>
      <c r="F700" s="156"/>
      <c r="G700" s="156"/>
      <c r="H700" s="156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ht="12.75" customHeight="1">
      <c r="A701" s="19"/>
      <c r="B701" s="19"/>
      <c r="C701" s="156"/>
      <c r="D701" s="156"/>
      <c r="E701" s="156"/>
      <c r="F701" s="156"/>
      <c r="G701" s="156"/>
      <c r="H701" s="156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ht="12.75" customHeight="1">
      <c r="A702" s="19"/>
      <c r="B702" s="19"/>
      <c r="C702" s="156"/>
      <c r="D702" s="156"/>
      <c r="E702" s="156"/>
      <c r="F702" s="156"/>
      <c r="G702" s="156"/>
      <c r="H702" s="156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ht="12.75" customHeight="1">
      <c r="A703" s="19"/>
      <c r="B703" s="19"/>
      <c r="C703" s="156"/>
      <c r="D703" s="156"/>
      <c r="E703" s="156"/>
      <c r="F703" s="156"/>
      <c r="G703" s="156"/>
      <c r="H703" s="156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ht="12.75" customHeight="1">
      <c r="A704" s="19"/>
      <c r="B704" s="19"/>
      <c r="C704" s="156"/>
      <c r="D704" s="156"/>
      <c r="E704" s="156"/>
      <c r="F704" s="156"/>
      <c r="G704" s="156"/>
      <c r="H704" s="156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ht="12.75" customHeight="1">
      <c r="A705" s="19"/>
      <c r="B705" s="19"/>
      <c r="C705" s="156"/>
      <c r="D705" s="156"/>
      <c r="E705" s="156"/>
      <c r="F705" s="156"/>
      <c r="G705" s="156"/>
      <c r="H705" s="156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ht="12.75" customHeight="1">
      <c r="A706" s="19"/>
      <c r="B706" s="19"/>
      <c r="C706" s="156"/>
      <c r="D706" s="156"/>
      <c r="E706" s="156"/>
      <c r="F706" s="156"/>
      <c r="G706" s="156"/>
      <c r="H706" s="156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ht="12.75" customHeight="1">
      <c r="A707" s="19"/>
      <c r="B707" s="19"/>
      <c r="C707" s="156"/>
      <c r="D707" s="156"/>
      <c r="E707" s="156"/>
      <c r="F707" s="156"/>
      <c r="G707" s="156"/>
      <c r="H707" s="156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ht="12.75" customHeight="1">
      <c r="A708" s="19"/>
      <c r="B708" s="19"/>
      <c r="C708" s="156"/>
      <c r="D708" s="156"/>
      <c r="E708" s="156"/>
      <c r="F708" s="156"/>
      <c r="G708" s="156"/>
      <c r="H708" s="156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ht="12.75" customHeight="1">
      <c r="A709" s="19"/>
      <c r="B709" s="19"/>
      <c r="C709" s="156"/>
      <c r="D709" s="156"/>
      <c r="E709" s="156"/>
      <c r="F709" s="156"/>
      <c r="G709" s="156"/>
      <c r="H709" s="156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ht="12.75" customHeight="1">
      <c r="A710" s="19"/>
      <c r="B710" s="19"/>
      <c r="C710" s="156"/>
      <c r="D710" s="156"/>
      <c r="E710" s="156"/>
      <c r="F710" s="156"/>
      <c r="G710" s="156"/>
      <c r="H710" s="156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ht="12.75" customHeight="1">
      <c r="A711" s="19"/>
      <c r="B711" s="19"/>
      <c r="C711" s="156"/>
      <c r="D711" s="156"/>
      <c r="E711" s="156"/>
      <c r="F711" s="156"/>
      <c r="G711" s="156"/>
      <c r="H711" s="156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ht="12.75" customHeight="1">
      <c r="A712" s="19"/>
      <c r="B712" s="19"/>
      <c r="C712" s="156"/>
      <c r="D712" s="156"/>
      <c r="E712" s="156"/>
      <c r="F712" s="156"/>
      <c r="G712" s="156"/>
      <c r="H712" s="156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ht="12.75" customHeight="1">
      <c r="A713" s="19"/>
      <c r="B713" s="19"/>
      <c r="C713" s="156"/>
      <c r="D713" s="156"/>
      <c r="E713" s="156"/>
      <c r="F713" s="156"/>
      <c r="G713" s="156"/>
      <c r="H713" s="156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ht="12.75" customHeight="1">
      <c r="A714" s="19"/>
      <c r="B714" s="19"/>
      <c r="C714" s="156"/>
      <c r="D714" s="156"/>
      <c r="E714" s="156"/>
      <c r="F714" s="156"/>
      <c r="G714" s="156"/>
      <c r="H714" s="156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ht="12.75" customHeight="1">
      <c r="A715" s="19"/>
      <c r="B715" s="19"/>
      <c r="C715" s="156"/>
      <c r="D715" s="156"/>
      <c r="E715" s="156"/>
      <c r="F715" s="156"/>
      <c r="G715" s="156"/>
      <c r="H715" s="156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ht="12.75" customHeight="1">
      <c r="A716" s="19"/>
      <c r="B716" s="19"/>
      <c r="C716" s="156"/>
      <c r="D716" s="156"/>
      <c r="E716" s="156"/>
      <c r="F716" s="156"/>
      <c r="G716" s="156"/>
      <c r="H716" s="156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ht="12.75" customHeight="1">
      <c r="A717" s="19"/>
      <c r="B717" s="19"/>
      <c r="C717" s="156"/>
      <c r="D717" s="156"/>
      <c r="E717" s="156"/>
      <c r="F717" s="156"/>
      <c r="G717" s="156"/>
      <c r="H717" s="156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ht="12.75" customHeight="1">
      <c r="A718" s="19"/>
      <c r="B718" s="19"/>
      <c r="C718" s="156"/>
      <c r="D718" s="156"/>
      <c r="E718" s="156"/>
      <c r="F718" s="156"/>
      <c r="G718" s="156"/>
      <c r="H718" s="156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ht="12.75" customHeight="1">
      <c r="A719" s="19"/>
      <c r="B719" s="19"/>
      <c r="C719" s="156"/>
      <c r="D719" s="156"/>
      <c r="E719" s="156"/>
      <c r="F719" s="156"/>
      <c r="G719" s="156"/>
      <c r="H719" s="156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ht="12.75" customHeight="1">
      <c r="A720" s="19"/>
      <c r="B720" s="19"/>
      <c r="C720" s="156"/>
      <c r="D720" s="156"/>
      <c r="E720" s="156"/>
      <c r="F720" s="156"/>
      <c r="G720" s="156"/>
      <c r="H720" s="156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ht="12.75" customHeight="1">
      <c r="A721" s="19"/>
      <c r="B721" s="19"/>
      <c r="C721" s="156"/>
      <c r="D721" s="156"/>
      <c r="E721" s="156"/>
      <c r="F721" s="156"/>
      <c r="G721" s="156"/>
      <c r="H721" s="156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ht="12.75" customHeight="1">
      <c r="A722" s="19"/>
      <c r="B722" s="19"/>
      <c r="C722" s="156"/>
      <c r="D722" s="156"/>
      <c r="E722" s="156"/>
      <c r="F722" s="156"/>
      <c r="G722" s="156"/>
      <c r="H722" s="156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ht="12.75" customHeight="1">
      <c r="A723" s="19"/>
      <c r="B723" s="19"/>
      <c r="C723" s="156"/>
      <c r="D723" s="156"/>
      <c r="E723" s="156"/>
      <c r="F723" s="156"/>
      <c r="G723" s="156"/>
      <c r="H723" s="156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ht="12.75" customHeight="1">
      <c r="A724" s="19"/>
      <c r="B724" s="19"/>
      <c r="C724" s="156"/>
      <c r="D724" s="156"/>
      <c r="E724" s="156"/>
      <c r="F724" s="156"/>
      <c r="G724" s="156"/>
      <c r="H724" s="156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ht="12.75" customHeight="1">
      <c r="A725" s="19"/>
      <c r="B725" s="19"/>
      <c r="C725" s="156"/>
      <c r="D725" s="156"/>
      <c r="E725" s="156"/>
      <c r="F725" s="156"/>
      <c r="G725" s="156"/>
      <c r="H725" s="156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ht="12.75" customHeight="1">
      <c r="A726" s="19"/>
      <c r="B726" s="19"/>
      <c r="C726" s="156"/>
      <c r="D726" s="156"/>
      <c r="E726" s="156"/>
      <c r="F726" s="156"/>
      <c r="G726" s="156"/>
      <c r="H726" s="156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ht="12.75" customHeight="1">
      <c r="A727" s="19"/>
      <c r="B727" s="19"/>
      <c r="C727" s="156"/>
      <c r="D727" s="156"/>
      <c r="E727" s="156"/>
      <c r="F727" s="156"/>
      <c r="G727" s="156"/>
      <c r="H727" s="156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ht="12.75" customHeight="1">
      <c r="A728" s="19"/>
      <c r="B728" s="19"/>
      <c r="C728" s="156"/>
      <c r="D728" s="156"/>
      <c r="E728" s="156"/>
      <c r="F728" s="156"/>
      <c r="G728" s="156"/>
      <c r="H728" s="156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ht="12.75" customHeight="1">
      <c r="A729" s="19"/>
      <c r="B729" s="19"/>
      <c r="C729" s="156"/>
      <c r="D729" s="156"/>
      <c r="E729" s="156"/>
      <c r="F729" s="156"/>
      <c r="G729" s="156"/>
      <c r="H729" s="156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ht="12.75" customHeight="1">
      <c r="A730" s="19"/>
      <c r="B730" s="19"/>
      <c r="C730" s="156"/>
      <c r="D730" s="156"/>
      <c r="E730" s="156"/>
      <c r="F730" s="156"/>
      <c r="G730" s="156"/>
      <c r="H730" s="156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ht="12.75" customHeight="1">
      <c r="A731" s="19"/>
      <c r="B731" s="19"/>
      <c r="C731" s="156"/>
      <c r="D731" s="156"/>
      <c r="E731" s="156"/>
      <c r="F731" s="156"/>
      <c r="G731" s="156"/>
      <c r="H731" s="156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ht="12.75" customHeight="1">
      <c r="A732" s="19"/>
      <c r="B732" s="19"/>
      <c r="C732" s="156"/>
      <c r="D732" s="156"/>
      <c r="E732" s="156"/>
      <c r="F732" s="156"/>
      <c r="G732" s="156"/>
      <c r="H732" s="156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ht="12.75" customHeight="1">
      <c r="A733" s="19"/>
      <c r="B733" s="19"/>
      <c r="C733" s="156"/>
      <c r="D733" s="156"/>
      <c r="E733" s="156"/>
      <c r="F733" s="156"/>
      <c r="G733" s="156"/>
      <c r="H733" s="156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ht="12.75" customHeight="1">
      <c r="A734" s="19"/>
      <c r="B734" s="19"/>
      <c r="C734" s="156"/>
      <c r="D734" s="156"/>
      <c r="E734" s="156"/>
      <c r="F734" s="156"/>
      <c r="G734" s="156"/>
      <c r="H734" s="156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ht="12.75" customHeight="1">
      <c r="A735" s="19"/>
      <c r="B735" s="19"/>
      <c r="C735" s="156"/>
      <c r="D735" s="156"/>
      <c r="E735" s="156"/>
      <c r="F735" s="156"/>
      <c r="G735" s="156"/>
      <c r="H735" s="156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ht="12.75" customHeight="1">
      <c r="A736" s="19"/>
      <c r="B736" s="19"/>
      <c r="C736" s="156"/>
      <c r="D736" s="156"/>
      <c r="E736" s="156"/>
      <c r="F736" s="156"/>
      <c r="G736" s="156"/>
      <c r="H736" s="156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ht="12.75" customHeight="1">
      <c r="A737" s="19"/>
      <c r="B737" s="19"/>
      <c r="C737" s="156"/>
      <c r="D737" s="156"/>
      <c r="E737" s="156"/>
      <c r="F737" s="156"/>
      <c r="G737" s="156"/>
      <c r="H737" s="156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ht="12.75" customHeight="1">
      <c r="A738" s="19"/>
      <c r="B738" s="19"/>
      <c r="C738" s="156"/>
      <c r="D738" s="156"/>
      <c r="E738" s="156"/>
      <c r="F738" s="156"/>
      <c r="G738" s="156"/>
      <c r="H738" s="156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ht="12.75" customHeight="1">
      <c r="A739" s="19"/>
      <c r="B739" s="19"/>
      <c r="C739" s="156"/>
      <c r="D739" s="156"/>
      <c r="E739" s="156"/>
      <c r="F739" s="156"/>
      <c r="G739" s="156"/>
      <c r="H739" s="156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ht="12.75" customHeight="1">
      <c r="A740" s="19"/>
      <c r="B740" s="19"/>
      <c r="C740" s="156"/>
      <c r="D740" s="156"/>
      <c r="E740" s="156"/>
      <c r="F740" s="156"/>
      <c r="G740" s="156"/>
      <c r="H740" s="156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ht="12.75" customHeight="1">
      <c r="A741" s="19"/>
      <c r="B741" s="19"/>
      <c r="C741" s="156"/>
      <c r="D741" s="156"/>
      <c r="E741" s="156"/>
      <c r="F741" s="156"/>
      <c r="G741" s="156"/>
      <c r="H741" s="156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ht="12.75" customHeight="1">
      <c r="A742" s="19"/>
      <c r="B742" s="19"/>
      <c r="C742" s="156"/>
      <c r="D742" s="156"/>
      <c r="E742" s="156"/>
      <c r="F742" s="156"/>
      <c r="G742" s="156"/>
      <c r="H742" s="156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ht="12.75" customHeight="1">
      <c r="A743" s="19"/>
      <c r="B743" s="19"/>
      <c r="C743" s="156"/>
      <c r="D743" s="156"/>
      <c r="E743" s="156"/>
      <c r="F743" s="156"/>
      <c r="G743" s="156"/>
      <c r="H743" s="156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ht="12.75" customHeight="1">
      <c r="A744" s="19"/>
      <c r="B744" s="19"/>
      <c r="C744" s="156"/>
      <c r="D744" s="156"/>
      <c r="E744" s="156"/>
      <c r="F744" s="156"/>
      <c r="G744" s="156"/>
      <c r="H744" s="156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ht="12.75" customHeight="1">
      <c r="A745" s="19"/>
      <c r="B745" s="19"/>
      <c r="C745" s="156"/>
      <c r="D745" s="156"/>
      <c r="E745" s="156"/>
      <c r="F745" s="156"/>
      <c r="G745" s="156"/>
      <c r="H745" s="156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ht="12.75" customHeight="1">
      <c r="A746" s="19"/>
      <c r="B746" s="19"/>
      <c r="C746" s="156"/>
      <c r="D746" s="156"/>
      <c r="E746" s="156"/>
      <c r="F746" s="156"/>
      <c r="G746" s="156"/>
      <c r="H746" s="156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ht="12.75" customHeight="1">
      <c r="A747" s="19"/>
      <c r="B747" s="19"/>
      <c r="C747" s="156"/>
      <c r="D747" s="156"/>
      <c r="E747" s="156"/>
      <c r="F747" s="156"/>
      <c r="G747" s="156"/>
      <c r="H747" s="156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ht="12.75" customHeight="1">
      <c r="A748" s="19"/>
      <c r="B748" s="19"/>
      <c r="C748" s="156"/>
      <c r="D748" s="156"/>
      <c r="E748" s="156"/>
      <c r="F748" s="156"/>
      <c r="G748" s="156"/>
      <c r="H748" s="156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ht="12.75" customHeight="1">
      <c r="A749" s="19"/>
      <c r="B749" s="19"/>
      <c r="C749" s="156"/>
      <c r="D749" s="156"/>
      <c r="E749" s="156"/>
      <c r="F749" s="156"/>
      <c r="G749" s="156"/>
      <c r="H749" s="156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ht="12.75" customHeight="1">
      <c r="A750" s="19"/>
      <c r="B750" s="19"/>
      <c r="C750" s="156"/>
      <c r="D750" s="156"/>
      <c r="E750" s="156"/>
      <c r="F750" s="156"/>
      <c r="G750" s="156"/>
      <c r="H750" s="156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ht="12.75" customHeight="1">
      <c r="A751" s="19"/>
      <c r="B751" s="19"/>
      <c r="C751" s="156"/>
      <c r="D751" s="156"/>
      <c r="E751" s="156"/>
      <c r="F751" s="156"/>
      <c r="G751" s="156"/>
      <c r="H751" s="156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ht="12.75" customHeight="1">
      <c r="A752" s="19"/>
      <c r="B752" s="19"/>
      <c r="C752" s="156"/>
      <c r="D752" s="156"/>
      <c r="E752" s="156"/>
      <c r="F752" s="156"/>
      <c r="G752" s="156"/>
      <c r="H752" s="156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ht="12.75" customHeight="1">
      <c r="A753" s="19"/>
      <c r="B753" s="19"/>
      <c r="C753" s="156"/>
      <c r="D753" s="156"/>
      <c r="E753" s="156"/>
      <c r="F753" s="156"/>
      <c r="G753" s="156"/>
      <c r="H753" s="156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ht="12.75" customHeight="1">
      <c r="A754" s="19"/>
      <c r="B754" s="19"/>
      <c r="C754" s="156"/>
      <c r="D754" s="156"/>
      <c r="E754" s="156"/>
      <c r="F754" s="156"/>
      <c r="G754" s="156"/>
      <c r="H754" s="156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ht="12.75" customHeight="1">
      <c r="A755" s="19"/>
      <c r="B755" s="19"/>
      <c r="C755" s="156"/>
      <c r="D755" s="156"/>
      <c r="E755" s="156"/>
      <c r="F755" s="156"/>
      <c r="G755" s="156"/>
      <c r="H755" s="156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ht="12.75" customHeight="1">
      <c r="A756" s="19"/>
      <c r="B756" s="19"/>
      <c r="C756" s="156"/>
      <c r="D756" s="156"/>
      <c r="E756" s="156"/>
      <c r="F756" s="156"/>
      <c r="G756" s="156"/>
      <c r="H756" s="156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ht="12.75" customHeight="1">
      <c r="A757" s="19"/>
      <c r="B757" s="19"/>
      <c r="C757" s="156"/>
      <c r="D757" s="156"/>
      <c r="E757" s="156"/>
      <c r="F757" s="156"/>
      <c r="G757" s="156"/>
      <c r="H757" s="156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ht="12.75" customHeight="1">
      <c r="A758" s="19"/>
      <c r="B758" s="19"/>
      <c r="C758" s="156"/>
      <c r="D758" s="156"/>
      <c r="E758" s="156"/>
      <c r="F758" s="156"/>
      <c r="G758" s="156"/>
      <c r="H758" s="156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ht="12.75" customHeight="1">
      <c r="A759" s="19"/>
      <c r="B759" s="19"/>
      <c r="C759" s="156"/>
      <c r="D759" s="156"/>
      <c r="E759" s="156"/>
      <c r="F759" s="156"/>
      <c r="G759" s="156"/>
      <c r="H759" s="156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ht="12.75" customHeight="1">
      <c r="A760" s="19"/>
      <c r="B760" s="19"/>
      <c r="C760" s="156"/>
      <c r="D760" s="156"/>
      <c r="E760" s="156"/>
      <c r="F760" s="156"/>
      <c r="G760" s="156"/>
      <c r="H760" s="156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ht="12.75" customHeight="1">
      <c r="A761" s="19"/>
      <c r="B761" s="19"/>
      <c r="C761" s="156"/>
      <c r="D761" s="156"/>
      <c r="E761" s="156"/>
      <c r="F761" s="156"/>
      <c r="G761" s="156"/>
      <c r="H761" s="156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ht="12.75" customHeight="1">
      <c r="A762" s="19"/>
      <c r="B762" s="19"/>
      <c r="C762" s="156"/>
      <c r="D762" s="156"/>
      <c r="E762" s="156"/>
      <c r="F762" s="156"/>
      <c r="G762" s="156"/>
      <c r="H762" s="156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ht="12.75" customHeight="1">
      <c r="A763" s="19"/>
      <c r="B763" s="19"/>
      <c r="C763" s="156"/>
      <c r="D763" s="156"/>
      <c r="E763" s="156"/>
      <c r="F763" s="156"/>
      <c r="G763" s="156"/>
      <c r="H763" s="156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ht="12.75" customHeight="1">
      <c r="A764" s="19"/>
      <c r="B764" s="19"/>
      <c r="C764" s="156"/>
      <c r="D764" s="156"/>
      <c r="E764" s="156"/>
      <c r="F764" s="156"/>
      <c r="G764" s="156"/>
      <c r="H764" s="156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ht="12.75" customHeight="1">
      <c r="A765" s="19"/>
      <c r="B765" s="19"/>
      <c r="C765" s="156"/>
      <c r="D765" s="156"/>
      <c r="E765" s="156"/>
      <c r="F765" s="156"/>
      <c r="G765" s="156"/>
      <c r="H765" s="156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ht="12.75" customHeight="1">
      <c r="A766" s="19"/>
      <c r="B766" s="19"/>
      <c r="C766" s="156"/>
      <c r="D766" s="156"/>
      <c r="E766" s="156"/>
      <c r="F766" s="156"/>
      <c r="G766" s="156"/>
      <c r="H766" s="156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ht="12.75" customHeight="1">
      <c r="A767" s="19"/>
      <c r="B767" s="19"/>
      <c r="C767" s="156"/>
      <c r="D767" s="156"/>
      <c r="E767" s="156"/>
      <c r="F767" s="156"/>
      <c r="G767" s="156"/>
      <c r="H767" s="156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ht="12.75" customHeight="1">
      <c r="A768" s="19"/>
      <c r="B768" s="19"/>
      <c r="C768" s="156"/>
      <c r="D768" s="156"/>
      <c r="E768" s="156"/>
      <c r="F768" s="156"/>
      <c r="G768" s="156"/>
      <c r="H768" s="156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ht="12.75" customHeight="1">
      <c r="A769" s="19"/>
      <c r="B769" s="19"/>
      <c r="C769" s="156"/>
      <c r="D769" s="156"/>
      <c r="E769" s="156"/>
      <c r="F769" s="156"/>
      <c r="G769" s="156"/>
      <c r="H769" s="156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ht="12.75" customHeight="1">
      <c r="A770" s="19"/>
      <c r="B770" s="19"/>
      <c r="C770" s="156"/>
      <c r="D770" s="156"/>
      <c r="E770" s="156"/>
      <c r="F770" s="156"/>
      <c r="G770" s="156"/>
      <c r="H770" s="156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ht="12.75" customHeight="1">
      <c r="A771" s="19"/>
      <c r="B771" s="19"/>
      <c r="C771" s="156"/>
      <c r="D771" s="156"/>
      <c r="E771" s="156"/>
      <c r="F771" s="156"/>
      <c r="G771" s="156"/>
      <c r="H771" s="156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ht="12.75" customHeight="1">
      <c r="A772" s="19"/>
      <c r="B772" s="19"/>
      <c r="C772" s="156"/>
      <c r="D772" s="156"/>
      <c r="E772" s="156"/>
      <c r="F772" s="156"/>
      <c r="G772" s="156"/>
      <c r="H772" s="156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ht="12.75" customHeight="1">
      <c r="A773" s="19"/>
      <c r="B773" s="19"/>
      <c r="C773" s="156"/>
      <c r="D773" s="156"/>
      <c r="E773" s="156"/>
      <c r="F773" s="156"/>
      <c r="G773" s="156"/>
      <c r="H773" s="156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ht="12.75" customHeight="1">
      <c r="A774" s="19"/>
      <c r="B774" s="19"/>
      <c r="C774" s="156"/>
      <c r="D774" s="156"/>
      <c r="E774" s="156"/>
      <c r="F774" s="156"/>
      <c r="G774" s="156"/>
      <c r="H774" s="156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ht="12.75" customHeight="1">
      <c r="A775" s="19"/>
      <c r="B775" s="19"/>
      <c r="C775" s="156"/>
      <c r="D775" s="156"/>
      <c r="E775" s="156"/>
      <c r="F775" s="156"/>
      <c r="G775" s="156"/>
      <c r="H775" s="156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ht="12.75" customHeight="1">
      <c r="A776" s="19"/>
      <c r="B776" s="19"/>
      <c r="C776" s="156"/>
      <c r="D776" s="156"/>
      <c r="E776" s="156"/>
      <c r="F776" s="156"/>
      <c r="G776" s="156"/>
      <c r="H776" s="156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ht="12.75" customHeight="1">
      <c r="A777" s="19"/>
      <c r="B777" s="19"/>
      <c r="C777" s="156"/>
      <c r="D777" s="156"/>
      <c r="E777" s="156"/>
      <c r="F777" s="156"/>
      <c r="G777" s="156"/>
      <c r="H777" s="156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ht="12.75" customHeight="1">
      <c r="A778" s="19"/>
      <c r="B778" s="19"/>
      <c r="C778" s="156"/>
      <c r="D778" s="156"/>
      <c r="E778" s="156"/>
      <c r="F778" s="156"/>
      <c r="G778" s="156"/>
      <c r="H778" s="156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ht="12.75" customHeight="1">
      <c r="A779" s="19"/>
      <c r="B779" s="19"/>
      <c r="C779" s="156"/>
      <c r="D779" s="156"/>
      <c r="E779" s="156"/>
      <c r="F779" s="156"/>
      <c r="G779" s="156"/>
      <c r="H779" s="156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ht="12.75" customHeight="1">
      <c r="A780" s="19"/>
      <c r="B780" s="19"/>
      <c r="C780" s="156"/>
      <c r="D780" s="156"/>
      <c r="E780" s="156"/>
      <c r="F780" s="156"/>
      <c r="G780" s="156"/>
      <c r="H780" s="156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ht="12.75" customHeight="1">
      <c r="A781" s="19"/>
      <c r="B781" s="19"/>
      <c r="C781" s="156"/>
      <c r="D781" s="156"/>
      <c r="E781" s="156"/>
      <c r="F781" s="156"/>
      <c r="G781" s="156"/>
      <c r="H781" s="156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ht="12.75" customHeight="1">
      <c r="A782" s="19"/>
      <c r="B782" s="19"/>
      <c r="C782" s="156"/>
      <c r="D782" s="156"/>
      <c r="E782" s="156"/>
      <c r="F782" s="156"/>
      <c r="G782" s="156"/>
      <c r="H782" s="156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ht="12.75" customHeight="1">
      <c r="A783" s="19"/>
      <c r="B783" s="19"/>
      <c r="C783" s="156"/>
      <c r="D783" s="156"/>
      <c r="E783" s="156"/>
      <c r="F783" s="156"/>
      <c r="G783" s="156"/>
      <c r="H783" s="156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ht="12.75" customHeight="1">
      <c r="A784" s="19"/>
      <c r="B784" s="19"/>
      <c r="C784" s="156"/>
      <c r="D784" s="156"/>
      <c r="E784" s="156"/>
      <c r="F784" s="156"/>
      <c r="G784" s="156"/>
      <c r="H784" s="156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ht="12.75" customHeight="1">
      <c r="A785" s="19"/>
      <c r="B785" s="19"/>
      <c r="C785" s="156"/>
      <c r="D785" s="156"/>
      <c r="E785" s="156"/>
      <c r="F785" s="156"/>
      <c r="G785" s="156"/>
      <c r="H785" s="156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ht="12.75" customHeight="1">
      <c r="A786" s="19"/>
      <c r="B786" s="19"/>
      <c r="C786" s="156"/>
      <c r="D786" s="156"/>
      <c r="E786" s="156"/>
      <c r="F786" s="156"/>
      <c r="G786" s="156"/>
      <c r="H786" s="156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ht="12.75" customHeight="1">
      <c r="A787" s="19"/>
      <c r="B787" s="19"/>
      <c r="C787" s="156"/>
      <c r="D787" s="156"/>
      <c r="E787" s="156"/>
      <c r="F787" s="156"/>
      <c r="G787" s="156"/>
      <c r="H787" s="156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ht="12.75" customHeight="1">
      <c r="A788" s="19"/>
      <c r="B788" s="19"/>
      <c r="C788" s="156"/>
      <c r="D788" s="156"/>
      <c r="E788" s="156"/>
      <c r="F788" s="156"/>
      <c r="G788" s="156"/>
      <c r="H788" s="156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ht="12.75" customHeight="1">
      <c r="A789" s="19"/>
      <c r="B789" s="19"/>
      <c r="C789" s="156"/>
      <c r="D789" s="156"/>
      <c r="E789" s="156"/>
      <c r="F789" s="156"/>
      <c r="G789" s="156"/>
      <c r="H789" s="156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ht="12.75" customHeight="1">
      <c r="A790" s="19"/>
      <c r="B790" s="19"/>
      <c r="C790" s="156"/>
      <c r="D790" s="156"/>
      <c r="E790" s="156"/>
      <c r="F790" s="156"/>
      <c r="G790" s="156"/>
      <c r="H790" s="156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ht="12.75" customHeight="1">
      <c r="A791" s="19"/>
      <c r="B791" s="19"/>
      <c r="C791" s="156"/>
      <c r="D791" s="156"/>
      <c r="E791" s="156"/>
      <c r="F791" s="156"/>
      <c r="G791" s="156"/>
      <c r="H791" s="156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ht="12.75" customHeight="1">
      <c r="A792" s="19"/>
      <c r="B792" s="19"/>
      <c r="C792" s="156"/>
      <c r="D792" s="156"/>
      <c r="E792" s="156"/>
      <c r="F792" s="156"/>
      <c r="G792" s="156"/>
      <c r="H792" s="156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ht="12.75" customHeight="1">
      <c r="A793" s="19"/>
      <c r="B793" s="19"/>
      <c r="C793" s="156"/>
      <c r="D793" s="156"/>
      <c r="E793" s="156"/>
      <c r="F793" s="156"/>
      <c r="G793" s="156"/>
      <c r="H793" s="156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ht="12.75" customHeight="1">
      <c r="A794" s="19"/>
      <c r="B794" s="19"/>
      <c r="C794" s="156"/>
      <c r="D794" s="156"/>
      <c r="E794" s="156"/>
      <c r="F794" s="156"/>
      <c r="G794" s="156"/>
      <c r="H794" s="156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ht="12.75" customHeight="1">
      <c r="A795" s="19"/>
      <c r="B795" s="19"/>
      <c r="C795" s="156"/>
      <c r="D795" s="156"/>
      <c r="E795" s="156"/>
      <c r="F795" s="156"/>
      <c r="G795" s="156"/>
      <c r="H795" s="156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ht="12.75" customHeight="1">
      <c r="A796" s="19"/>
      <c r="B796" s="19"/>
      <c r="C796" s="156"/>
      <c r="D796" s="156"/>
      <c r="E796" s="156"/>
      <c r="F796" s="156"/>
      <c r="G796" s="156"/>
      <c r="H796" s="156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ht="12.75" customHeight="1">
      <c r="A797" s="19"/>
      <c r="B797" s="19"/>
      <c r="C797" s="156"/>
      <c r="D797" s="156"/>
      <c r="E797" s="156"/>
      <c r="F797" s="156"/>
      <c r="G797" s="156"/>
      <c r="H797" s="156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ht="12.75" customHeight="1">
      <c r="A798" s="19"/>
      <c r="B798" s="19"/>
      <c r="C798" s="156"/>
      <c r="D798" s="156"/>
      <c r="E798" s="156"/>
      <c r="F798" s="156"/>
      <c r="G798" s="156"/>
      <c r="H798" s="156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ht="12.75" customHeight="1">
      <c r="A799" s="19"/>
      <c r="B799" s="19"/>
      <c r="C799" s="156"/>
      <c r="D799" s="156"/>
      <c r="E799" s="156"/>
      <c r="F799" s="156"/>
      <c r="G799" s="156"/>
      <c r="H799" s="156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ht="12.75" customHeight="1">
      <c r="A800" s="19"/>
      <c r="B800" s="19"/>
      <c r="C800" s="156"/>
      <c r="D800" s="156"/>
      <c r="E800" s="156"/>
      <c r="F800" s="156"/>
      <c r="G800" s="156"/>
      <c r="H800" s="156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ht="12.75" customHeight="1">
      <c r="A801" s="19"/>
      <c r="B801" s="19"/>
      <c r="C801" s="156"/>
      <c r="D801" s="156"/>
      <c r="E801" s="156"/>
      <c r="F801" s="156"/>
      <c r="G801" s="156"/>
      <c r="H801" s="156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ht="12.75" customHeight="1">
      <c r="A802" s="19"/>
      <c r="B802" s="19"/>
      <c r="C802" s="156"/>
      <c r="D802" s="156"/>
      <c r="E802" s="156"/>
      <c r="F802" s="156"/>
      <c r="G802" s="156"/>
      <c r="H802" s="156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ht="12.75" customHeight="1">
      <c r="A803" s="19"/>
      <c r="B803" s="19"/>
      <c r="C803" s="156"/>
      <c r="D803" s="156"/>
      <c r="E803" s="156"/>
      <c r="F803" s="156"/>
      <c r="G803" s="156"/>
      <c r="H803" s="156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ht="12.75" customHeight="1">
      <c r="A804" s="19"/>
      <c r="B804" s="19"/>
      <c r="C804" s="156"/>
      <c r="D804" s="156"/>
      <c r="E804" s="156"/>
      <c r="F804" s="156"/>
      <c r="G804" s="156"/>
      <c r="H804" s="156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ht="12.75" customHeight="1">
      <c r="A805" s="19"/>
      <c r="B805" s="19"/>
      <c r="C805" s="156"/>
      <c r="D805" s="156"/>
      <c r="E805" s="156"/>
      <c r="F805" s="156"/>
      <c r="G805" s="156"/>
      <c r="H805" s="156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ht="12.75" customHeight="1">
      <c r="A806" s="19"/>
      <c r="B806" s="19"/>
      <c r="C806" s="156"/>
      <c r="D806" s="156"/>
      <c r="E806" s="156"/>
      <c r="F806" s="156"/>
      <c r="G806" s="156"/>
      <c r="H806" s="156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ht="12.75" customHeight="1">
      <c r="A807" s="19"/>
      <c r="B807" s="19"/>
      <c r="C807" s="156"/>
      <c r="D807" s="156"/>
      <c r="E807" s="156"/>
      <c r="F807" s="156"/>
      <c r="G807" s="156"/>
      <c r="H807" s="156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ht="12.75" customHeight="1">
      <c r="A808" s="19"/>
      <c r="B808" s="19"/>
      <c r="C808" s="156"/>
      <c r="D808" s="156"/>
      <c r="E808" s="156"/>
      <c r="F808" s="156"/>
      <c r="G808" s="156"/>
      <c r="H808" s="156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ht="12.75" customHeight="1">
      <c r="A809" s="19"/>
      <c r="B809" s="19"/>
      <c r="C809" s="156"/>
      <c r="D809" s="156"/>
      <c r="E809" s="156"/>
      <c r="F809" s="156"/>
      <c r="G809" s="156"/>
      <c r="H809" s="156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ht="12.75" customHeight="1">
      <c r="A810" s="19"/>
      <c r="B810" s="19"/>
      <c r="C810" s="156"/>
      <c r="D810" s="156"/>
      <c r="E810" s="156"/>
      <c r="F810" s="156"/>
      <c r="G810" s="156"/>
      <c r="H810" s="156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ht="12.75" customHeight="1">
      <c r="A811" s="19"/>
      <c r="B811" s="19"/>
      <c r="C811" s="156"/>
      <c r="D811" s="156"/>
      <c r="E811" s="156"/>
      <c r="F811" s="156"/>
      <c r="G811" s="156"/>
      <c r="H811" s="156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ht="12.75" customHeight="1">
      <c r="A812" s="19"/>
      <c r="B812" s="19"/>
      <c r="C812" s="156"/>
      <c r="D812" s="156"/>
      <c r="E812" s="156"/>
      <c r="F812" s="156"/>
      <c r="G812" s="156"/>
      <c r="H812" s="156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ht="12.75" customHeight="1">
      <c r="A813" s="19"/>
      <c r="B813" s="19"/>
      <c r="C813" s="156"/>
      <c r="D813" s="156"/>
      <c r="E813" s="156"/>
      <c r="F813" s="156"/>
      <c r="G813" s="156"/>
      <c r="H813" s="156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ht="12.75" customHeight="1">
      <c r="A814" s="19"/>
      <c r="B814" s="19"/>
      <c r="C814" s="156"/>
      <c r="D814" s="156"/>
      <c r="E814" s="156"/>
      <c r="F814" s="156"/>
      <c r="G814" s="156"/>
      <c r="H814" s="156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ht="12.75" customHeight="1">
      <c r="A815" s="19"/>
      <c r="B815" s="19"/>
      <c r="C815" s="156"/>
      <c r="D815" s="156"/>
      <c r="E815" s="156"/>
      <c r="F815" s="156"/>
      <c r="G815" s="156"/>
      <c r="H815" s="156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ht="12.75" customHeight="1">
      <c r="A816" s="19"/>
      <c r="B816" s="19"/>
      <c r="C816" s="156"/>
      <c r="D816" s="156"/>
      <c r="E816" s="156"/>
      <c r="F816" s="156"/>
      <c r="G816" s="156"/>
      <c r="H816" s="156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ht="12.75" customHeight="1">
      <c r="A817" s="19"/>
      <c r="B817" s="19"/>
      <c r="C817" s="156"/>
      <c r="D817" s="156"/>
      <c r="E817" s="156"/>
      <c r="F817" s="156"/>
      <c r="G817" s="156"/>
      <c r="H817" s="156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ht="12.75" customHeight="1">
      <c r="A818" s="19"/>
      <c r="B818" s="19"/>
      <c r="C818" s="156"/>
      <c r="D818" s="156"/>
      <c r="E818" s="156"/>
      <c r="F818" s="156"/>
      <c r="G818" s="156"/>
      <c r="H818" s="156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ht="12.75" customHeight="1">
      <c r="A819" s="19"/>
      <c r="B819" s="19"/>
      <c r="C819" s="156"/>
      <c r="D819" s="156"/>
      <c r="E819" s="156"/>
      <c r="F819" s="156"/>
      <c r="G819" s="156"/>
      <c r="H819" s="156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ht="12.75" customHeight="1">
      <c r="A820" s="19"/>
      <c r="B820" s="19"/>
      <c r="C820" s="156"/>
      <c r="D820" s="156"/>
      <c r="E820" s="156"/>
      <c r="F820" s="156"/>
      <c r="G820" s="156"/>
      <c r="H820" s="156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ht="12.75" customHeight="1">
      <c r="A821" s="19"/>
      <c r="B821" s="19"/>
      <c r="C821" s="156"/>
      <c r="D821" s="156"/>
      <c r="E821" s="156"/>
      <c r="F821" s="156"/>
      <c r="G821" s="156"/>
      <c r="H821" s="156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ht="12.75" customHeight="1">
      <c r="A822" s="19"/>
      <c r="B822" s="19"/>
      <c r="C822" s="156"/>
      <c r="D822" s="156"/>
      <c r="E822" s="156"/>
      <c r="F822" s="156"/>
      <c r="G822" s="156"/>
      <c r="H822" s="156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ht="12.75" customHeight="1">
      <c r="A823" s="19"/>
      <c r="B823" s="19"/>
      <c r="C823" s="156"/>
      <c r="D823" s="156"/>
      <c r="E823" s="156"/>
      <c r="F823" s="156"/>
      <c r="G823" s="156"/>
      <c r="H823" s="156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ht="12.75" customHeight="1">
      <c r="A824" s="19"/>
      <c r="B824" s="19"/>
      <c r="C824" s="156"/>
      <c r="D824" s="156"/>
      <c r="E824" s="156"/>
      <c r="F824" s="156"/>
      <c r="G824" s="156"/>
      <c r="H824" s="156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ht="12.75" customHeight="1">
      <c r="A825" s="19"/>
      <c r="B825" s="19"/>
      <c r="C825" s="156"/>
      <c r="D825" s="156"/>
      <c r="E825" s="156"/>
      <c r="F825" s="156"/>
      <c r="G825" s="156"/>
      <c r="H825" s="156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ht="12.75" customHeight="1">
      <c r="A826" s="19"/>
      <c r="B826" s="19"/>
      <c r="C826" s="156"/>
      <c r="D826" s="156"/>
      <c r="E826" s="156"/>
      <c r="F826" s="156"/>
      <c r="G826" s="156"/>
      <c r="H826" s="156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ht="12.75" customHeight="1">
      <c r="A827" s="19"/>
      <c r="B827" s="19"/>
      <c r="C827" s="156"/>
      <c r="D827" s="156"/>
      <c r="E827" s="156"/>
      <c r="F827" s="156"/>
      <c r="G827" s="156"/>
      <c r="H827" s="156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ht="12.75" customHeight="1">
      <c r="A828" s="19"/>
      <c r="B828" s="19"/>
      <c r="C828" s="156"/>
      <c r="D828" s="156"/>
      <c r="E828" s="156"/>
      <c r="F828" s="156"/>
      <c r="G828" s="156"/>
      <c r="H828" s="156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ht="12.75" customHeight="1">
      <c r="A829" s="19"/>
      <c r="B829" s="19"/>
      <c r="C829" s="156"/>
      <c r="D829" s="156"/>
      <c r="E829" s="156"/>
      <c r="F829" s="156"/>
      <c r="G829" s="156"/>
      <c r="H829" s="156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ht="12.75" customHeight="1">
      <c r="A830" s="19"/>
      <c r="B830" s="19"/>
      <c r="C830" s="156"/>
      <c r="D830" s="156"/>
      <c r="E830" s="156"/>
      <c r="F830" s="156"/>
      <c r="G830" s="156"/>
      <c r="H830" s="156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ht="12.75" customHeight="1">
      <c r="A831" s="19"/>
      <c r="B831" s="19"/>
      <c r="C831" s="156"/>
      <c r="D831" s="156"/>
      <c r="E831" s="156"/>
      <c r="F831" s="156"/>
      <c r="G831" s="156"/>
      <c r="H831" s="156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ht="12.75" customHeight="1">
      <c r="A832" s="19"/>
      <c r="B832" s="19"/>
      <c r="C832" s="156"/>
      <c r="D832" s="156"/>
      <c r="E832" s="156"/>
      <c r="F832" s="156"/>
      <c r="G832" s="156"/>
      <c r="H832" s="156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ht="12.75" customHeight="1">
      <c r="A833" s="19"/>
      <c r="B833" s="19"/>
      <c r="C833" s="156"/>
      <c r="D833" s="156"/>
      <c r="E833" s="156"/>
      <c r="F833" s="156"/>
      <c r="G833" s="156"/>
      <c r="H833" s="156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ht="12.75" customHeight="1">
      <c r="A834" s="19"/>
      <c r="B834" s="19"/>
      <c r="C834" s="156"/>
      <c r="D834" s="156"/>
      <c r="E834" s="156"/>
      <c r="F834" s="156"/>
      <c r="G834" s="156"/>
      <c r="H834" s="156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ht="12.75" customHeight="1">
      <c r="A835" s="19"/>
      <c r="B835" s="19"/>
      <c r="C835" s="156"/>
      <c r="D835" s="156"/>
      <c r="E835" s="156"/>
      <c r="F835" s="156"/>
      <c r="G835" s="156"/>
      <c r="H835" s="156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ht="12.75" customHeight="1">
      <c r="A836" s="19"/>
      <c r="B836" s="19"/>
      <c r="C836" s="156"/>
      <c r="D836" s="156"/>
      <c r="E836" s="156"/>
      <c r="F836" s="156"/>
      <c r="G836" s="156"/>
      <c r="H836" s="156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ht="12.75" customHeight="1">
      <c r="A837" s="19"/>
      <c r="B837" s="19"/>
      <c r="C837" s="156"/>
      <c r="D837" s="156"/>
      <c r="E837" s="156"/>
      <c r="F837" s="156"/>
      <c r="G837" s="156"/>
      <c r="H837" s="156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ht="12.75" customHeight="1">
      <c r="A838" s="19"/>
      <c r="B838" s="19"/>
      <c r="C838" s="156"/>
      <c r="D838" s="156"/>
      <c r="E838" s="156"/>
      <c r="F838" s="156"/>
      <c r="G838" s="156"/>
      <c r="H838" s="156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ht="12.75" customHeight="1">
      <c r="A839" s="19"/>
      <c r="B839" s="19"/>
      <c r="C839" s="156"/>
      <c r="D839" s="156"/>
      <c r="E839" s="156"/>
      <c r="F839" s="156"/>
      <c r="G839" s="156"/>
      <c r="H839" s="156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ht="12.75" customHeight="1">
      <c r="A840" s="19"/>
      <c r="B840" s="19"/>
      <c r="C840" s="156"/>
      <c r="D840" s="156"/>
      <c r="E840" s="156"/>
      <c r="F840" s="156"/>
      <c r="G840" s="156"/>
      <c r="H840" s="156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ht="12.75" customHeight="1">
      <c r="A841" s="19"/>
      <c r="B841" s="19"/>
      <c r="C841" s="156"/>
      <c r="D841" s="156"/>
      <c r="E841" s="156"/>
      <c r="F841" s="156"/>
      <c r="G841" s="156"/>
      <c r="H841" s="156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ht="12.75" customHeight="1">
      <c r="A842" s="19"/>
      <c r="B842" s="19"/>
      <c r="C842" s="156"/>
      <c r="D842" s="156"/>
      <c r="E842" s="156"/>
      <c r="F842" s="156"/>
      <c r="G842" s="156"/>
      <c r="H842" s="156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ht="12.75" customHeight="1">
      <c r="A843" s="19"/>
      <c r="B843" s="19"/>
      <c r="C843" s="156"/>
      <c r="D843" s="156"/>
      <c r="E843" s="156"/>
      <c r="F843" s="156"/>
      <c r="G843" s="156"/>
      <c r="H843" s="156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ht="12.75" customHeight="1">
      <c r="A844" s="19"/>
      <c r="B844" s="19"/>
      <c r="C844" s="156"/>
      <c r="D844" s="156"/>
      <c r="E844" s="156"/>
      <c r="F844" s="156"/>
      <c r="G844" s="156"/>
      <c r="H844" s="156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ht="12.75" customHeight="1">
      <c r="A845" s="19"/>
      <c r="B845" s="19"/>
      <c r="C845" s="156"/>
      <c r="D845" s="156"/>
      <c r="E845" s="156"/>
      <c r="F845" s="156"/>
      <c r="G845" s="156"/>
      <c r="H845" s="156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ht="12.75" customHeight="1">
      <c r="A846" s="19"/>
      <c r="B846" s="19"/>
      <c r="C846" s="156"/>
      <c r="D846" s="156"/>
      <c r="E846" s="156"/>
      <c r="F846" s="156"/>
      <c r="G846" s="156"/>
      <c r="H846" s="156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ht="12.75" customHeight="1">
      <c r="A847" s="19"/>
      <c r="B847" s="19"/>
      <c r="C847" s="156"/>
      <c r="D847" s="156"/>
      <c r="E847" s="156"/>
      <c r="F847" s="156"/>
      <c r="G847" s="156"/>
      <c r="H847" s="156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ht="12.75" customHeight="1">
      <c r="A848" s="19"/>
      <c r="B848" s="19"/>
      <c r="C848" s="156"/>
      <c r="D848" s="156"/>
      <c r="E848" s="156"/>
      <c r="F848" s="156"/>
      <c r="G848" s="156"/>
      <c r="H848" s="156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ht="12.75" customHeight="1">
      <c r="A849" s="19"/>
      <c r="B849" s="19"/>
      <c r="C849" s="156"/>
      <c r="D849" s="156"/>
      <c r="E849" s="156"/>
      <c r="F849" s="156"/>
      <c r="G849" s="156"/>
      <c r="H849" s="156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ht="12.75" customHeight="1">
      <c r="A850" s="19"/>
      <c r="B850" s="19"/>
      <c r="C850" s="156"/>
      <c r="D850" s="156"/>
      <c r="E850" s="156"/>
      <c r="F850" s="156"/>
      <c r="G850" s="156"/>
      <c r="H850" s="156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ht="12.75" customHeight="1">
      <c r="A851" s="19"/>
      <c r="B851" s="19"/>
      <c r="C851" s="156"/>
      <c r="D851" s="156"/>
      <c r="E851" s="156"/>
      <c r="F851" s="156"/>
      <c r="G851" s="156"/>
      <c r="H851" s="156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ht="12.75" customHeight="1">
      <c r="A852" s="19"/>
      <c r="B852" s="19"/>
      <c r="C852" s="156"/>
      <c r="D852" s="156"/>
      <c r="E852" s="156"/>
      <c r="F852" s="156"/>
      <c r="G852" s="156"/>
      <c r="H852" s="156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ht="12.75" customHeight="1">
      <c r="A853" s="19"/>
      <c r="B853" s="19"/>
      <c r="C853" s="156"/>
      <c r="D853" s="156"/>
      <c r="E853" s="156"/>
      <c r="F853" s="156"/>
      <c r="G853" s="156"/>
      <c r="H853" s="156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ht="12.75" customHeight="1">
      <c r="A854" s="19"/>
      <c r="B854" s="19"/>
      <c r="C854" s="156"/>
      <c r="D854" s="156"/>
      <c r="E854" s="156"/>
      <c r="F854" s="156"/>
      <c r="G854" s="156"/>
      <c r="H854" s="156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ht="12.75" customHeight="1">
      <c r="A855" s="19"/>
      <c r="B855" s="19"/>
      <c r="C855" s="156"/>
      <c r="D855" s="156"/>
      <c r="E855" s="156"/>
      <c r="F855" s="156"/>
      <c r="G855" s="156"/>
      <c r="H855" s="156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ht="12.75" customHeight="1">
      <c r="A856" s="19"/>
      <c r="B856" s="19"/>
      <c r="C856" s="156"/>
      <c r="D856" s="156"/>
      <c r="E856" s="156"/>
      <c r="F856" s="156"/>
      <c r="G856" s="156"/>
      <c r="H856" s="156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ht="12.75" customHeight="1">
      <c r="A857" s="19"/>
      <c r="B857" s="19"/>
      <c r="C857" s="156"/>
      <c r="D857" s="156"/>
      <c r="E857" s="156"/>
      <c r="F857" s="156"/>
      <c r="G857" s="156"/>
      <c r="H857" s="156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ht="12.75" customHeight="1">
      <c r="A858" s="19"/>
      <c r="B858" s="19"/>
      <c r="C858" s="156"/>
      <c r="D858" s="156"/>
      <c r="E858" s="156"/>
      <c r="F858" s="156"/>
      <c r="G858" s="156"/>
      <c r="H858" s="156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ht="12.75" customHeight="1">
      <c r="A859" s="19"/>
      <c r="B859" s="19"/>
      <c r="C859" s="156"/>
      <c r="D859" s="156"/>
      <c r="E859" s="156"/>
      <c r="F859" s="156"/>
      <c r="G859" s="156"/>
      <c r="H859" s="156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ht="12.75" customHeight="1">
      <c r="A860" s="19"/>
      <c r="B860" s="19"/>
      <c r="C860" s="156"/>
      <c r="D860" s="156"/>
      <c r="E860" s="156"/>
      <c r="F860" s="156"/>
      <c r="G860" s="156"/>
      <c r="H860" s="156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ht="12.75" customHeight="1">
      <c r="A861" s="19"/>
      <c r="B861" s="19"/>
      <c r="C861" s="156"/>
      <c r="D861" s="156"/>
      <c r="E861" s="156"/>
      <c r="F861" s="156"/>
      <c r="G861" s="156"/>
      <c r="H861" s="156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ht="12.75" customHeight="1">
      <c r="A862" s="19"/>
      <c r="B862" s="19"/>
      <c r="C862" s="156"/>
      <c r="D862" s="156"/>
      <c r="E862" s="156"/>
      <c r="F862" s="156"/>
      <c r="G862" s="156"/>
      <c r="H862" s="156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ht="12.75" customHeight="1">
      <c r="A863" s="19"/>
      <c r="B863" s="19"/>
      <c r="C863" s="156"/>
      <c r="D863" s="156"/>
      <c r="E863" s="156"/>
      <c r="F863" s="156"/>
      <c r="G863" s="156"/>
      <c r="H863" s="156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ht="12.75" customHeight="1">
      <c r="A864" s="19"/>
      <c r="B864" s="19"/>
      <c r="C864" s="156"/>
      <c r="D864" s="156"/>
      <c r="E864" s="156"/>
      <c r="F864" s="156"/>
      <c r="G864" s="156"/>
      <c r="H864" s="156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ht="12.75" customHeight="1">
      <c r="A865" s="19"/>
      <c r="B865" s="19"/>
      <c r="C865" s="156"/>
      <c r="D865" s="156"/>
      <c r="E865" s="156"/>
      <c r="F865" s="156"/>
      <c r="G865" s="156"/>
      <c r="H865" s="156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ht="12.75" customHeight="1">
      <c r="A866" s="19"/>
      <c r="B866" s="19"/>
      <c r="C866" s="156"/>
      <c r="D866" s="156"/>
      <c r="E866" s="156"/>
      <c r="F866" s="156"/>
      <c r="G866" s="156"/>
      <c r="H866" s="156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ht="12.75" customHeight="1">
      <c r="A867" s="19"/>
      <c r="B867" s="19"/>
      <c r="C867" s="156"/>
      <c r="D867" s="156"/>
      <c r="E867" s="156"/>
      <c r="F867" s="156"/>
      <c r="G867" s="156"/>
      <c r="H867" s="156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ht="12.75" customHeight="1">
      <c r="A868" s="19"/>
      <c r="B868" s="19"/>
      <c r="C868" s="156"/>
      <c r="D868" s="156"/>
      <c r="E868" s="156"/>
      <c r="F868" s="156"/>
      <c r="G868" s="156"/>
      <c r="H868" s="156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ht="12.75" customHeight="1">
      <c r="A869" s="19"/>
      <c r="B869" s="19"/>
      <c r="C869" s="156"/>
      <c r="D869" s="156"/>
      <c r="E869" s="156"/>
      <c r="F869" s="156"/>
      <c r="G869" s="156"/>
      <c r="H869" s="156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ht="12.75" customHeight="1">
      <c r="A870" s="19"/>
      <c r="B870" s="19"/>
      <c r="C870" s="156"/>
      <c r="D870" s="156"/>
      <c r="E870" s="156"/>
      <c r="F870" s="156"/>
      <c r="G870" s="156"/>
      <c r="H870" s="156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ht="12.75" customHeight="1">
      <c r="A871" s="19"/>
      <c r="B871" s="19"/>
      <c r="C871" s="156"/>
      <c r="D871" s="156"/>
      <c r="E871" s="156"/>
      <c r="F871" s="156"/>
      <c r="G871" s="156"/>
      <c r="H871" s="156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ht="12.75" customHeight="1">
      <c r="A872" s="19"/>
      <c r="B872" s="19"/>
      <c r="C872" s="156"/>
      <c r="D872" s="156"/>
      <c r="E872" s="156"/>
      <c r="F872" s="156"/>
      <c r="G872" s="156"/>
      <c r="H872" s="156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ht="12.75" customHeight="1">
      <c r="A873" s="19"/>
      <c r="B873" s="19"/>
      <c r="C873" s="156"/>
      <c r="D873" s="156"/>
      <c r="E873" s="156"/>
      <c r="F873" s="156"/>
      <c r="G873" s="156"/>
      <c r="H873" s="156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ht="12.75" customHeight="1">
      <c r="A874" s="19"/>
      <c r="B874" s="19"/>
      <c r="C874" s="156"/>
      <c r="D874" s="156"/>
      <c r="E874" s="156"/>
      <c r="F874" s="156"/>
      <c r="G874" s="156"/>
      <c r="H874" s="156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ht="12.75" customHeight="1">
      <c r="A875" s="19"/>
      <c r="B875" s="19"/>
      <c r="C875" s="156"/>
      <c r="D875" s="156"/>
      <c r="E875" s="156"/>
      <c r="F875" s="156"/>
      <c r="G875" s="156"/>
      <c r="H875" s="156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ht="12.75" customHeight="1">
      <c r="A876" s="19"/>
      <c r="B876" s="19"/>
      <c r="C876" s="156"/>
      <c r="D876" s="156"/>
      <c r="E876" s="156"/>
      <c r="F876" s="156"/>
      <c r="G876" s="156"/>
      <c r="H876" s="156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ht="12.75" customHeight="1">
      <c r="A877" s="19"/>
      <c r="B877" s="19"/>
      <c r="C877" s="156"/>
      <c r="D877" s="156"/>
      <c r="E877" s="156"/>
      <c r="F877" s="156"/>
      <c r="G877" s="156"/>
      <c r="H877" s="156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ht="12.75" customHeight="1">
      <c r="A878" s="19"/>
      <c r="B878" s="19"/>
      <c r="C878" s="156"/>
      <c r="D878" s="156"/>
      <c r="E878" s="156"/>
      <c r="F878" s="156"/>
      <c r="G878" s="156"/>
      <c r="H878" s="156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ht="12.75" customHeight="1">
      <c r="A879" s="19"/>
      <c r="B879" s="19"/>
      <c r="C879" s="156"/>
      <c r="D879" s="156"/>
      <c r="E879" s="156"/>
      <c r="F879" s="156"/>
      <c r="G879" s="156"/>
      <c r="H879" s="156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ht="12.75" customHeight="1">
      <c r="A880" s="19"/>
      <c r="B880" s="19"/>
      <c r="C880" s="156"/>
      <c r="D880" s="156"/>
      <c r="E880" s="156"/>
      <c r="F880" s="156"/>
      <c r="G880" s="156"/>
      <c r="H880" s="156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ht="12.75" customHeight="1">
      <c r="A881" s="19"/>
      <c r="B881" s="19"/>
      <c r="C881" s="156"/>
      <c r="D881" s="156"/>
      <c r="E881" s="156"/>
      <c r="F881" s="156"/>
      <c r="G881" s="156"/>
      <c r="H881" s="156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ht="12.75" customHeight="1">
      <c r="A882" s="19"/>
      <c r="B882" s="19"/>
      <c r="C882" s="156"/>
      <c r="D882" s="156"/>
      <c r="E882" s="156"/>
      <c r="F882" s="156"/>
      <c r="G882" s="156"/>
      <c r="H882" s="156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ht="12.75" customHeight="1">
      <c r="A883" s="19"/>
      <c r="B883" s="19"/>
      <c r="C883" s="156"/>
      <c r="D883" s="156"/>
      <c r="E883" s="156"/>
      <c r="F883" s="156"/>
      <c r="G883" s="156"/>
      <c r="H883" s="156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ht="12.75" customHeight="1">
      <c r="A884" s="19"/>
      <c r="B884" s="19"/>
      <c r="C884" s="156"/>
      <c r="D884" s="156"/>
      <c r="E884" s="156"/>
      <c r="F884" s="156"/>
      <c r="G884" s="156"/>
      <c r="H884" s="156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ht="12.75" customHeight="1">
      <c r="A885" s="19"/>
      <c r="B885" s="19"/>
      <c r="C885" s="156"/>
      <c r="D885" s="156"/>
      <c r="E885" s="156"/>
      <c r="F885" s="156"/>
      <c r="G885" s="156"/>
      <c r="H885" s="156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ht="12.75" customHeight="1">
      <c r="A886" s="19"/>
      <c r="B886" s="19"/>
      <c r="C886" s="156"/>
      <c r="D886" s="156"/>
      <c r="E886" s="156"/>
      <c r="F886" s="156"/>
      <c r="G886" s="156"/>
      <c r="H886" s="156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ht="12.75" customHeight="1">
      <c r="A887" s="19"/>
      <c r="B887" s="19"/>
      <c r="C887" s="156"/>
      <c r="D887" s="156"/>
      <c r="E887" s="156"/>
      <c r="F887" s="156"/>
      <c r="G887" s="156"/>
      <c r="H887" s="156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ht="12.75" customHeight="1">
      <c r="A888" s="19"/>
      <c r="B888" s="19"/>
      <c r="C888" s="156"/>
      <c r="D888" s="156"/>
      <c r="E888" s="156"/>
      <c r="F888" s="156"/>
      <c r="G888" s="156"/>
      <c r="H888" s="156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ht="12.75" customHeight="1">
      <c r="A889" s="19"/>
      <c r="B889" s="19"/>
      <c r="C889" s="156"/>
      <c r="D889" s="156"/>
      <c r="E889" s="156"/>
      <c r="F889" s="156"/>
      <c r="G889" s="156"/>
      <c r="H889" s="156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ht="12.75" customHeight="1">
      <c r="A890" s="19"/>
      <c r="B890" s="19"/>
      <c r="C890" s="156"/>
      <c r="D890" s="156"/>
      <c r="E890" s="156"/>
      <c r="F890" s="156"/>
      <c r="G890" s="156"/>
      <c r="H890" s="156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ht="12.75" customHeight="1">
      <c r="A891" s="19"/>
      <c r="B891" s="19"/>
      <c r="C891" s="156"/>
      <c r="D891" s="156"/>
      <c r="E891" s="156"/>
      <c r="F891" s="156"/>
      <c r="G891" s="156"/>
      <c r="H891" s="156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ht="12.75" customHeight="1">
      <c r="A892" s="19"/>
      <c r="B892" s="19"/>
      <c r="C892" s="156"/>
      <c r="D892" s="156"/>
      <c r="E892" s="156"/>
      <c r="F892" s="156"/>
      <c r="G892" s="156"/>
      <c r="H892" s="156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ht="12.75" customHeight="1">
      <c r="A893" s="19"/>
      <c r="B893" s="19"/>
      <c r="C893" s="156"/>
      <c r="D893" s="156"/>
      <c r="E893" s="156"/>
      <c r="F893" s="156"/>
      <c r="G893" s="156"/>
      <c r="H893" s="156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ht="12.75" customHeight="1">
      <c r="A894" s="19"/>
      <c r="B894" s="19"/>
      <c r="C894" s="156"/>
      <c r="D894" s="156"/>
      <c r="E894" s="156"/>
      <c r="F894" s="156"/>
      <c r="G894" s="156"/>
      <c r="H894" s="156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ht="12.75" customHeight="1">
      <c r="A895" s="19"/>
      <c r="B895" s="19"/>
      <c r="C895" s="156"/>
      <c r="D895" s="156"/>
      <c r="E895" s="156"/>
      <c r="F895" s="156"/>
      <c r="G895" s="156"/>
      <c r="H895" s="156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ht="12.75" customHeight="1">
      <c r="A896" s="19"/>
      <c r="B896" s="19"/>
      <c r="C896" s="156"/>
      <c r="D896" s="156"/>
      <c r="E896" s="156"/>
      <c r="F896" s="156"/>
      <c r="G896" s="156"/>
      <c r="H896" s="156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ht="12.75" customHeight="1">
      <c r="A897" s="19"/>
      <c r="B897" s="19"/>
      <c r="C897" s="156"/>
      <c r="D897" s="156"/>
      <c r="E897" s="156"/>
      <c r="F897" s="156"/>
      <c r="G897" s="156"/>
      <c r="H897" s="156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ht="12.75" customHeight="1">
      <c r="A898" s="19"/>
      <c r="B898" s="19"/>
      <c r="C898" s="156"/>
      <c r="D898" s="156"/>
      <c r="E898" s="156"/>
      <c r="F898" s="156"/>
      <c r="G898" s="156"/>
      <c r="H898" s="156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ht="12.75" customHeight="1">
      <c r="A899" s="19"/>
      <c r="B899" s="19"/>
      <c r="C899" s="156"/>
      <c r="D899" s="156"/>
      <c r="E899" s="156"/>
      <c r="F899" s="156"/>
      <c r="G899" s="156"/>
      <c r="H899" s="156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ht="12.75" customHeight="1">
      <c r="A900" s="19"/>
      <c r="B900" s="19"/>
      <c r="C900" s="156"/>
      <c r="D900" s="156"/>
      <c r="E900" s="156"/>
      <c r="F900" s="156"/>
      <c r="G900" s="156"/>
      <c r="H900" s="156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ht="12.75" customHeight="1">
      <c r="A901" s="19"/>
      <c r="B901" s="19"/>
      <c r="C901" s="156"/>
      <c r="D901" s="156"/>
      <c r="E901" s="156"/>
      <c r="F901" s="156"/>
      <c r="G901" s="156"/>
      <c r="H901" s="156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ht="12.75" customHeight="1">
      <c r="A902" s="19"/>
      <c r="B902" s="19"/>
      <c r="C902" s="156"/>
      <c r="D902" s="156"/>
      <c r="E902" s="156"/>
      <c r="F902" s="156"/>
      <c r="G902" s="156"/>
      <c r="H902" s="156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ht="12.75" customHeight="1">
      <c r="A903" s="19"/>
      <c r="B903" s="19"/>
      <c r="C903" s="156"/>
      <c r="D903" s="156"/>
      <c r="E903" s="156"/>
      <c r="F903" s="156"/>
      <c r="G903" s="156"/>
      <c r="H903" s="156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ht="12.75" customHeight="1">
      <c r="A904" s="19"/>
      <c r="B904" s="19"/>
      <c r="C904" s="156"/>
      <c r="D904" s="156"/>
      <c r="E904" s="156"/>
      <c r="F904" s="156"/>
      <c r="G904" s="156"/>
      <c r="H904" s="156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ht="12.75" customHeight="1">
      <c r="A905" s="19"/>
      <c r="B905" s="19"/>
      <c r="C905" s="156"/>
      <c r="D905" s="156"/>
      <c r="E905" s="156"/>
      <c r="F905" s="156"/>
      <c r="G905" s="156"/>
      <c r="H905" s="156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ht="12.75" customHeight="1">
      <c r="A906" s="19"/>
      <c r="B906" s="19"/>
      <c r="C906" s="156"/>
      <c r="D906" s="156"/>
      <c r="E906" s="156"/>
      <c r="F906" s="156"/>
      <c r="G906" s="156"/>
      <c r="H906" s="156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ht="12.75" customHeight="1">
      <c r="A907" s="19"/>
      <c r="B907" s="19"/>
      <c r="C907" s="156"/>
      <c r="D907" s="156"/>
      <c r="E907" s="156"/>
      <c r="F907" s="156"/>
      <c r="G907" s="156"/>
      <c r="H907" s="156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ht="12.75" customHeight="1">
      <c r="A908" s="19"/>
      <c r="B908" s="19"/>
      <c r="C908" s="156"/>
      <c r="D908" s="156"/>
      <c r="E908" s="156"/>
      <c r="F908" s="156"/>
      <c r="G908" s="156"/>
      <c r="H908" s="156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ht="12.75" customHeight="1">
      <c r="A909" s="19"/>
      <c r="B909" s="19"/>
      <c r="C909" s="156"/>
      <c r="D909" s="156"/>
      <c r="E909" s="156"/>
      <c r="F909" s="156"/>
      <c r="G909" s="156"/>
      <c r="H909" s="156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ht="12.75" customHeight="1">
      <c r="A910" s="19"/>
      <c r="B910" s="19"/>
      <c r="C910" s="156"/>
      <c r="D910" s="156"/>
      <c r="E910" s="156"/>
      <c r="F910" s="156"/>
      <c r="G910" s="156"/>
      <c r="H910" s="156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ht="12.75" customHeight="1">
      <c r="A911" s="19"/>
      <c r="B911" s="19"/>
      <c r="C911" s="156"/>
      <c r="D911" s="156"/>
      <c r="E911" s="156"/>
      <c r="F911" s="156"/>
      <c r="G911" s="156"/>
      <c r="H911" s="156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ht="12.75" customHeight="1">
      <c r="A912" s="19"/>
      <c r="B912" s="19"/>
      <c r="C912" s="156"/>
      <c r="D912" s="156"/>
      <c r="E912" s="156"/>
      <c r="F912" s="156"/>
      <c r="G912" s="156"/>
      <c r="H912" s="156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ht="12.75" customHeight="1">
      <c r="A913" s="19"/>
      <c r="B913" s="19"/>
      <c r="C913" s="156"/>
      <c r="D913" s="156"/>
      <c r="E913" s="156"/>
      <c r="F913" s="156"/>
      <c r="G913" s="156"/>
      <c r="H913" s="156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ht="12.75" customHeight="1">
      <c r="A914" s="19"/>
      <c r="B914" s="19"/>
      <c r="C914" s="156"/>
      <c r="D914" s="156"/>
      <c r="E914" s="156"/>
      <c r="F914" s="156"/>
      <c r="G914" s="156"/>
      <c r="H914" s="156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ht="12.75" customHeight="1">
      <c r="A915" s="19"/>
      <c r="B915" s="19"/>
      <c r="C915" s="156"/>
      <c r="D915" s="156"/>
      <c r="E915" s="156"/>
      <c r="F915" s="156"/>
      <c r="G915" s="156"/>
      <c r="H915" s="156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ht="12.75" customHeight="1">
      <c r="A916" s="19"/>
      <c r="B916" s="19"/>
      <c r="C916" s="156"/>
      <c r="D916" s="156"/>
      <c r="E916" s="156"/>
      <c r="F916" s="156"/>
      <c r="G916" s="156"/>
      <c r="H916" s="156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ht="12.75" customHeight="1">
      <c r="A917" s="19"/>
      <c r="B917" s="19"/>
      <c r="C917" s="156"/>
      <c r="D917" s="156"/>
      <c r="E917" s="156"/>
      <c r="F917" s="156"/>
      <c r="G917" s="156"/>
      <c r="H917" s="156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ht="12.75" customHeight="1">
      <c r="A918" s="19"/>
      <c r="B918" s="19"/>
      <c r="C918" s="156"/>
      <c r="D918" s="156"/>
      <c r="E918" s="156"/>
      <c r="F918" s="156"/>
      <c r="G918" s="156"/>
      <c r="H918" s="156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ht="12.75" customHeight="1">
      <c r="A919" s="19"/>
      <c r="B919" s="19"/>
      <c r="C919" s="156"/>
      <c r="D919" s="156"/>
      <c r="E919" s="156"/>
      <c r="F919" s="156"/>
      <c r="G919" s="156"/>
      <c r="H919" s="156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ht="12.75" customHeight="1">
      <c r="A920" s="19"/>
      <c r="B920" s="19"/>
      <c r="C920" s="156"/>
      <c r="D920" s="156"/>
      <c r="E920" s="156"/>
      <c r="F920" s="156"/>
      <c r="G920" s="156"/>
      <c r="H920" s="156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ht="12.75" customHeight="1">
      <c r="A921" s="19"/>
      <c r="B921" s="19"/>
      <c r="C921" s="156"/>
      <c r="D921" s="156"/>
      <c r="E921" s="156"/>
      <c r="F921" s="156"/>
      <c r="G921" s="156"/>
      <c r="H921" s="156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ht="12.75" customHeight="1">
      <c r="A922" s="19"/>
      <c r="B922" s="19"/>
      <c r="C922" s="156"/>
      <c r="D922" s="156"/>
      <c r="E922" s="156"/>
      <c r="F922" s="156"/>
      <c r="G922" s="156"/>
      <c r="H922" s="156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ht="12.75" customHeight="1">
      <c r="A923" s="19"/>
      <c r="B923" s="19"/>
      <c r="C923" s="156"/>
      <c r="D923" s="156"/>
      <c r="E923" s="156"/>
      <c r="F923" s="156"/>
      <c r="G923" s="156"/>
      <c r="H923" s="156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ht="12.75" customHeight="1">
      <c r="A924" s="19"/>
      <c r="B924" s="19"/>
      <c r="C924" s="156"/>
      <c r="D924" s="156"/>
      <c r="E924" s="156"/>
      <c r="F924" s="156"/>
      <c r="G924" s="156"/>
      <c r="H924" s="156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ht="12.75" customHeight="1">
      <c r="A925" s="19"/>
      <c r="B925" s="19"/>
      <c r="C925" s="156"/>
      <c r="D925" s="156"/>
      <c r="E925" s="156"/>
      <c r="F925" s="156"/>
      <c r="G925" s="156"/>
      <c r="H925" s="156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ht="12.75" customHeight="1">
      <c r="A926" s="19"/>
      <c r="B926" s="19"/>
      <c r="C926" s="156"/>
      <c r="D926" s="156"/>
      <c r="E926" s="156"/>
      <c r="F926" s="156"/>
      <c r="G926" s="156"/>
      <c r="H926" s="156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ht="12.75" customHeight="1">
      <c r="A927" s="19"/>
      <c r="B927" s="19"/>
      <c r="C927" s="156"/>
      <c r="D927" s="156"/>
      <c r="E927" s="156"/>
      <c r="F927" s="156"/>
      <c r="G927" s="156"/>
      <c r="H927" s="156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ht="12.75" customHeight="1">
      <c r="A928" s="19"/>
      <c r="B928" s="19"/>
      <c r="C928" s="156"/>
      <c r="D928" s="156"/>
      <c r="E928" s="156"/>
      <c r="F928" s="156"/>
      <c r="G928" s="156"/>
      <c r="H928" s="156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ht="12.75" customHeight="1">
      <c r="A929" s="19"/>
      <c r="B929" s="19"/>
      <c r="C929" s="156"/>
      <c r="D929" s="156"/>
      <c r="E929" s="156"/>
      <c r="F929" s="156"/>
      <c r="G929" s="156"/>
      <c r="H929" s="156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ht="12.75" customHeight="1">
      <c r="A930" s="19"/>
      <c r="B930" s="19"/>
      <c r="C930" s="156"/>
      <c r="D930" s="156"/>
      <c r="E930" s="156"/>
      <c r="F930" s="156"/>
      <c r="G930" s="156"/>
      <c r="H930" s="156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ht="12.75" customHeight="1">
      <c r="A931" s="19"/>
      <c r="B931" s="19"/>
      <c r="C931" s="156"/>
      <c r="D931" s="156"/>
      <c r="E931" s="156"/>
      <c r="F931" s="156"/>
      <c r="G931" s="156"/>
      <c r="H931" s="156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ht="12.75" customHeight="1">
      <c r="A932" s="19"/>
      <c r="B932" s="19"/>
      <c r="C932" s="156"/>
      <c r="D932" s="156"/>
      <c r="E932" s="156"/>
      <c r="F932" s="156"/>
      <c r="G932" s="156"/>
      <c r="H932" s="156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ht="12.75" customHeight="1">
      <c r="A933" s="19"/>
      <c r="B933" s="19"/>
      <c r="C933" s="156"/>
      <c r="D933" s="156"/>
      <c r="E933" s="156"/>
      <c r="F933" s="156"/>
      <c r="G933" s="156"/>
      <c r="H933" s="156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ht="12.75" customHeight="1">
      <c r="A934" s="19"/>
      <c r="B934" s="19"/>
      <c r="C934" s="156"/>
      <c r="D934" s="156"/>
      <c r="E934" s="156"/>
      <c r="F934" s="156"/>
      <c r="G934" s="156"/>
      <c r="H934" s="156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ht="12.75" customHeight="1">
      <c r="A935" s="19"/>
      <c r="B935" s="19"/>
      <c r="C935" s="156"/>
      <c r="D935" s="156"/>
      <c r="E935" s="156"/>
      <c r="F935" s="156"/>
      <c r="G935" s="156"/>
      <c r="H935" s="156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ht="12.75" customHeight="1">
      <c r="A936" s="19"/>
      <c r="B936" s="19"/>
      <c r="C936" s="156"/>
      <c r="D936" s="156"/>
      <c r="E936" s="156"/>
      <c r="F936" s="156"/>
      <c r="G936" s="156"/>
      <c r="H936" s="156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ht="12.75" customHeight="1">
      <c r="A937" s="19"/>
      <c r="B937" s="19"/>
      <c r="C937" s="156"/>
      <c r="D937" s="156"/>
      <c r="E937" s="156"/>
      <c r="F937" s="156"/>
      <c r="G937" s="156"/>
      <c r="H937" s="156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ht="12.75" customHeight="1">
      <c r="A938" s="19"/>
      <c r="B938" s="19"/>
      <c r="C938" s="156"/>
      <c r="D938" s="156"/>
      <c r="E938" s="156"/>
      <c r="F938" s="156"/>
      <c r="G938" s="156"/>
      <c r="H938" s="156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ht="12.75" customHeight="1">
      <c r="A939" s="19"/>
      <c r="B939" s="19"/>
      <c r="C939" s="156"/>
      <c r="D939" s="156"/>
      <c r="E939" s="156"/>
      <c r="F939" s="156"/>
      <c r="G939" s="156"/>
      <c r="H939" s="156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ht="12.75" customHeight="1">
      <c r="A940" s="19"/>
      <c r="B940" s="19"/>
      <c r="C940" s="156"/>
      <c r="D940" s="156"/>
      <c r="E940" s="156"/>
      <c r="F940" s="156"/>
      <c r="G940" s="156"/>
      <c r="H940" s="156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ht="12.75" customHeight="1">
      <c r="A941" s="19"/>
      <c r="B941" s="19"/>
      <c r="C941" s="156"/>
      <c r="D941" s="156"/>
      <c r="E941" s="156"/>
      <c r="F941" s="156"/>
      <c r="G941" s="156"/>
      <c r="H941" s="156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ht="12.75" customHeight="1">
      <c r="A942" s="19"/>
      <c r="B942" s="19"/>
      <c r="C942" s="156"/>
      <c r="D942" s="156"/>
      <c r="E942" s="156"/>
      <c r="F942" s="156"/>
      <c r="G942" s="156"/>
      <c r="H942" s="156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ht="12.75" customHeight="1">
      <c r="A943" s="19"/>
      <c r="B943" s="19"/>
      <c r="C943" s="156"/>
      <c r="D943" s="156"/>
      <c r="E943" s="156"/>
      <c r="F943" s="156"/>
      <c r="G943" s="156"/>
      <c r="H943" s="156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ht="12.75" customHeight="1">
      <c r="A944" s="19"/>
      <c r="B944" s="19"/>
      <c r="C944" s="156"/>
      <c r="D944" s="156"/>
      <c r="E944" s="156"/>
      <c r="F944" s="156"/>
      <c r="G944" s="156"/>
      <c r="H944" s="156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ht="12.75" customHeight="1">
      <c r="A945" s="19"/>
      <c r="B945" s="19"/>
      <c r="C945" s="156"/>
      <c r="D945" s="156"/>
      <c r="E945" s="156"/>
      <c r="F945" s="156"/>
      <c r="G945" s="156"/>
      <c r="H945" s="156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ht="12.75" customHeight="1">
      <c r="A946" s="19"/>
      <c r="B946" s="19"/>
      <c r="C946" s="156"/>
      <c r="D946" s="156"/>
      <c r="E946" s="156"/>
      <c r="F946" s="156"/>
      <c r="G946" s="156"/>
      <c r="H946" s="156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ht="12.75" customHeight="1">
      <c r="A947" s="19"/>
      <c r="B947" s="19"/>
      <c r="C947" s="156"/>
      <c r="D947" s="156"/>
      <c r="E947" s="156"/>
      <c r="F947" s="156"/>
      <c r="G947" s="156"/>
      <c r="H947" s="156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ht="12.75" customHeight="1">
      <c r="A948" s="19"/>
      <c r="B948" s="19"/>
      <c r="C948" s="156"/>
      <c r="D948" s="156"/>
      <c r="E948" s="156"/>
      <c r="F948" s="156"/>
      <c r="G948" s="156"/>
      <c r="H948" s="156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ht="12.75" customHeight="1">
      <c r="A949" s="19"/>
      <c r="B949" s="19"/>
      <c r="C949" s="156"/>
      <c r="D949" s="156"/>
      <c r="E949" s="156"/>
      <c r="F949" s="156"/>
      <c r="G949" s="156"/>
      <c r="H949" s="156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ht="12.75" customHeight="1">
      <c r="A950" s="19"/>
      <c r="B950" s="19"/>
      <c r="C950" s="156"/>
      <c r="D950" s="156"/>
      <c r="E950" s="156"/>
      <c r="F950" s="156"/>
      <c r="G950" s="156"/>
      <c r="H950" s="156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ht="12.75" customHeight="1">
      <c r="A951" s="19"/>
      <c r="B951" s="19"/>
      <c r="C951" s="156"/>
      <c r="D951" s="156"/>
      <c r="E951" s="156"/>
      <c r="F951" s="156"/>
      <c r="G951" s="156"/>
      <c r="H951" s="156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ht="12.75" customHeight="1">
      <c r="A952" s="19"/>
      <c r="B952" s="19"/>
      <c r="C952" s="156"/>
      <c r="D952" s="156"/>
      <c r="E952" s="156"/>
      <c r="F952" s="156"/>
      <c r="G952" s="156"/>
      <c r="H952" s="156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ht="12.75" customHeight="1">
      <c r="A953" s="19"/>
      <c r="B953" s="19"/>
      <c r="C953" s="156"/>
      <c r="D953" s="156"/>
      <c r="E953" s="156"/>
      <c r="F953" s="156"/>
      <c r="G953" s="156"/>
      <c r="H953" s="156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ht="12.75" customHeight="1">
      <c r="A954" s="19"/>
      <c r="B954" s="19"/>
      <c r="C954" s="156"/>
      <c r="D954" s="156"/>
      <c r="E954" s="156"/>
      <c r="F954" s="156"/>
      <c r="G954" s="156"/>
      <c r="H954" s="156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ht="12.75" customHeight="1">
      <c r="A955" s="19"/>
      <c r="B955" s="19"/>
      <c r="C955" s="156"/>
      <c r="D955" s="156"/>
      <c r="E955" s="156"/>
      <c r="F955" s="156"/>
      <c r="G955" s="156"/>
      <c r="H955" s="156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ht="12.75" customHeight="1">
      <c r="A956" s="19"/>
      <c r="B956" s="19"/>
      <c r="C956" s="156"/>
      <c r="D956" s="156"/>
      <c r="E956" s="156"/>
      <c r="F956" s="156"/>
      <c r="G956" s="156"/>
      <c r="H956" s="156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ht="12.75" customHeight="1">
      <c r="A957" s="19"/>
      <c r="B957" s="19"/>
      <c r="C957" s="156"/>
      <c r="D957" s="156"/>
      <c r="E957" s="156"/>
      <c r="F957" s="156"/>
      <c r="G957" s="156"/>
      <c r="H957" s="156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ht="12.75" customHeight="1">
      <c r="A958" s="19"/>
      <c r="B958" s="19"/>
      <c r="C958" s="156"/>
      <c r="D958" s="156"/>
      <c r="E958" s="156"/>
      <c r="F958" s="156"/>
      <c r="G958" s="156"/>
      <c r="H958" s="156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ht="12.75" customHeight="1">
      <c r="A959" s="19"/>
      <c r="B959" s="19"/>
      <c r="C959" s="156"/>
      <c r="D959" s="156"/>
      <c r="E959" s="156"/>
      <c r="F959" s="156"/>
      <c r="G959" s="156"/>
      <c r="H959" s="156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ht="12.75" customHeight="1">
      <c r="A960" s="19"/>
      <c r="B960" s="19"/>
      <c r="C960" s="156"/>
      <c r="D960" s="156"/>
      <c r="E960" s="156"/>
      <c r="F960" s="156"/>
      <c r="G960" s="156"/>
      <c r="H960" s="156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ht="12.75" customHeight="1">
      <c r="A961" s="19"/>
      <c r="B961" s="19"/>
      <c r="C961" s="156"/>
      <c r="D961" s="156"/>
      <c r="E961" s="156"/>
      <c r="F961" s="156"/>
      <c r="G961" s="156"/>
      <c r="H961" s="156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ht="12.75" customHeight="1">
      <c r="A962" s="19"/>
      <c r="B962" s="19"/>
      <c r="C962" s="156"/>
      <c r="D962" s="156"/>
      <c r="E962" s="156"/>
      <c r="F962" s="156"/>
      <c r="G962" s="156"/>
      <c r="H962" s="156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ht="12.75" customHeight="1">
      <c r="A963" s="19"/>
      <c r="B963" s="19"/>
      <c r="C963" s="156"/>
      <c r="D963" s="156"/>
      <c r="E963" s="156"/>
      <c r="F963" s="156"/>
      <c r="G963" s="156"/>
      <c r="H963" s="156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ht="12.75" customHeight="1">
      <c r="A964" s="19"/>
      <c r="B964" s="19"/>
      <c r="C964" s="156"/>
      <c r="D964" s="156"/>
      <c r="E964" s="156"/>
      <c r="F964" s="156"/>
      <c r="G964" s="156"/>
      <c r="H964" s="156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ht="12.75" customHeight="1">
      <c r="A965" s="19"/>
      <c r="B965" s="19"/>
      <c r="C965" s="156"/>
      <c r="D965" s="156"/>
      <c r="E965" s="156"/>
      <c r="F965" s="156"/>
      <c r="G965" s="156"/>
      <c r="H965" s="156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ht="12.75" customHeight="1">
      <c r="A966" s="19"/>
      <c r="B966" s="19"/>
      <c r="C966" s="156"/>
      <c r="D966" s="156"/>
      <c r="E966" s="156"/>
      <c r="F966" s="156"/>
      <c r="G966" s="156"/>
      <c r="H966" s="156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ht="12.75" customHeight="1">
      <c r="A967" s="19"/>
      <c r="B967" s="19"/>
      <c r="C967" s="156"/>
      <c r="D967" s="156"/>
      <c r="E967" s="156"/>
      <c r="F967" s="156"/>
      <c r="G967" s="156"/>
      <c r="H967" s="156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ht="12.75" customHeight="1">
      <c r="A968" s="19"/>
      <c r="B968" s="19"/>
      <c r="C968" s="156"/>
      <c r="D968" s="156"/>
      <c r="E968" s="156"/>
      <c r="F968" s="156"/>
      <c r="G968" s="156"/>
      <c r="H968" s="156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ht="12.75" customHeight="1">
      <c r="A969" s="19"/>
      <c r="B969" s="19"/>
      <c r="C969" s="156"/>
      <c r="D969" s="156"/>
      <c r="E969" s="156"/>
      <c r="F969" s="156"/>
      <c r="G969" s="156"/>
      <c r="H969" s="156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ht="12.75" customHeight="1">
      <c r="A970" s="19"/>
      <c r="B970" s="19"/>
      <c r="C970" s="156"/>
      <c r="D970" s="156"/>
      <c r="E970" s="156"/>
      <c r="F970" s="156"/>
      <c r="G970" s="156"/>
      <c r="H970" s="156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ht="12.75" customHeight="1">
      <c r="A971" s="19"/>
      <c r="B971" s="19"/>
      <c r="C971" s="156"/>
      <c r="D971" s="156"/>
      <c r="E971" s="156"/>
      <c r="F971" s="156"/>
      <c r="G971" s="156"/>
      <c r="H971" s="156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ht="12.75" customHeight="1">
      <c r="A972" s="19"/>
      <c r="B972" s="19"/>
      <c r="C972" s="156"/>
      <c r="D972" s="156"/>
      <c r="E972" s="156"/>
      <c r="F972" s="156"/>
      <c r="G972" s="156"/>
      <c r="H972" s="156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ht="12.75" customHeight="1">
      <c r="A973" s="19"/>
      <c r="B973" s="19"/>
      <c r="C973" s="156"/>
      <c r="D973" s="156"/>
      <c r="E973" s="156"/>
      <c r="F973" s="156"/>
      <c r="G973" s="156"/>
      <c r="H973" s="156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ht="12.75" customHeight="1">
      <c r="A974" s="19"/>
      <c r="B974" s="19"/>
      <c r="C974" s="156"/>
      <c r="D974" s="156"/>
      <c r="E974" s="156"/>
      <c r="F974" s="156"/>
      <c r="G974" s="156"/>
      <c r="H974" s="156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ht="12.75" customHeight="1">
      <c r="A975" s="19"/>
      <c r="B975" s="19"/>
      <c r="C975" s="156"/>
      <c r="D975" s="156"/>
      <c r="E975" s="156"/>
      <c r="F975" s="156"/>
      <c r="G975" s="156"/>
      <c r="H975" s="156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ht="12.75" customHeight="1">
      <c r="A976" s="19"/>
      <c r="B976" s="19"/>
      <c r="C976" s="156"/>
      <c r="D976" s="156"/>
      <c r="E976" s="156"/>
      <c r="F976" s="156"/>
      <c r="G976" s="156"/>
      <c r="H976" s="156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ht="12.75" customHeight="1">
      <c r="A977" s="19"/>
      <c r="B977" s="19"/>
      <c r="C977" s="156"/>
      <c r="D977" s="156"/>
      <c r="E977" s="156"/>
      <c r="F977" s="156"/>
      <c r="G977" s="156"/>
      <c r="H977" s="156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ht="12.75" customHeight="1">
      <c r="A978" s="19"/>
      <c r="B978" s="19"/>
      <c r="C978" s="156"/>
      <c r="D978" s="156"/>
      <c r="E978" s="156"/>
      <c r="F978" s="156"/>
      <c r="G978" s="156"/>
      <c r="H978" s="156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ht="12.75" customHeight="1">
      <c r="A979" s="19"/>
      <c r="B979" s="19"/>
      <c r="C979" s="156"/>
      <c r="D979" s="156"/>
      <c r="E979" s="156"/>
      <c r="F979" s="156"/>
      <c r="G979" s="156"/>
      <c r="H979" s="156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ht="12.75" customHeight="1">
      <c r="A980" s="19"/>
      <c r="B980" s="19"/>
      <c r="C980" s="156"/>
      <c r="D980" s="156"/>
      <c r="E980" s="156"/>
      <c r="F980" s="156"/>
      <c r="G980" s="156"/>
      <c r="H980" s="156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ht="12.75" customHeight="1">
      <c r="A981" s="19"/>
      <c r="B981" s="19"/>
      <c r="C981" s="156"/>
      <c r="D981" s="156"/>
      <c r="E981" s="156"/>
      <c r="F981" s="156"/>
      <c r="G981" s="156"/>
      <c r="H981" s="156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ht="12.75" customHeight="1">
      <c r="A982" s="19"/>
      <c r="B982" s="19"/>
      <c r="C982" s="156"/>
      <c r="D982" s="156"/>
      <c r="E982" s="156"/>
      <c r="F982" s="156"/>
      <c r="G982" s="156"/>
      <c r="H982" s="156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ht="12.75" customHeight="1">
      <c r="A983" s="19"/>
      <c r="B983" s="19"/>
      <c r="C983" s="156"/>
      <c r="D983" s="156"/>
      <c r="E983" s="156"/>
      <c r="F983" s="156"/>
      <c r="G983" s="156"/>
      <c r="H983" s="156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ht="12.75" customHeight="1">
      <c r="A984" s="19"/>
      <c r="B984" s="19"/>
      <c r="C984" s="156"/>
      <c r="D984" s="156"/>
      <c r="E984" s="156"/>
      <c r="F984" s="156"/>
      <c r="G984" s="156"/>
      <c r="H984" s="156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ht="12.75" customHeight="1">
      <c r="A985" s="19"/>
      <c r="B985" s="19"/>
      <c r="C985" s="156"/>
      <c r="D985" s="156"/>
      <c r="E985" s="156"/>
      <c r="F985" s="156"/>
      <c r="G985" s="156"/>
      <c r="H985" s="156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ht="12.75" customHeight="1">
      <c r="A986" s="19"/>
      <c r="B986" s="19"/>
      <c r="C986" s="156"/>
      <c r="D986" s="156"/>
      <c r="E986" s="156"/>
      <c r="F986" s="156"/>
      <c r="G986" s="156"/>
      <c r="H986" s="156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ht="12.75" customHeight="1">
      <c r="A987" s="19"/>
      <c r="B987" s="19"/>
      <c r="C987" s="156"/>
      <c r="D987" s="156"/>
      <c r="E987" s="156"/>
      <c r="F987" s="156"/>
      <c r="G987" s="156"/>
      <c r="H987" s="156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ht="12.75" customHeight="1">
      <c r="A988" s="19"/>
      <c r="B988" s="19"/>
      <c r="C988" s="156"/>
      <c r="D988" s="156"/>
      <c r="E988" s="156"/>
      <c r="F988" s="156"/>
      <c r="G988" s="156"/>
      <c r="H988" s="156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ht="12.75" customHeight="1">
      <c r="A989" s="19"/>
      <c r="B989" s="19"/>
      <c r="C989" s="156"/>
      <c r="D989" s="156"/>
      <c r="E989" s="156"/>
      <c r="F989" s="156"/>
      <c r="G989" s="156"/>
      <c r="H989" s="156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ht="12.75" customHeight="1">
      <c r="A990" s="19"/>
      <c r="B990" s="19"/>
      <c r="C990" s="156"/>
      <c r="D990" s="156"/>
      <c r="E990" s="156"/>
      <c r="F990" s="156"/>
      <c r="G990" s="156"/>
      <c r="H990" s="156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ht="12.75" customHeight="1">
      <c r="A991" s="19"/>
      <c r="B991" s="19"/>
      <c r="C991" s="156"/>
      <c r="D991" s="156"/>
      <c r="E991" s="156"/>
      <c r="F991" s="156"/>
      <c r="G991" s="156"/>
      <c r="H991" s="156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ht="12.75" customHeight="1">
      <c r="A992" s="19"/>
      <c r="B992" s="19"/>
      <c r="C992" s="156"/>
      <c r="D992" s="156"/>
      <c r="E992" s="156"/>
      <c r="F992" s="156"/>
      <c r="G992" s="156"/>
      <c r="H992" s="156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ht="12.75" customHeight="1">
      <c r="A993" s="19"/>
      <c r="B993" s="19"/>
      <c r="C993" s="156"/>
      <c r="D993" s="156"/>
      <c r="E993" s="156"/>
      <c r="F993" s="156"/>
      <c r="G993" s="156"/>
      <c r="H993" s="156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</sheetData>
  <mergeCells count="1">
    <mergeCell ref="B2:H4"/>
  </mergeCells>
  <conditionalFormatting sqref="C42">
    <cfRule type="expression" dxfId="0" priority="1">
      <formula>C$1&gt;=TODAY()</formula>
    </cfRule>
  </conditionalFormatting>
  <conditionalFormatting sqref="C42">
    <cfRule type="expression" dxfId="0" priority="2">
      <formula>C$1&gt;=TODAY()</formula>
    </cfRule>
  </conditionalFormatting>
  <conditionalFormatting sqref="C42">
    <cfRule type="expression" dxfId="0" priority="3">
      <formula>C$1&gt;=TODAY()</formula>
    </cfRule>
  </conditionalFormatting>
  <conditionalFormatting sqref="C42">
    <cfRule type="expression" dxfId="0" priority="4">
      <formula>C$1&gt;=TODAY()</formula>
    </cfRule>
  </conditionalFormatting>
  <conditionalFormatting sqref="C42">
    <cfRule type="expression" dxfId="0" priority="5">
      <formula>C$1&gt;=TODAY()</formula>
    </cfRule>
  </conditionalFormatting>
  <conditionalFormatting sqref="C42">
    <cfRule type="expression" dxfId="0" priority="6">
      <formula>C$1&gt;=TODAY()</formula>
    </cfRule>
  </conditionalFormatting>
  <conditionalFormatting sqref="C42">
    <cfRule type="expression" dxfId="0" priority="7">
      <formula>C$1&gt;=TODAY()</formula>
    </cfRule>
  </conditionalFormatting>
  <conditionalFormatting sqref="C42">
    <cfRule type="expression" dxfId="0" priority="8">
      <formula>C$1&gt;=TODAY()</formula>
    </cfRule>
  </conditionalFormatting>
  <conditionalFormatting sqref="C42">
    <cfRule type="expression" dxfId="0" priority="9">
      <formula>C$1&gt;=TODAY()</formula>
    </cfRule>
  </conditionalFormatting>
  <conditionalFormatting sqref="C42">
    <cfRule type="expression" dxfId="0" priority="10">
      <formula>C$1&gt;=TODAY()</formula>
    </cfRule>
  </conditionalFormatting>
  <conditionalFormatting sqref="C42">
    <cfRule type="expression" dxfId="0" priority="11">
      <formula>C$1&gt;=TODAY()</formula>
    </cfRule>
  </conditionalFormatting>
  <conditionalFormatting sqref="C42">
    <cfRule type="expression" dxfId="0" priority="12">
      <formula>C$1&gt;=TODAY()</formula>
    </cfRule>
  </conditionalFormatting>
  <conditionalFormatting sqref="C42">
    <cfRule type="expression" dxfId="0" priority="13">
      <formula>C$1&gt;=TODAY()</formula>
    </cfRule>
  </conditionalFormatting>
  <conditionalFormatting sqref="C42">
    <cfRule type="expression" dxfId="0" priority="14">
      <formula>C$1&gt;=TODAY()</formula>
    </cfRule>
  </conditionalFormatting>
  <conditionalFormatting sqref="C42">
    <cfRule type="expression" dxfId="0" priority="15">
      <formula>C$1&gt;=TODAY()</formula>
    </cfRule>
  </conditionalFormatting>
  <conditionalFormatting sqref="C42">
    <cfRule type="expression" dxfId="0" priority="16">
      <formula>C$1&gt;=TODAY()</formula>
    </cfRule>
  </conditionalFormatting>
  <conditionalFormatting sqref="C42">
    <cfRule type="expression" dxfId="0" priority="17">
      <formula>C$1&gt;=TODAY()</formula>
    </cfRule>
  </conditionalFormatting>
  <conditionalFormatting sqref="C42">
    <cfRule type="expression" dxfId="0" priority="18">
      <formula>C$1&gt;=TODAY()</formula>
    </cfRule>
  </conditionalFormatting>
  <conditionalFormatting sqref="C42">
    <cfRule type="expression" dxfId="0" priority="19">
      <formula>C$1&gt;=TODAY()</formula>
    </cfRule>
  </conditionalFormatting>
  <conditionalFormatting sqref="C42">
    <cfRule type="expression" dxfId="0" priority="20">
      <formula>C$1&gt;=TODAY()</formula>
    </cfRule>
  </conditionalFormatting>
  <conditionalFormatting sqref="C42">
    <cfRule type="expression" dxfId="0" priority="21">
      <formula>C$1&gt;=TODAY()</formula>
    </cfRule>
  </conditionalFormatting>
  <conditionalFormatting sqref="C42">
    <cfRule type="expression" dxfId="0" priority="22">
      <formula>C$1&gt;=TODAY()</formula>
    </cfRule>
  </conditionalFormatting>
  <conditionalFormatting sqref="C42">
    <cfRule type="expression" dxfId="0" priority="23">
      <formula>C$1&gt;=TODAY()</formula>
    </cfRule>
  </conditionalFormatting>
  <conditionalFormatting sqref="C42">
    <cfRule type="expression" dxfId="0" priority="24">
      <formula>C$1&gt;=TODAY()</formula>
    </cfRule>
  </conditionalFormatting>
  <conditionalFormatting sqref="C42">
    <cfRule type="expression" dxfId="0" priority="25">
      <formula>C$1&gt;=TODAY()</formula>
    </cfRule>
  </conditionalFormatting>
  <conditionalFormatting sqref="C42">
    <cfRule type="expression" dxfId="0" priority="26">
      <formula>C$1&gt;=TODAY()</formula>
    </cfRule>
  </conditionalFormatting>
  <conditionalFormatting sqref="C42">
    <cfRule type="expression" dxfId="0" priority="27">
      <formula>C$1&gt;=TODAY()</formula>
    </cfRule>
  </conditionalFormatting>
  <conditionalFormatting sqref="C42">
    <cfRule type="expression" dxfId="0" priority="28">
      <formula>C$1&gt;=TODAY()</formula>
    </cfRule>
  </conditionalFormatting>
  <conditionalFormatting sqref="C42">
    <cfRule type="expression" dxfId="0" priority="29">
      <formula>C$1&gt;=TODAY()</formula>
    </cfRule>
  </conditionalFormatting>
  <conditionalFormatting sqref="C42">
    <cfRule type="expression" dxfId="0" priority="30">
      <formula>C$1&gt;=TODAY()</formula>
    </cfRule>
  </conditionalFormatting>
  <conditionalFormatting sqref="C42">
    <cfRule type="expression" dxfId="0" priority="31">
      <formula>C$1&gt;=TODAY()</formula>
    </cfRule>
  </conditionalFormatting>
  <conditionalFormatting sqref="C42">
    <cfRule type="expression" dxfId="0" priority="32">
      <formula>C$1&gt;=TODAY()</formula>
    </cfRule>
  </conditionalFormatting>
  <conditionalFormatting sqref="C42">
    <cfRule type="expression" dxfId="0" priority="33">
      <formula>C$1&gt;=TODAY()</formula>
    </cfRule>
  </conditionalFormatting>
  <conditionalFormatting sqref="C42">
    <cfRule type="expression" dxfId="0" priority="34">
      <formula>C$1&gt;=TODAY()</formula>
    </cfRule>
  </conditionalFormatting>
  <conditionalFormatting sqref="C42">
    <cfRule type="expression" dxfId="0" priority="35">
      <formula>C$1&gt;=TODAY()</formula>
    </cfRule>
  </conditionalFormatting>
  <conditionalFormatting sqref="C42">
    <cfRule type="expression" dxfId="0" priority="36">
      <formula>C$1&gt;=TODAY()</formula>
    </cfRule>
  </conditionalFormatting>
  <conditionalFormatting sqref="C42">
    <cfRule type="expression" dxfId="0" priority="37">
      <formula>C$1&gt;=TODAY()</formula>
    </cfRule>
  </conditionalFormatting>
  <conditionalFormatting sqref="C42">
    <cfRule type="expression" dxfId="0" priority="38">
      <formula>C$1&gt;=TODAY()</formula>
    </cfRule>
  </conditionalFormatting>
  <conditionalFormatting sqref="C42">
    <cfRule type="expression" dxfId="0" priority="39">
      <formula>C$1&gt;=TODAY()</formula>
    </cfRule>
  </conditionalFormatting>
  <conditionalFormatting sqref="C42">
    <cfRule type="expression" dxfId="0" priority="40">
      <formula>C$1&gt;=TODAY()</formula>
    </cfRule>
  </conditionalFormatting>
  <conditionalFormatting sqref="C42">
    <cfRule type="expression" dxfId="0" priority="41">
      <formula>C$1&gt;=TODAY()</formula>
    </cfRule>
  </conditionalFormatting>
  <conditionalFormatting sqref="C42">
    <cfRule type="expression" dxfId="0" priority="42">
      <formula>C$1&gt;=TODAY()</formula>
    </cfRule>
  </conditionalFormatting>
  <conditionalFormatting sqref="C5">
    <cfRule type="expression" dxfId="0" priority="43">
      <formula>C$1&gt;=TODAY()</formula>
    </cfRule>
  </conditionalFormatting>
  <conditionalFormatting sqref="C5">
    <cfRule type="expression" dxfId="0" priority="44">
      <formula>C$1&gt;=TODAY()</formula>
    </cfRule>
  </conditionalFormatting>
  <conditionalFormatting sqref="C5">
    <cfRule type="expression" dxfId="0" priority="45">
      <formula>C$1&gt;=TODAY()</formula>
    </cfRule>
  </conditionalFormatting>
  <conditionalFormatting sqref="C5">
    <cfRule type="expression" dxfId="0" priority="46">
      <formula>C$1&gt;=TODAY()</formula>
    </cfRule>
  </conditionalFormatting>
  <conditionalFormatting sqref="C5">
    <cfRule type="expression" dxfId="0" priority="47">
      <formula>C$1&gt;=TODAY()</formula>
    </cfRule>
  </conditionalFormatting>
  <conditionalFormatting sqref="C5">
    <cfRule type="expression" dxfId="0" priority="48">
      <formula>C$1&gt;=TODAY()</formula>
    </cfRule>
  </conditionalFormatting>
  <conditionalFormatting sqref="C5">
    <cfRule type="expression" dxfId="0" priority="49">
      <formula>C$1&gt;=TODAY()</formula>
    </cfRule>
  </conditionalFormatting>
  <conditionalFormatting sqref="C5">
    <cfRule type="expression" dxfId="0" priority="50">
      <formula>C$1&gt;=TODAY()</formula>
    </cfRule>
  </conditionalFormatting>
  <conditionalFormatting sqref="C6">
    <cfRule type="expression" dxfId="0" priority="51">
      <formula>C$1&gt;=TODAY()</formula>
    </cfRule>
  </conditionalFormatting>
  <conditionalFormatting sqref="C6">
    <cfRule type="expression" dxfId="0" priority="52">
      <formula>C$1&gt;=TODAY()</formula>
    </cfRule>
  </conditionalFormatting>
  <conditionalFormatting sqref="C6">
    <cfRule type="expression" dxfId="0" priority="53">
      <formula>C$1&gt;=TODAY()</formula>
    </cfRule>
  </conditionalFormatting>
  <conditionalFormatting sqref="C6">
    <cfRule type="expression" dxfId="0" priority="54">
      <formula>C$1&gt;=TODAY()</formula>
    </cfRule>
  </conditionalFormatting>
  <conditionalFormatting sqref="C6">
    <cfRule type="expression" dxfId="0" priority="55">
      <formula>C$1&gt;=TODAY()</formula>
    </cfRule>
  </conditionalFormatting>
  <conditionalFormatting sqref="C6">
    <cfRule type="expression" dxfId="0" priority="56">
      <formula>C$1&gt;=TODAY()</formula>
    </cfRule>
  </conditionalFormatting>
  <conditionalFormatting sqref="C6">
    <cfRule type="expression" dxfId="0" priority="57">
      <formula>C$1&gt;=TODAY()</formula>
    </cfRule>
  </conditionalFormatting>
  <conditionalFormatting sqref="C6">
    <cfRule type="expression" dxfId="0" priority="58">
      <formula>C$1&gt;=TODAY()</formula>
    </cfRule>
  </conditionalFormatting>
  <conditionalFormatting sqref="C38 F38 C42 F42 C45 F45">
    <cfRule type="expression" dxfId="0" priority="59">
      <formula>C$1&gt;=TODAY()</formula>
    </cfRule>
  </conditionalFormatting>
  <conditionalFormatting sqref="C38 F38 C42 F42 C45 F45">
    <cfRule type="expression" dxfId="0" priority="60">
      <formula>C$1&gt;=TODAY()</formula>
    </cfRule>
  </conditionalFormatting>
  <conditionalFormatting sqref="C38 F38 C42 F42 C45 F45">
    <cfRule type="expression" dxfId="0" priority="61">
      <formula>C$1&gt;=TODAY()</formula>
    </cfRule>
  </conditionalFormatting>
  <conditionalFormatting sqref="C38 F38 C42 F42 C45 F45">
    <cfRule type="expression" dxfId="0" priority="62">
      <formula>C$1&gt;=TODAY()</formula>
    </cfRule>
  </conditionalFormatting>
  <conditionalFormatting sqref="C38 F38 C42 F42 C45 F45">
    <cfRule type="expression" dxfId="0" priority="63">
      <formula>C$1&gt;=TODAY()</formula>
    </cfRule>
  </conditionalFormatting>
  <conditionalFormatting sqref="C38 F38 C42 F42 C45 F45">
    <cfRule type="expression" dxfId="0" priority="64">
      <formula>C$1&gt;=TODAY()</formula>
    </cfRule>
  </conditionalFormatting>
  <conditionalFormatting sqref="C38 F38 C42 F42 C45 F45">
    <cfRule type="expression" dxfId="0" priority="65">
      <formula>C$1&gt;=TODAY()</formula>
    </cfRule>
  </conditionalFormatting>
  <conditionalFormatting sqref="C38 F38 C42 F42 C45 F45">
    <cfRule type="expression" dxfId="0" priority="66">
      <formula>C$1&gt;=TODAY()</formula>
    </cfRule>
  </conditionalFormatting>
  <conditionalFormatting sqref="C38 F38 C42 F42 C45 F45">
    <cfRule type="expression" dxfId="0" priority="67">
      <formula>C$1&gt;=TODAY()</formula>
    </cfRule>
  </conditionalFormatting>
  <conditionalFormatting sqref="C38 F38 C42 F42 C45 F45">
    <cfRule type="expression" dxfId="0" priority="68">
      <formula>C$1&gt;=TODAY()</formula>
    </cfRule>
  </conditionalFormatting>
  <conditionalFormatting sqref="C38 F38 C42 F42 C45 F45">
    <cfRule type="expression" dxfId="0" priority="69">
      <formula>C$1&gt;=TODAY()</formula>
    </cfRule>
  </conditionalFormatting>
  <conditionalFormatting sqref="C38 F38 C42 F42 C45 F45">
    <cfRule type="expression" dxfId="0" priority="70">
      <formula>C$1&gt;=TODAY()</formula>
    </cfRule>
  </conditionalFormatting>
  <conditionalFormatting sqref="C38 F38 C42 F42 C45 F45">
    <cfRule type="expression" dxfId="0" priority="71">
      <formula>C$1&gt;=TODAY()</formula>
    </cfRule>
  </conditionalFormatting>
  <conditionalFormatting sqref="C38 F38 C42 F42 C45 F45">
    <cfRule type="expression" dxfId="0" priority="72">
      <formula>C$1&gt;=TODAY()</formula>
    </cfRule>
  </conditionalFormatting>
  <conditionalFormatting sqref="C38 F38 C42 F42 C45 F45">
    <cfRule type="expression" dxfId="0" priority="73">
      <formula>C$1&gt;=TODAY()</formula>
    </cfRule>
  </conditionalFormatting>
  <conditionalFormatting sqref="C38 F38 C42 F42 C45 F45">
    <cfRule type="expression" dxfId="0" priority="74">
      <formula>C$1&gt;=TODAY()</formula>
    </cfRule>
  </conditionalFormatting>
  <conditionalFormatting sqref="C45">
    <cfRule type="expression" dxfId="0" priority="75">
      <formula>C$1&gt;=TODAY()</formula>
    </cfRule>
  </conditionalFormatting>
  <conditionalFormatting sqref="C45">
    <cfRule type="expression" dxfId="0" priority="76">
      <formula>C$1&gt;=TODAY()</formula>
    </cfRule>
  </conditionalFormatting>
  <conditionalFormatting sqref="C45">
    <cfRule type="expression" dxfId="0" priority="77">
      <formula>C$1&gt;=TODAY()</formula>
    </cfRule>
  </conditionalFormatting>
  <conditionalFormatting sqref="C45">
    <cfRule type="expression" dxfId="0" priority="78">
      <formula>C$1&gt;=TODAY()</formula>
    </cfRule>
  </conditionalFormatting>
  <conditionalFormatting sqref="C45">
    <cfRule type="expression" dxfId="0" priority="79">
      <formula>C$1&gt;=TODAY()</formula>
    </cfRule>
  </conditionalFormatting>
  <conditionalFormatting sqref="C45">
    <cfRule type="expression" dxfId="0" priority="80">
      <formula>C$1&gt;=TODAY()</formula>
    </cfRule>
  </conditionalFormatting>
  <conditionalFormatting sqref="C45">
    <cfRule type="expression" dxfId="0" priority="81">
      <formula>C$1&gt;=TODAY()</formula>
    </cfRule>
  </conditionalFormatting>
  <conditionalFormatting sqref="C45">
    <cfRule type="expression" dxfId="0" priority="82">
      <formula>C$1&gt;=TODAY()</formula>
    </cfRule>
  </conditionalFormatting>
  <conditionalFormatting sqref="C45">
    <cfRule type="expression" dxfId="0" priority="83">
      <formula>C$1&gt;=TODAY()</formula>
    </cfRule>
  </conditionalFormatting>
  <conditionalFormatting sqref="C45">
    <cfRule type="expression" dxfId="0" priority="84">
      <formula>C$1&gt;=TODAY()</formula>
    </cfRule>
  </conditionalFormatting>
  <conditionalFormatting sqref="C6">
    <cfRule type="expression" dxfId="0" priority="85">
      <formula>C$1&gt;=TODAY()</formula>
    </cfRule>
  </conditionalFormatting>
  <conditionalFormatting sqref="C6">
    <cfRule type="expression" dxfId="0" priority="86">
      <formula>C$1&gt;=TODAY()</formula>
    </cfRule>
  </conditionalFormatting>
  <conditionalFormatting sqref="C6">
    <cfRule type="expression" dxfId="0" priority="87">
      <formula>C$1&gt;=TODAY()</formula>
    </cfRule>
  </conditionalFormatting>
  <conditionalFormatting sqref="C6">
    <cfRule type="expression" dxfId="0" priority="88">
      <formula>C$1&gt;=TODAY()</formula>
    </cfRule>
  </conditionalFormatting>
  <conditionalFormatting sqref="C38 F38 C42 F42 C45 F45">
    <cfRule type="expression" dxfId="0" priority="89">
      <formula>C$1&gt;=TODAY()</formula>
    </cfRule>
  </conditionalFormatting>
  <conditionalFormatting sqref="C38 F38 C42 F42 C45 F45">
    <cfRule type="expression" dxfId="0" priority="90">
      <formula>C$1&gt;=TODAY()</formula>
    </cfRule>
  </conditionalFormatting>
  <conditionalFormatting sqref="C38 F38 C42 F42 C45 F45">
    <cfRule type="expression" dxfId="0" priority="91">
      <formula>C$1&gt;=TODAY()</formula>
    </cfRule>
  </conditionalFormatting>
  <conditionalFormatting sqref="C38 F38 C42 F42 C45 F45">
    <cfRule type="expression" dxfId="0" priority="92">
      <formula>C$1&gt;=TODAY()</formula>
    </cfRule>
  </conditionalFormatting>
  <conditionalFormatting sqref="C38 F38 C42 F42 C45 F45">
    <cfRule type="expression" dxfId="0" priority="93">
      <formula>C$1&gt;=TODAY()</formula>
    </cfRule>
  </conditionalFormatting>
  <conditionalFormatting sqref="C38 F38 C42 F42 C45 F45">
    <cfRule type="expression" dxfId="0" priority="94">
      <formula>C$1&gt;=TODAY()</formula>
    </cfRule>
  </conditionalFormatting>
  <conditionalFormatting sqref="C45">
    <cfRule type="expression" dxfId="0" priority="95">
      <formula>C$1&gt;=TODAY()</formula>
    </cfRule>
  </conditionalFormatting>
  <conditionalFormatting sqref="C45">
    <cfRule type="expression" dxfId="0" priority="96">
      <formula>C$1&gt;=TODAY()</formula>
    </cfRule>
  </conditionalFormatting>
  <conditionalFormatting sqref="C45">
    <cfRule type="expression" dxfId="0" priority="97">
      <formula>C$1&gt;=TODAY()</formula>
    </cfRule>
  </conditionalFormatting>
  <conditionalFormatting sqref="C45">
    <cfRule type="expression" dxfId="0" priority="98">
      <formula>C$1&gt;=TODAY()</formula>
    </cfRule>
  </conditionalFormatting>
  <conditionalFormatting sqref="C45">
    <cfRule type="expression" dxfId="0" priority="99">
      <formula>C$1&gt;=TODAY()</formula>
    </cfRule>
  </conditionalFormatting>
  <conditionalFormatting sqref="C45">
    <cfRule type="expression" dxfId="0" priority="100">
      <formula>C$1&gt;=TODAY()</formula>
    </cfRule>
  </conditionalFormatting>
  <conditionalFormatting sqref="C45">
    <cfRule type="expression" dxfId="0" priority="101">
      <formula>C$1&gt;=TODAY()</formula>
    </cfRule>
  </conditionalFormatting>
  <conditionalFormatting sqref="C45">
    <cfRule type="expression" dxfId="0" priority="102">
      <formula>C$1&gt;=TODAY()</formula>
    </cfRule>
  </conditionalFormatting>
  <conditionalFormatting sqref="C45">
    <cfRule type="expression" dxfId="0" priority="103">
      <formula>C$1&gt;=TODAY()</formula>
    </cfRule>
  </conditionalFormatting>
  <conditionalFormatting sqref="C45">
    <cfRule type="expression" dxfId="0" priority="104">
      <formula>C$1&gt;=TODAY()</formula>
    </cfRule>
  </conditionalFormatting>
  <conditionalFormatting sqref="C5">
    <cfRule type="expression" dxfId="0" priority="105">
      <formula>C$1&gt;=TODAY()</formula>
    </cfRule>
  </conditionalFormatting>
  <conditionalFormatting sqref="C5">
    <cfRule type="expression" dxfId="0" priority="106">
      <formula>C$1&gt;=TODAY()</formula>
    </cfRule>
  </conditionalFormatting>
  <conditionalFormatting sqref="C5">
    <cfRule type="expression" dxfId="0" priority="107">
      <formula>C$1&gt;=TODAY()</formula>
    </cfRule>
  </conditionalFormatting>
  <conditionalFormatting sqref="C5">
    <cfRule type="expression" dxfId="0" priority="108">
      <formula>C$1&gt;=TODAY()</formula>
    </cfRule>
  </conditionalFormatting>
  <conditionalFormatting sqref="C5">
    <cfRule type="expression" dxfId="0" priority="109">
      <formula>C$1&gt;=TODAY()</formula>
    </cfRule>
  </conditionalFormatting>
  <conditionalFormatting sqref="C5">
    <cfRule type="expression" dxfId="0" priority="110">
      <formula>C$1&gt;=TODAY()</formula>
    </cfRule>
  </conditionalFormatting>
  <conditionalFormatting sqref="C5">
    <cfRule type="expression" dxfId="0" priority="111">
      <formula>C$1&gt;=TODAY()</formula>
    </cfRule>
  </conditionalFormatting>
  <conditionalFormatting sqref="C5">
    <cfRule type="expression" dxfId="0" priority="112">
      <formula>C$1&gt;=TODAY()</formula>
    </cfRule>
  </conditionalFormatting>
  <conditionalFormatting sqref="C5">
    <cfRule type="expression" dxfId="0" priority="113">
      <formula>C$1&gt;=TODAY()</formula>
    </cfRule>
  </conditionalFormatting>
  <conditionalFormatting sqref="C5">
    <cfRule type="expression" dxfId="0" priority="114">
      <formula>C$1&gt;=TODAY()</formula>
    </cfRule>
  </conditionalFormatting>
  <conditionalFormatting sqref="C5">
    <cfRule type="expression" dxfId="0" priority="115">
      <formula>C$1&gt;=TODAY()</formula>
    </cfRule>
  </conditionalFormatting>
  <conditionalFormatting sqref="C5">
    <cfRule type="expression" dxfId="0" priority="116">
      <formula>C$1&gt;=TODAY()</formula>
    </cfRule>
  </conditionalFormatting>
  <conditionalFormatting sqref="C5">
    <cfRule type="expression" dxfId="0" priority="117">
      <formula>C$1&gt;=TODAY()</formula>
    </cfRule>
  </conditionalFormatting>
  <conditionalFormatting sqref="C5">
    <cfRule type="expression" dxfId="0" priority="118">
      <formula>C$1&gt;=TODAY()</formula>
    </cfRule>
  </conditionalFormatting>
  <conditionalFormatting sqref="C5">
    <cfRule type="expression" dxfId="0" priority="119">
      <formula>C$1&gt;=TODAY()</formula>
    </cfRule>
  </conditionalFormatting>
  <conditionalFormatting sqref="C5">
    <cfRule type="expression" dxfId="0" priority="120">
      <formula>C$1&gt;=TODAY()</formula>
    </cfRule>
  </conditionalFormatting>
  <conditionalFormatting sqref="C6">
    <cfRule type="expression" dxfId="0" priority="121">
      <formula>C$1&gt;=TODAY()</formula>
    </cfRule>
  </conditionalFormatting>
  <conditionalFormatting sqref="C6">
    <cfRule type="expression" dxfId="0" priority="122">
      <formula>C$1&gt;=TODAY()</formula>
    </cfRule>
  </conditionalFormatting>
  <conditionalFormatting sqref="C6">
    <cfRule type="expression" dxfId="0" priority="123">
      <formula>C$1&gt;=TODAY()</formula>
    </cfRule>
  </conditionalFormatting>
  <conditionalFormatting sqref="C6">
    <cfRule type="expression" dxfId="0" priority="124">
      <formula>C$1&gt;=TODAY()</formula>
    </cfRule>
  </conditionalFormatting>
  <conditionalFormatting sqref="C6">
    <cfRule type="expression" dxfId="0" priority="125">
      <formula>C$1&gt;=TODAY()</formula>
    </cfRule>
  </conditionalFormatting>
  <conditionalFormatting sqref="C6">
    <cfRule type="expression" dxfId="0" priority="126">
      <formula>C$1&gt;=TODAY()</formula>
    </cfRule>
  </conditionalFormatting>
  <conditionalFormatting sqref="C38 F38 C42 F42 C45 F45">
    <cfRule type="expression" dxfId="0" priority="127">
      <formula>C$1&gt;=TODAY()</formula>
    </cfRule>
  </conditionalFormatting>
  <conditionalFormatting sqref="C38 F38 C42 F42 C45 F45">
    <cfRule type="expression" dxfId="0" priority="128">
      <formula>C$1&gt;=TODAY()</formula>
    </cfRule>
  </conditionalFormatting>
  <conditionalFormatting sqref="C38 F38 C42 F42 C45 F45">
    <cfRule type="expression" dxfId="0" priority="129">
      <formula>C$1&gt;=TODAY()</formula>
    </cfRule>
  </conditionalFormatting>
  <conditionalFormatting sqref="C38 F38 C42 F42 C45 F45">
    <cfRule type="expression" dxfId="0" priority="130">
      <formula>C$1&gt;=TODAY()</formula>
    </cfRule>
  </conditionalFormatting>
  <conditionalFormatting sqref="C38 F38 C42 F42 C45 F45">
    <cfRule type="expression" dxfId="0" priority="131">
      <formula>C$1&gt;=TODAY()</formula>
    </cfRule>
  </conditionalFormatting>
  <conditionalFormatting sqref="C38 F38 C42 F42 C45 F45">
    <cfRule type="expression" dxfId="0" priority="132">
      <formula>C$1&gt;=TODAY()</formula>
    </cfRule>
  </conditionalFormatting>
  <conditionalFormatting sqref="C38 F38 C42 F42 C45 F45">
    <cfRule type="expression" dxfId="0" priority="133">
      <formula>C$1&gt;=TODAY()</formula>
    </cfRule>
  </conditionalFormatting>
  <conditionalFormatting sqref="C38 F38 C42 F42 C45 F45">
    <cfRule type="expression" dxfId="0" priority="134">
      <formula>C$1&gt;=TODAY()</formula>
    </cfRule>
  </conditionalFormatting>
  <conditionalFormatting sqref="C38 F38 C42 F42 C45 F45">
    <cfRule type="expression" dxfId="0" priority="135">
      <formula>C$1&gt;=TODAY()</formula>
    </cfRule>
  </conditionalFormatting>
  <conditionalFormatting sqref="C38 F38 C42 F42 C45 F45">
    <cfRule type="expression" dxfId="0" priority="136">
      <formula>C$1&gt;=TODAY()</formula>
    </cfRule>
  </conditionalFormatting>
  <conditionalFormatting sqref="C38 F38 C42 F42 C45 F45">
    <cfRule type="expression" dxfId="0" priority="137">
      <formula>C$1&gt;=TODAY()</formula>
    </cfRule>
  </conditionalFormatting>
  <conditionalFormatting sqref="C38 F38 C42 F42 C45 F45">
    <cfRule type="expression" dxfId="0" priority="138">
      <formula>C$1&gt;=TODAY()</formula>
    </cfRule>
  </conditionalFormatting>
  <conditionalFormatting sqref="C38 F38 C42 F42 C45 F45">
    <cfRule type="expression" dxfId="0" priority="139">
      <formula>C$1&gt;=TODAY()</formula>
    </cfRule>
  </conditionalFormatting>
  <conditionalFormatting sqref="C38 F38 C42 F42 C45 F45">
    <cfRule type="expression" dxfId="0" priority="140">
      <formula>C$1&gt;=TODAY()</formula>
    </cfRule>
  </conditionalFormatting>
  <conditionalFormatting sqref="C38 F38 C42 F42 C45 F45">
    <cfRule type="expression" dxfId="0" priority="141">
      <formula>C$1&gt;=TODAY()</formula>
    </cfRule>
  </conditionalFormatting>
  <conditionalFormatting sqref="C38 F38 C42 F42 C45 F45">
    <cfRule type="expression" dxfId="0" priority="142">
      <formula>C$1&gt;=TODAY()</formula>
    </cfRule>
  </conditionalFormatting>
  <conditionalFormatting sqref="C38 F38 C42 F42 C45 F45">
    <cfRule type="expression" dxfId="0" priority="143">
      <formula>C$1&gt;=TODAY()</formula>
    </cfRule>
  </conditionalFormatting>
  <conditionalFormatting sqref="C38 F38 C42 F42 C45 F45">
    <cfRule type="expression" dxfId="0" priority="144">
      <formula>C$1&gt;=TODAY()</formula>
    </cfRule>
  </conditionalFormatting>
  <conditionalFormatting sqref="C38 F38 C42 F42 C45 F45">
    <cfRule type="expression" dxfId="0" priority="145">
      <formula>C$1&gt;=TODAY()</formula>
    </cfRule>
  </conditionalFormatting>
  <conditionalFormatting sqref="C38 F38 C42 F42 C45 F45">
    <cfRule type="expression" dxfId="0" priority="146">
      <formula>C$1&gt;=TODAY()</formula>
    </cfRule>
  </conditionalFormatting>
  <conditionalFormatting sqref="C45">
    <cfRule type="expression" dxfId="0" priority="147">
      <formula>C$1&gt;=TODAY()</formula>
    </cfRule>
  </conditionalFormatting>
  <conditionalFormatting sqref="C45">
    <cfRule type="expression" dxfId="0" priority="148">
      <formula>C$1&gt;=TODAY()</formula>
    </cfRule>
  </conditionalFormatting>
  <conditionalFormatting sqref="C45">
    <cfRule type="expression" dxfId="0" priority="149">
      <formula>C$1&gt;=TODAY()</formula>
    </cfRule>
  </conditionalFormatting>
  <conditionalFormatting sqref="C45">
    <cfRule type="expression" dxfId="0" priority="150">
      <formula>C$1&gt;=TODAY()</formula>
    </cfRule>
  </conditionalFormatting>
  <conditionalFormatting sqref="C45">
    <cfRule type="expression" dxfId="0" priority="151">
      <formula>C$1&gt;=TODAY()</formula>
    </cfRule>
  </conditionalFormatting>
  <conditionalFormatting sqref="C45">
    <cfRule type="expression" dxfId="0" priority="152">
      <formula>C$1&gt;=TODAY()</formula>
    </cfRule>
  </conditionalFormatting>
  <conditionalFormatting sqref="C45">
    <cfRule type="expression" dxfId="0" priority="153">
      <formula>C$1&gt;=TODAY()</formula>
    </cfRule>
  </conditionalFormatting>
  <conditionalFormatting sqref="C45">
    <cfRule type="expression" dxfId="0" priority="154">
      <formula>C$1&gt;=TODAY()</formula>
    </cfRule>
  </conditionalFormatting>
  <conditionalFormatting sqref="C45">
    <cfRule type="expression" dxfId="0" priority="155">
      <formula>C$1&gt;=TODAY()</formula>
    </cfRule>
  </conditionalFormatting>
  <conditionalFormatting sqref="C45">
    <cfRule type="expression" dxfId="0" priority="156">
      <formula>C$1&gt;=TODAY()</formula>
    </cfRule>
  </conditionalFormatting>
  <conditionalFormatting sqref="C45">
    <cfRule type="expression" dxfId="0" priority="157">
      <formula>C$1&gt;=TODAY()</formula>
    </cfRule>
  </conditionalFormatting>
  <conditionalFormatting sqref="C45">
    <cfRule type="expression" dxfId="0" priority="158">
      <formula>C$1&gt;=TODAY()</formula>
    </cfRule>
  </conditionalFormatting>
  <conditionalFormatting sqref="C45">
    <cfRule type="expression" dxfId="0" priority="159">
      <formula>C$1&gt;=TODAY()</formula>
    </cfRule>
  </conditionalFormatting>
  <conditionalFormatting sqref="C45">
    <cfRule type="expression" dxfId="0" priority="160">
      <formula>C$1&gt;=TODAY()</formula>
    </cfRule>
  </conditionalFormatting>
  <conditionalFormatting sqref="C45">
    <cfRule type="expression" dxfId="0" priority="161">
      <formula>C$1&gt;=TODAY()</formula>
    </cfRule>
  </conditionalFormatting>
  <conditionalFormatting sqref="C45">
    <cfRule type="expression" dxfId="0" priority="162">
      <formula>C$1&gt;=TODAY()</formula>
    </cfRule>
  </conditionalFormatting>
  <conditionalFormatting sqref="C45">
    <cfRule type="expression" dxfId="0" priority="163">
      <formula>C$1&gt;=TODAY()</formula>
    </cfRule>
  </conditionalFormatting>
  <conditionalFormatting sqref="C45">
    <cfRule type="expression" dxfId="0" priority="164">
      <formula>C$1&gt;=TODAY()</formula>
    </cfRule>
  </conditionalFormatting>
  <conditionalFormatting sqref="C45">
    <cfRule type="expression" dxfId="0" priority="165">
      <formula>C$1&gt;=TODAY()</formula>
    </cfRule>
  </conditionalFormatting>
  <conditionalFormatting sqref="C45">
    <cfRule type="expression" dxfId="0" priority="166">
      <formula>C$1&gt;=TODAY()</formula>
    </cfRule>
  </conditionalFormatting>
  <conditionalFormatting sqref="C45">
    <cfRule type="expression" dxfId="0" priority="167">
      <formula>C$1&gt;=TODAY()</formula>
    </cfRule>
  </conditionalFormatting>
  <conditionalFormatting sqref="C45">
    <cfRule type="expression" dxfId="0" priority="168">
      <formula>C$1&gt;=TODAY()</formula>
    </cfRule>
  </conditionalFormatting>
  <conditionalFormatting sqref="D42">
    <cfRule type="expression" dxfId="0" priority="169">
      <formula>D$1&gt;=TODAY()</formula>
    </cfRule>
  </conditionalFormatting>
  <conditionalFormatting sqref="D42">
    <cfRule type="expression" dxfId="0" priority="170">
      <formula>D$1&gt;=TODAY()</formula>
    </cfRule>
  </conditionalFormatting>
  <conditionalFormatting sqref="D42">
    <cfRule type="expression" dxfId="0" priority="171">
      <formula>D$1&gt;=TODAY()</formula>
    </cfRule>
  </conditionalFormatting>
  <conditionalFormatting sqref="D42">
    <cfRule type="expression" dxfId="0" priority="172">
      <formula>D$1&gt;=TODAY()</formula>
    </cfRule>
  </conditionalFormatting>
  <conditionalFormatting sqref="D42">
    <cfRule type="expression" dxfId="0" priority="173">
      <formula>D$1&gt;=TODAY()</formula>
    </cfRule>
  </conditionalFormatting>
  <conditionalFormatting sqref="D42">
    <cfRule type="expression" dxfId="0" priority="174">
      <formula>D$1&gt;=TODAY()</formula>
    </cfRule>
  </conditionalFormatting>
  <conditionalFormatting sqref="D42">
    <cfRule type="expression" dxfId="0" priority="175">
      <formula>D$1&gt;=TODAY()</formula>
    </cfRule>
  </conditionalFormatting>
  <conditionalFormatting sqref="D42">
    <cfRule type="expression" dxfId="0" priority="176">
      <formula>D$1&gt;=TODAY()</formula>
    </cfRule>
  </conditionalFormatting>
  <conditionalFormatting sqref="D42">
    <cfRule type="expression" dxfId="0" priority="177">
      <formula>D$1&gt;=TODAY()</formula>
    </cfRule>
  </conditionalFormatting>
  <conditionalFormatting sqref="D42">
    <cfRule type="expression" dxfId="0" priority="178">
      <formula>D$1&gt;=TODAY()</formula>
    </cfRule>
  </conditionalFormatting>
  <conditionalFormatting sqref="D42">
    <cfRule type="expression" dxfId="0" priority="179">
      <formula>D$1&gt;=TODAY()</formula>
    </cfRule>
  </conditionalFormatting>
  <conditionalFormatting sqref="D42">
    <cfRule type="expression" dxfId="0" priority="180">
      <formula>D$1&gt;=TODAY()</formula>
    </cfRule>
  </conditionalFormatting>
  <conditionalFormatting sqref="D42">
    <cfRule type="expression" dxfId="0" priority="181">
      <formula>D$1&gt;=TODAY()</formula>
    </cfRule>
  </conditionalFormatting>
  <conditionalFormatting sqref="D42">
    <cfRule type="expression" dxfId="0" priority="182">
      <formula>D$1&gt;=TODAY()</formula>
    </cfRule>
  </conditionalFormatting>
  <conditionalFormatting sqref="D42">
    <cfRule type="expression" dxfId="0" priority="183">
      <formula>D$1&gt;=TODAY()</formula>
    </cfRule>
  </conditionalFormatting>
  <conditionalFormatting sqref="D42">
    <cfRule type="expression" dxfId="0" priority="184">
      <formula>D$1&gt;=TODAY()</formula>
    </cfRule>
  </conditionalFormatting>
  <conditionalFormatting sqref="D42">
    <cfRule type="expression" dxfId="0" priority="185">
      <formula>D$1&gt;=TODAY()</formula>
    </cfRule>
  </conditionalFormatting>
  <conditionalFormatting sqref="D42">
    <cfRule type="expression" dxfId="0" priority="186">
      <formula>D$1&gt;=TODAY()</formula>
    </cfRule>
  </conditionalFormatting>
  <conditionalFormatting sqref="D42">
    <cfRule type="expression" dxfId="0" priority="187">
      <formula>D$1&gt;=TODAY()</formula>
    </cfRule>
  </conditionalFormatting>
  <conditionalFormatting sqref="D42">
    <cfRule type="expression" dxfId="0" priority="188">
      <formula>D$1&gt;=TODAY()</formula>
    </cfRule>
  </conditionalFormatting>
  <conditionalFormatting sqref="D42">
    <cfRule type="expression" dxfId="0" priority="189">
      <formula>D$1&gt;=TODAY()</formula>
    </cfRule>
  </conditionalFormatting>
  <conditionalFormatting sqref="D42">
    <cfRule type="expression" dxfId="0" priority="190">
      <formula>D$1&gt;=TODAY()</formula>
    </cfRule>
  </conditionalFormatting>
  <conditionalFormatting sqref="D42">
    <cfRule type="expression" dxfId="0" priority="191">
      <formula>D$1&gt;=TODAY()</formula>
    </cfRule>
  </conditionalFormatting>
  <conditionalFormatting sqref="D42">
    <cfRule type="expression" dxfId="0" priority="192">
      <formula>D$1&gt;=TODAY()</formula>
    </cfRule>
  </conditionalFormatting>
  <conditionalFormatting sqref="D42">
    <cfRule type="expression" dxfId="0" priority="193">
      <formula>D$1&gt;=TODAY()</formula>
    </cfRule>
  </conditionalFormatting>
  <conditionalFormatting sqref="D42">
    <cfRule type="expression" dxfId="0" priority="194">
      <formula>D$1&gt;=TODAY()</formula>
    </cfRule>
  </conditionalFormatting>
  <conditionalFormatting sqref="D42">
    <cfRule type="expression" dxfId="0" priority="195">
      <formula>D$1&gt;=TODAY()</formula>
    </cfRule>
  </conditionalFormatting>
  <conditionalFormatting sqref="D42">
    <cfRule type="expression" dxfId="0" priority="196">
      <formula>D$1&gt;=TODAY()</formula>
    </cfRule>
  </conditionalFormatting>
  <conditionalFormatting sqref="D42">
    <cfRule type="expression" dxfId="0" priority="197">
      <formula>D$1&gt;=TODAY()</formula>
    </cfRule>
  </conditionalFormatting>
  <conditionalFormatting sqref="D42">
    <cfRule type="expression" dxfId="0" priority="198">
      <formula>D$1&gt;=TODAY()</formula>
    </cfRule>
  </conditionalFormatting>
  <conditionalFormatting sqref="D42">
    <cfRule type="expression" dxfId="0" priority="199">
      <formula>D$1&gt;=TODAY()</formula>
    </cfRule>
  </conditionalFormatting>
  <conditionalFormatting sqref="D42">
    <cfRule type="expression" dxfId="0" priority="200">
      <formula>D$1&gt;=TODAY()</formula>
    </cfRule>
  </conditionalFormatting>
  <conditionalFormatting sqref="D42">
    <cfRule type="expression" dxfId="0" priority="201">
      <formula>D$1&gt;=TODAY()</formula>
    </cfRule>
  </conditionalFormatting>
  <conditionalFormatting sqref="D42">
    <cfRule type="expression" dxfId="0" priority="202">
      <formula>D$1&gt;=TODAY()</formula>
    </cfRule>
  </conditionalFormatting>
  <conditionalFormatting sqref="D42">
    <cfRule type="expression" dxfId="0" priority="203">
      <formula>D$1&gt;=TODAY()</formula>
    </cfRule>
  </conditionalFormatting>
  <conditionalFormatting sqref="D42">
    <cfRule type="expression" dxfId="0" priority="204">
      <formula>D$1&gt;=TODAY()</formula>
    </cfRule>
  </conditionalFormatting>
  <conditionalFormatting sqref="D42">
    <cfRule type="expression" dxfId="0" priority="205">
      <formula>D$1&gt;=TODAY()</formula>
    </cfRule>
  </conditionalFormatting>
  <conditionalFormatting sqref="D42">
    <cfRule type="expression" dxfId="0" priority="206">
      <formula>D$1&gt;=TODAY()</formula>
    </cfRule>
  </conditionalFormatting>
  <conditionalFormatting sqref="D42">
    <cfRule type="expression" dxfId="0" priority="207">
      <formula>D$1&gt;=TODAY()</formula>
    </cfRule>
  </conditionalFormatting>
  <conditionalFormatting sqref="D42">
    <cfRule type="expression" dxfId="0" priority="208">
      <formula>D$1&gt;=TODAY()</formula>
    </cfRule>
  </conditionalFormatting>
  <conditionalFormatting sqref="D42">
    <cfRule type="expression" dxfId="0" priority="209">
      <formula>D$1&gt;=TODAY()</formula>
    </cfRule>
  </conditionalFormatting>
  <conditionalFormatting sqref="D42">
    <cfRule type="expression" dxfId="0" priority="210">
      <formula>D$1&gt;=TODAY()</formula>
    </cfRule>
  </conditionalFormatting>
  <conditionalFormatting sqref="D5">
    <cfRule type="expression" dxfId="0" priority="211">
      <formula>D$1&gt;=TODAY()</formula>
    </cfRule>
  </conditionalFormatting>
  <conditionalFormatting sqref="D5">
    <cfRule type="expression" dxfId="0" priority="212">
      <formula>D$1&gt;=TODAY()</formula>
    </cfRule>
  </conditionalFormatting>
  <conditionalFormatting sqref="D5">
    <cfRule type="expression" dxfId="0" priority="213">
      <formula>D$1&gt;=TODAY()</formula>
    </cfRule>
  </conditionalFormatting>
  <conditionalFormatting sqref="D5">
    <cfRule type="expression" dxfId="0" priority="214">
      <formula>D$1&gt;=TODAY()</formula>
    </cfRule>
  </conditionalFormatting>
  <conditionalFormatting sqref="D5">
    <cfRule type="expression" dxfId="0" priority="215">
      <formula>D$1&gt;=TODAY()</formula>
    </cfRule>
  </conditionalFormatting>
  <conditionalFormatting sqref="D5">
    <cfRule type="expression" dxfId="0" priority="216">
      <formula>D$1&gt;=TODAY()</formula>
    </cfRule>
  </conditionalFormatting>
  <conditionalFormatting sqref="D5">
    <cfRule type="expression" dxfId="0" priority="217">
      <formula>D$1&gt;=TODAY()</formula>
    </cfRule>
  </conditionalFormatting>
  <conditionalFormatting sqref="D5">
    <cfRule type="expression" dxfId="0" priority="218">
      <formula>D$1&gt;=TODAY()</formula>
    </cfRule>
  </conditionalFormatting>
  <conditionalFormatting sqref="D6">
    <cfRule type="expression" dxfId="0" priority="219">
      <formula>D$1&gt;=TODAY()</formula>
    </cfRule>
  </conditionalFormatting>
  <conditionalFormatting sqref="D6">
    <cfRule type="expression" dxfId="0" priority="220">
      <formula>D$1&gt;=TODAY()</formula>
    </cfRule>
  </conditionalFormatting>
  <conditionalFormatting sqref="D6">
    <cfRule type="expression" dxfId="0" priority="221">
      <formula>D$1&gt;=TODAY()</formula>
    </cfRule>
  </conditionalFormatting>
  <conditionalFormatting sqref="D6">
    <cfRule type="expression" dxfId="0" priority="222">
      <formula>D$1&gt;=TODAY()</formula>
    </cfRule>
  </conditionalFormatting>
  <conditionalFormatting sqref="D6">
    <cfRule type="expression" dxfId="0" priority="223">
      <formula>D$1&gt;=TODAY()</formula>
    </cfRule>
  </conditionalFormatting>
  <conditionalFormatting sqref="D6">
    <cfRule type="expression" dxfId="0" priority="224">
      <formula>D$1&gt;=TODAY()</formula>
    </cfRule>
  </conditionalFormatting>
  <conditionalFormatting sqref="D6">
    <cfRule type="expression" dxfId="0" priority="225">
      <formula>D$1&gt;=TODAY()</formula>
    </cfRule>
  </conditionalFormatting>
  <conditionalFormatting sqref="D6">
    <cfRule type="expression" dxfId="0" priority="226">
      <formula>D$1&gt;=TODAY()</formula>
    </cfRule>
  </conditionalFormatting>
  <conditionalFormatting sqref="C38:D38 F38:G38 C42:D42 F42:G42 C45:D45 F45:G45">
    <cfRule type="expression" dxfId="0" priority="227">
      <formula>C$1&gt;=TODAY()</formula>
    </cfRule>
  </conditionalFormatting>
  <conditionalFormatting sqref="C38:D38 F38:G38 C42:D42 F42:G42 C45:D45 F45:G45">
    <cfRule type="expression" dxfId="0" priority="228">
      <formula>C$1&gt;=TODAY()</formula>
    </cfRule>
  </conditionalFormatting>
  <conditionalFormatting sqref="C38:D38 F38:G38 C42:D42 F42:G42 C45:D45 F45:G45">
    <cfRule type="expression" dxfId="0" priority="229">
      <formula>C$1&gt;=TODAY()</formula>
    </cfRule>
  </conditionalFormatting>
  <conditionalFormatting sqref="C38:D38 F38:G38 C42:D42 F42:G42 C45:D45 F45:G45">
    <cfRule type="expression" dxfId="0" priority="230">
      <formula>C$1&gt;=TODAY()</formula>
    </cfRule>
  </conditionalFormatting>
  <conditionalFormatting sqref="C38:D38 F38:G38 C42:D42 F42:G42 C45:D45 F45:G45">
    <cfRule type="expression" dxfId="0" priority="231">
      <formula>C$1&gt;=TODAY()</formula>
    </cfRule>
  </conditionalFormatting>
  <conditionalFormatting sqref="C38:D38 F38:G38 C42:D42 F42:G42 C45:D45 F45:G45">
    <cfRule type="expression" dxfId="0" priority="232">
      <formula>C$1&gt;=TODAY()</formula>
    </cfRule>
  </conditionalFormatting>
  <conditionalFormatting sqref="C38:D38 F38:G38 C42:D42 F42:G42 C45:D45 F45:G45">
    <cfRule type="expression" dxfId="0" priority="233">
      <formula>C$1&gt;=TODAY()</formula>
    </cfRule>
  </conditionalFormatting>
  <conditionalFormatting sqref="C38:D38 F38:G38 C42:D42 F42:G42 C45:D45 F45:G45">
    <cfRule type="expression" dxfId="0" priority="234">
      <formula>C$1&gt;=TODAY()</formula>
    </cfRule>
  </conditionalFormatting>
  <conditionalFormatting sqref="C38:D38 F38:G38 C42:D42 F42:G42 C45:D45 F45:G45">
    <cfRule type="expression" dxfId="0" priority="235">
      <formula>C$1&gt;=TODAY()</formula>
    </cfRule>
  </conditionalFormatting>
  <conditionalFormatting sqref="C38:D38 F38:G38 C42:D42 F42:G42 C45:D45 F45:G45">
    <cfRule type="expression" dxfId="0" priority="236">
      <formula>C$1&gt;=TODAY()</formula>
    </cfRule>
  </conditionalFormatting>
  <conditionalFormatting sqref="C38:D38 F38:G38 C42:D42 F42:G42 C45:D45 F45:G45">
    <cfRule type="expression" dxfId="0" priority="237">
      <formula>C$1&gt;=TODAY()</formula>
    </cfRule>
  </conditionalFormatting>
  <conditionalFormatting sqref="C38:D38 F38:G38 C42:D42 F42:G42 C45:D45 F45:G45">
    <cfRule type="expression" dxfId="0" priority="238">
      <formula>C$1&gt;=TODAY()</formula>
    </cfRule>
  </conditionalFormatting>
  <conditionalFormatting sqref="C38:D38 F38:G38 C42:D42 F42:G42 C45:D45 F45:G45">
    <cfRule type="expression" dxfId="0" priority="239">
      <formula>C$1&gt;=TODAY()</formula>
    </cfRule>
  </conditionalFormatting>
  <conditionalFormatting sqref="C38:D38 F38:G38 C42:D42 F42:G42 C45:D45 F45:G45">
    <cfRule type="expression" dxfId="0" priority="240">
      <formula>C$1&gt;=TODAY()</formula>
    </cfRule>
  </conditionalFormatting>
  <conditionalFormatting sqref="C38:D38 F38:G38 C42:D42 F42:G42 C45:D45 F45:G45">
    <cfRule type="expression" dxfId="0" priority="241">
      <formula>C$1&gt;=TODAY()</formula>
    </cfRule>
  </conditionalFormatting>
  <conditionalFormatting sqref="C38:D38 F38:G38 C42:D42 F42:G42 C45:D45 F45:G45">
    <cfRule type="expression" dxfId="0" priority="242">
      <formula>C$1&gt;=TODAY()</formula>
    </cfRule>
  </conditionalFormatting>
  <conditionalFormatting sqref="D45">
    <cfRule type="expression" dxfId="0" priority="243">
      <formula>D$1&gt;=TODAY()</formula>
    </cfRule>
  </conditionalFormatting>
  <conditionalFormatting sqref="D45">
    <cfRule type="expression" dxfId="0" priority="244">
      <formula>D$1&gt;=TODAY()</formula>
    </cfRule>
  </conditionalFormatting>
  <conditionalFormatting sqref="D45">
    <cfRule type="expression" dxfId="0" priority="245">
      <formula>D$1&gt;=TODAY()</formula>
    </cfRule>
  </conditionalFormatting>
  <conditionalFormatting sqref="D45">
    <cfRule type="expression" dxfId="0" priority="246">
      <formula>D$1&gt;=TODAY()</formula>
    </cfRule>
  </conditionalFormatting>
  <conditionalFormatting sqref="D45">
    <cfRule type="expression" dxfId="0" priority="247">
      <formula>D$1&gt;=TODAY()</formula>
    </cfRule>
  </conditionalFormatting>
  <conditionalFormatting sqref="D45">
    <cfRule type="expression" dxfId="0" priority="248">
      <formula>D$1&gt;=TODAY()</formula>
    </cfRule>
  </conditionalFormatting>
  <conditionalFormatting sqref="D45">
    <cfRule type="expression" dxfId="0" priority="249">
      <formula>D$1&gt;=TODAY()</formula>
    </cfRule>
  </conditionalFormatting>
  <conditionalFormatting sqref="D45">
    <cfRule type="expression" dxfId="0" priority="250">
      <formula>D$1&gt;=TODAY()</formula>
    </cfRule>
  </conditionalFormatting>
  <conditionalFormatting sqref="D45">
    <cfRule type="expression" dxfId="0" priority="251">
      <formula>D$1&gt;=TODAY()</formula>
    </cfRule>
  </conditionalFormatting>
  <conditionalFormatting sqref="D45">
    <cfRule type="expression" dxfId="0" priority="252">
      <formula>D$1&gt;=TODAY()</formula>
    </cfRule>
  </conditionalFormatting>
  <conditionalFormatting sqref="D6">
    <cfRule type="expression" dxfId="0" priority="253">
      <formula>D$1&gt;=TODAY()</formula>
    </cfRule>
  </conditionalFormatting>
  <conditionalFormatting sqref="D6">
    <cfRule type="expression" dxfId="0" priority="254">
      <formula>D$1&gt;=TODAY()</formula>
    </cfRule>
  </conditionalFormatting>
  <conditionalFormatting sqref="D6">
    <cfRule type="expression" dxfId="0" priority="255">
      <formula>D$1&gt;=TODAY()</formula>
    </cfRule>
  </conditionalFormatting>
  <conditionalFormatting sqref="D6">
    <cfRule type="expression" dxfId="0" priority="256">
      <formula>D$1&gt;=TODAY()</formula>
    </cfRule>
  </conditionalFormatting>
  <conditionalFormatting sqref="C38:D38 F38:G38 C42:D42 F42:G42 C45:D45 F45:G45">
    <cfRule type="expression" dxfId="0" priority="257">
      <formula>C$1&gt;=TODAY()</formula>
    </cfRule>
  </conditionalFormatting>
  <conditionalFormatting sqref="C38:D38 F38:G38 C42:D42 F42:G42 C45:D45 F45:G45">
    <cfRule type="expression" dxfId="0" priority="258">
      <formula>C$1&gt;=TODAY()</formula>
    </cfRule>
  </conditionalFormatting>
  <conditionalFormatting sqref="C38:D38 F38:G38 C42:D42 F42:G42 C45:D45 F45:G45">
    <cfRule type="expression" dxfId="0" priority="259">
      <formula>C$1&gt;=TODAY()</formula>
    </cfRule>
  </conditionalFormatting>
  <conditionalFormatting sqref="C38:D38 F38:G38 C42:D42 F42:G42 C45:D45 F45:G45">
    <cfRule type="expression" dxfId="0" priority="260">
      <formula>C$1&gt;=TODAY()</formula>
    </cfRule>
  </conditionalFormatting>
  <conditionalFormatting sqref="C38:D38 F38:G38 C42:D42 F42:G42 C45:D45 F45:G45">
    <cfRule type="expression" dxfId="0" priority="261">
      <formula>C$1&gt;=TODAY()</formula>
    </cfRule>
  </conditionalFormatting>
  <conditionalFormatting sqref="C38:D38 F38:G38 C42:D42 F42:G42 C45:D45 F45:G45">
    <cfRule type="expression" dxfId="0" priority="262">
      <formula>C$1&gt;=TODAY()</formula>
    </cfRule>
  </conditionalFormatting>
  <conditionalFormatting sqref="D45">
    <cfRule type="expression" dxfId="0" priority="263">
      <formula>D$1&gt;=TODAY()</formula>
    </cfRule>
  </conditionalFormatting>
  <conditionalFormatting sqref="D45">
    <cfRule type="expression" dxfId="0" priority="264">
      <formula>D$1&gt;=TODAY()</formula>
    </cfRule>
  </conditionalFormatting>
  <conditionalFormatting sqref="D45">
    <cfRule type="expression" dxfId="0" priority="265">
      <formula>D$1&gt;=TODAY()</formula>
    </cfRule>
  </conditionalFormatting>
  <conditionalFormatting sqref="D45">
    <cfRule type="expression" dxfId="0" priority="266">
      <formula>D$1&gt;=TODAY()</formula>
    </cfRule>
  </conditionalFormatting>
  <conditionalFormatting sqref="D45">
    <cfRule type="expression" dxfId="0" priority="267">
      <formula>D$1&gt;=TODAY()</formula>
    </cfRule>
  </conditionalFormatting>
  <conditionalFormatting sqref="D45">
    <cfRule type="expression" dxfId="0" priority="268">
      <formula>D$1&gt;=TODAY()</formula>
    </cfRule>
  </conditionalFormatting>
  <conditionalFormatting sqref="D45">
    <cfRule type="expression" dxfId="0" priority="269">
      <formula>D$1&gt;=TODAY()</formula>
    </cfRule>
  </conditionalFormatting>
  <conditionalFormatting sqref="D45">
    <cfRule type="expression" dxfId="0" priority="270">
      <formula>D$1&gt;=TODAY()</formula>
    </cfRule>
  </conditionalFormatting>
  <conditionalFormatting sqref="D45">
    <cfRule type="expression" dxfId="0" priority="271">
      <formula>D$1&gt;=TODAY()</formula>
    </cfRule>
  </conditionalFormatting>
  <conditionalFormatting sqref="D45">
    <cfRule type="expression" dxfId="0" priority="272">
      <formula>D$1&gt;=TODAY()</formula>
    </cfRule>
  </conditionalFormatting>
  <conditionalFormatting sqref="D5">
    <cfRule type="expression" dxfId="0" priority="273">
      <formula>D$1&gt;=TODAY()</formula>
    </cfRule>
  </conditionalFormatting>
  <conditionalFormatting sqref="D5">
    <cfRule type="expression" dxfId="0" priority="274">
      <formula>D$1&gt;=TODAY()</formula>
    </cfRule>
  </conditionalFormatting>
  <conditionalFormatting sqref="D5">
    <cfRule type="expression" dxfId="0" priority="275">
      <formula>D$1&gt;=TODAY()</formula>
    </cfRule>
  </conditionalFormatting>
  <conditionalFormatting sqref="D5">
    <cfRule type="expression" dxfId="0" priority="276">
      <formula>D$1&gt;=TODAY()</formula>
    </cfRule>
  </conditionalFormatting>
  <conditionalFormatting sqref="D5">
    <cfRule type="expression" dxfId="0" priority="277">
      <formula>D$1&gt;=TODAY()</formula>
    </cfRule>
  </conditionalFormatting>
  <conditionalFormatting sqref="D5">
    <cfRule type="expression" dxfId="0" priority="278">
      <formula>D$1&gt;=TODAY()</formula>
    </cfRule>
  </conditionalFormatting>
  <conditionalFormatting sqref="D5">
    <cfRule type="expression" dxfId="0" priority="279">
      <formula>D$1&gt;=TODAY()</formula>
    </cfRule>
  </conditionalFormatting>
  <conditionalFormatting sqref="D5">
    <cfRule type="expression" dxfId="0" priority="280">
      <formula>D$1&gt;=TODAY()</formula>
    </cfRule>
  </conditionalFormatting>
  <conditionalFormatting sqref="D5">
    <cfRule type="expression" dxfId="0" priority="281">
      <formula>D$1&gt;=TODAY()</formula>
    </cfRule>
  </conditionalFormatting>
  <conditionalFormatting sqref="D5">
    <cfRule type="expression" dxfId="0" priority="282">
      <formula>D$1&gt;=TODAY()</formula>
    </cfRule>
  </conditionalFormatting>
  <conditionalFormatting sqref="D5">
    <cfRule type="expression" dxfId="0" priority="283">
      <formula>D$1&gt;=TODAY()</formula>
    </cfRule>
  </conditionalFormatting>
  <conditionalFormatting sqref="D5">
    <cfRule type="expression" dxfId="0" priority="284">
      <formula>D$1&gt;=TODAY()</formula>
    </cfRule>
  </conditionalFormatting>
  <conditionalFormatting sqref="D5">
    <cfRule type="expression" dxfId="0" priority="285">
      <formula>D$1&gt;=TODAY()</formula>
    </cfRule>
  </conditionalFormatting>
  <conditionalFormatting sqref="D5">
    <cfRule type="expression" dxfId="0" priority="286">
      <formula>D$1&gt;=TODAY()</formula>
    </cfRule>
  </conditionalFormatting>
  <conditionalFormatting sqref="D5">
    <cfRule type="expression" dxfId="0" priority="287">
      <formula>D$1&gt;=TODAY()</formula>
    </cfRule>
  </conditionalFormatting>
  <conditionalFormatting sqref="D5">
    <cfRule type="expression" dxfId="0" priority="288">
      <formula>D$1&gt;=TODAY()</formula>
    </cfRule>
  </conditionalFormatting>
  <conditionalFormatting sqref="D6">
    <cfRule type="expression" dxfId="0" priority="289">
      <formula>D$1&gt;=TODAY()</formula>
    </cfRule>
  </conditionalFormatting>
  <conditionalFormatting sqref="D6">
    <cfRule type="expression" dxfId="0" priority="290">
      <formula>D$1&gt;=TODAY()</formula>
    </cfRule>
  </conditionalFormatting>
  <conditionalFormatting sqref="D6">
    <cfRule type="expression" dxfId="0" priority="291">
      <formula>D$1&gt;=TODAY()</formula>
    </cfRule>
  </conditionalFormatting>
  <conditionalFormatting sqref="D6">
    <cfRule type="expression" dxfId="0" priority="292">
      <formula>D$1&gt;=TODAY()</formula>
    </cfRule>
  </conditionalFormatting>
  <conditionalFormatting sqref="D6">
    <cfRule type="expression" dxfId="0" priority="293">
      <formula>D$1&gt;=TODAY()</formula>
    </cfRule>
  </conditionalFormatting>
  <conditionalFormatting sqref="D6">
    <cfRule type="expression" dxfId="0" priority="294">
      <formula>D$1&gt;=TODAY()</formula>
    </cfRule>
  </conditionalFormatting>
  <conditionalFormatting sqref="C38:D38 F38:G38 C42:D42 F42:G42 C45:D45 F45:G45">
    <cfRule type="expression" dxfId="0" priority="295">
      <formula>C$1&gt;=TODAY()</formula>
    </cfRule>
  </conditionalFormatting>
  <conditionalFormatting sqref="C38:D38 F38:G38 C42:D42 F42:G42 C45:D45 F45:G45">
    <cfRule type="expression" dxfId="0" priority="296">
      <formula>C$1&gt;=TODAY()</formula>
    </cfRule>
  </conditionalFormatting>
  <conditionalFormatting sqref="C38:D38 F38:G38 C42:D42 F42:G42 C45:D45 F45:G45">
    <cfRule type="expression" dxfId="0" priority="297">
      <formula>C$1&gt;=TODAY()</formula>
    </cfRule>
  </conditionalFormatting>
  <conditionalFormatting sqref="C38:D38 F38:G38 C42:D42 F42:G42 C45:D45 F45:G45">
    <cfRule type="expression" dxfId="0" priority="298">
      <formula>C$1&gt;=TODAY()</formula>
    </cfRule>
  </conditionalFormatting>
  <conditionalFormatting sqref="C38:D38 F38:G38 C42:D42 F42:G42 C45:D45 F45:G45">
    <cfRule type="expression" dxfId="0" priority="299">
      <formula>C$1&gt;=TODAY()</formula>
    </cfRule>
  </conditionalFormatting>
  <conditionalFormatting sqref="C38:D38 F38:G38 C42:D42 F42:G42 C45:D45 F45:G45">
    <cfRule type="expression" dxfId="0" priority="300">
      <formula>C$1&gt;=TODAY()</formula>
    </cfRule>
  </conditionalFormatting>
  <conditionalFormatting sqref="C38:D38 F38:G38 C42:D42 F42:G42 C45:D45 F45:G45">
    <cfRule type="expression" dxfId="0" priority="301">
      <formula>C$1&gt;=TODAY()</formula>
    </cfRule>
  </conditionalFormatting>
  <conditionalFormatting sqref="C38:D38 F38:G38 C42:D42 F42:G42 C45:D45 F45:G45">
    <cfRule type="expression" dxfId="0" priority="302">
      <formula>C$1&gt;=TODAY()</formula>
    </cfRule>
  </conditionalFormatting>
  <conditionalFormatting sqref="C38:D38 F38:G38 C42:D42 F42:G42 C45:D45 F45:G45">
    <cfRule type="expression" dxfId="0" priority="303">
      <formula>C$1&gt;=TODAY()</formula>
    </cfRule>
  </conditionalFormatting>
  <conditionalFormatting sqref="C38:D38 F38:G38 C42:D42 F42:G42 C45:D45 F45:G45">
    <cfRule type="expression" dxfId="0" priority="304">
      <formula>C$1&gt;=TODAY()</formula>
    </cfRule>
  </conditionalFormatting>
  <conditionalFormatting sqref="C38:D38 F38:G38 C42:D42 F42:G42 C45:D45 F45:G45">
    <cfRule type="expression" dxfId="0" priority="305">
      <formula>C$1&gt;=TODAY()</formula>
    </cfRule>
  </conditionalFormatting>
  <conditionalFormatting sqref="C38:D38 F38:G38 C42:D42 F42:G42 C45:D45 F45:G45">
    <cfRule type="expression" dxfId="0" priority="306">
      <formula>C$1&gt;=TODAY()</formula>
    </cfRule>
  </conditionalFormatting>
  <conditionalFormatting sqref="C38:D38 F38:G38 C42:D42 F42:G42 C45:D45 F45:G45">
    <cfRule type="expression" dxfId="0" priority="307">
      <formula>C$1&gt;=TODAY()</formula>
    </cfRule>
  </conditionalFormatting>
  <conditionalFormatting sqref="C38:D38 F38:G38 C42:D42 F42:G42 C45:D45 F45:G45">
    <cfRule type="expression" dxfId="0" priority="308">
      <formula>C$1&gt;=TODAY()</formula>
    </cfRule>
  </conditionalFormatting>
  <conditionalFormatting sqref="C38:D38 F38:G38 C42:D42 F42:G42 C45:D45 F45:G45">
    <cfRule type="expression" dxfId="0" priority="309">
      <formula>C$1&gt;=TODAY()</formula>
    </cfRule>
  </conditionalFormatting>
  <conditionalFormatting sqref="C38:D38 F38:G38 C42:D42 F42:G42 C45:D45 F45:G45">
    <cfRule type="expression" dxfId="0" priority="310">
      <formula>C$1&gt;=TODAY()</formula>
    </cfRule>
  </conditionalFormatting>
  <conditionalFormatting sqref="C38:D38 F38:G38 C42:D42 F42:G42 C45:D45 F45:G45">
    <cfRule type="expression" dxfId="0" priority="311">
      <formula>C$1&gt;=TODAY()</formula>
    </cfRule>
  </conditionalFormatting>
  <conditionalFormatting sqref="C38:D38 F38:G38 C42:D42 F42:G42 C45:D45 F45:G45">
    <cfRule type="expression" dxfId="0" priority="312">
      <formula>C$1&gt;=TODAY()</formula>
    </cfRule>
  </conditionalFormatting>
  <conditionalFormatting sqref="C38:D38 F38:G38 C42:D42 F42:G42 C45:D45 F45:G45">
    <cfRule type="expression" dxfId="0" priority="313">
      <formula>C$1&gt;=TODAY()</formula>
    </cfRule>
  </conditionalFormatting>
  <conditionalFormatting sqref="C38:D38 F38:G38 C42:D42 F42:G42 C45:D45 F45:G45">
    <cfRule type="expression" dxfId="0" priority="314">
      <formula>C$1&gt;=TODAY()</formula>
    </cfRule>
  </conditionalFormatting>
  <conditionalFormatting sqref="D45">
    <cfRule type="expression" dxfId="0" priority="315">
      <formula>D$1&gt;=TODAY()</formula>
    </cfRule>
  </conditionalFormatting>
  <conditionalFormatting sqref="D45">
    <cfRule type="expression" dxfId="0" priority="316">
      <formula>D$1&gt;=TODAY()</formula>
    </cfRule>
  </conditionalFormatting>
  <conditionalFormatting sqref="D45">
    <cfRule type="expression" dxfId="0" priority="317">
      <formula>D$1&gt;=TODAY()</formula>
    </cfRule>
  </conditionalFormatting>
  <conditionalFormatting sqref="D45">
    <cfRule type="expression" dxfId="0" priority="318">
      <formula>D$1&gt;=TODAY()</formula>
    </cfRule>
  </conditionalFormatting>
  <conditionalFormatting sqref="D45">
    <cfRule type="expression" dxfId="0" priority="319">
      <formula>D$1&gt;=TODAY()</formula>
    </cfRule>
  </conditionalFormatting>
  <conditionalFormatting sqref="D45">
    <cfRule type="expression" dxfId="0" priority="320">
      <formula>D$1&gt;=TODAY()</formula>
    </cfRule>
  </conditionalFormatting>
  <conditionalFormatting sqref="D45">
    <cfRule type="expression" dxfId="0" priority="321">
      <formula>D$1&gt;=TODAY()</formula>
    </cfRule>
  </conditionalFormatting>
  <conditionalFormatting sqref="D45">
    <cfRule type="expression" dxfId="0" priority="322">
      <formula>D$1&gt;=TODAY()</formula>
    </cfRule>
  </conditionalFormatting>
  <conditionalFormatting sqref="D45">
    <cfRule type="expression" dxfId="0" priority="323">
      <formula>D$1&gt;=TODAY()</formula>
    </cfRule>
  </conditionalFormatting>
  <conditionalFormatting sqref="D45">
    <cfRule type="expression" dxfId="0" priority="324">
      <formula>D$1&gt;=TODAY()</formula>
    </cfRule>
  </conditionalFormatting>
  <conditionalFormatting sqref="D45">
    <cfRule type="expression" dxfId="0" priority="325">
      <formula>D$1&gt;=TODAY()</formula>
    </cfRule>
  </conditionalFormatting>
  <conditionalFormatting sqref="D45">
    <cfRule type="expression" dxfId="0" priority="326">
      <formula>D$1&gt;=TODAY()</formula>
    </cfRule>
  </conditionalFormatting>
  <conditionalFormatting sqref="D45">
    <cfRule type="expression" dxfId="0" priority="327">
      <formula>D$1&gt;=TODAY()</formula>
    </cfRule>
  </conditionalFormatting>
  <conditionalFormatting sqref="D45">
    <cfRule type="expression" dxfId="0" priority="328">
      <formula>D$1&gt;=TODAY()</formula>
    </cfRule>
  </conditionalFormatting>
  <conditionalFormatting sqref="D45">
    <cfRule type="expression" dxfId="0" priority="329">
      <formula>D$1&gt;=TODAY()</formula>
    </cfRule>
  </conditionalFormatting>
  <conditionalFormatting sqref="D45">
    <cfRule type="expression" dxfId="0" priority="330">
      <formula>D$1&gt;=TODAY()</formula>
    </cfRule>
  </conditionalFormatting>
  <conditionalFormatting sqref="D45">
    <cfRule type="expression" dxfId="0" priority="331">
      <formula>D$1&gt;=TODAY()</formula>
    </cfRule>
  </conditionalFormatting>
  <conditionalFormatting sqref="D45">
    <cfRule type="expression" dxfId="0" priority="332">
      <formula>D$1&gt;=TODAY()</formula>
    </cfRule>
  </conditionalFormatting>
  <conditionalFormatting sqref="D45">
    <cfRule type="expression" dxfId="0" priority="333">
      <formula>D$1&gt;=TODAY()</formula>
    </cfRule>
  </conditionalFormatting>
  <conditionalFormatting sqref="D45">
    <cfRule type="expression" dxfId="0" priority="334">
      <formula>D$1&gt;=TODAY()</formula>
    </cfRule>
  </conditionalFormatting>
  <conditionalFormatting sqref="D45">
    <cfRule type="expression" dxfId="0" priority="335">
      <formula>D$1&gt;=TODAY()</formula>
    </cfRule>
  </conditionalFormatting>
  <conditionalFormatting sqref="D45">
    <cfRule type="expression" dxfId="0" priority="336">
      <formula>D$1&gt;=TODAY()</formula>
    </cfRule>
  </conditionalFormatting>
  <conditionalFormatting sqref="E42">
    <cfRule type="expression" dxfId="0" priority="337">
      <formula>E$1&gt;=TODAY()</formula>
    </cfRule>
  </conditionalFormatting>
  <conditionalFormatting sqref="E42">
    <cfRule type="expression" dxfId="0" priority="338">
      <formula>E$1&gt;=TODAY()</formula>
    </cfRule>
  </conditionalFormatting>
  <conditionalFormatting sqref="E42">
    <cfRule type="expression" dxfId="0" priority="339">
      <formula>E$1&gt;=TODAY()</formula>
    </cfRule>
  </conditionalFormatting>
  <conditionalFormatting sqref="E42">
    <cfRule type="expression" dxfId="0" priority="340">
      <formula>E$1&gt;=TODAY()</formula>
    </cfRule>
  </conditionalFormatting>
  <conditionalFormatting sqref="E42">
    <cfRule type="expression" dxfId="0" priority="341">
      <formula>E$1&gt;=TODAY()</formula>
    </cfRule>
  </conditionalFormatting>
  <conditionalFormatting sqref="E42">
    <cfRule type="expression" dxfId="0" priority="342">
      <formula>E$1&gt;=TODAY()</formula>
    </cfRule>
  </conditionalFormatting>
  <conditionalFormatting sqref="E42">
    <cfRule type="expression" dxfId="0" priority="343">
      <formula>E$1&gt;=TODAY()</formula>
    </cfRule>
  </conditionalFormatting>
  <conditionalFormatting sqref="E42">
    <cfRule type="expression" dxfId="0" priority="344">
      <formula>E$1&gt;=TODAY()</formula>
    </cfRule>
  </conditionalFormatting>
  <conditionalFormatting sqref="E42">
    <cfRule type="expression" dxfId="0" priority="345">
      <formula>E$1&gt;=TODAY()</formula>
    </cfRule>
  </conditionalFormatting>
  <conditionalFormatting sqref="E42">
    <cfRule type="expression" dxfId="0" priority="346">
      <formula>E$1&gt;=TODAY()</formula>
    </cfRule>
  </conditionalFormatting>
  <conditionalFormatting sqref="E42">
    <cfRule type="expression" dxfId="0" priority="347">
      <formula>E$1&gt;=TODAY()</formula>
    </cfRule>
  </conditionalFormatting>
  <conditionalFormatting sqref="E42">
    <cfRule type="expression" dxfId="0" priority="348">
      <formula>E$1&gt;=TODAY()</formula>
    </cfRule>
  </conditionalFormatting>
  <conditionalFormatting sqref="E42">
    <cfRule type="expression" dxfId="0" priority="349">
      <formula>E$1&gt;=TODAY()</formula>
    </cfRule>
  </conditionalFormatting>
  <conditionalFormatting sqref="E42">
    <cfRule type="expression" dxfId="0" priority="350">
      <formula>E$1&gt;=TODAY()</formula>
    </cfRule>
  </conditionalFormatting>
  <conditionalFormatting sqref="E42">
    <cfRule type="expression" dxfId="0" priority="351">
      <formula>E$1&gt;=TODAY()</formula>
    </cfRule>
  </conditionalFormatting>
  <conditionalFormatting sqref="E42">
    <cfRule type="expression" dxfId="0" priority="352">
      <formula>E$1&gt;=TODAY()</formula>
    </cfRule>
  </conditionalFormatting>
  <conditionalFormatting sqref="E42">
    <cfRule type="expression" dxfId="0" priority="353">
      <formula>E$1&gt;=TODAY()</formula>
    </cfRule>
  </conditionalFormatting>
  <conditionalFormatting sqref="E42">
    <cfRule type="expression" dxfId="0" priority="354">
      <formula>E$1&gt;=TODAY()</formula>
    </cfRule>
  </conditionalFormatting>
  <conditionalFormatting sqref="E42">
    <cfRule type="expression" dxfId="0" priority="355">
      <formula>E$1&gt;=TODAY()</formula>
    </cfRule>
  </conditionalFormatting>
  <conditionalFormatting sqref="E42">
    <cfRule type="expression" dxfId="0" priority="356">
      <formula>E$1&gt;=TODAY()</formula>
    </cfRule>
  </conditionalFormatting>
  <conditionalFormatting sqref="E42">
    <cfRule type="expression" dxfId="0" priority="357">
      <formula>E$1&gt;=TODAY()</formula>
    </cfRule>
  </conditionalFormatting>
  <conditionalFormatting sqref="E42">
    <cfRule type="expression" dxfId="0" priority="358">
      <formula>E$1&gt;=TODAY()</formula>
    </cfRule>
  </conditionalFormatting>
  <conditionalFormatting sqref="E42">
    <cfRule type="expression" dxfId="0" priority="359">
      <formula>E$1&gt;=TODAY()</formula>
    </cfRule>
  </conditionalFormatting>
  <conditionalFormatting sqref="E42">
    <cfRule type="expression" dxfId="0" priority="360">
      <formula>E$1&gt;=TODAY()</formula>
    </cfRule>
  </conditionalFormatting>
  <conditionalFormatting sqref="E42">
    <cfRule type="expression" dxfId="0" priority="361">
      <formula>E$1&gt;=TODAY()</formula>
    </cfRule>
  </conditionalFormatting>
  <conditionalFormatting sqref="E42">
    <cfRule type="expression" dxfId="0" priority="362">
      <formula>E$1&gt;=TODAY()</formula>
    </cfRule>
  </conditionalFormatting>
  <conditionalFormatting sqref="E42">
    <cfRule type="expression" dxfId="0" priority="363">
      <formula>E$1&gt;=TODAY()</formula>
    </cfRule>
  </conditionalFormatting>
  <conditionalFormatting sqref="E42">
    <cfRule type="expression" dxfId="0" priority="364">
      <formula>E$1&gt;=TODAY()</formula>
    </cfRule>
  </conditionalFormatting>
  <conditionalFormatting sqref="E42">
    <cfRule type="expression" dxfId="0" priority="365">
      <formula>E$1&gt;=TODAY()</formula>
    </cfRule>
  </conditionalFormatting>
  <conditionalFormatting sqref="E42">
    <cfRule type="expression" dxfId="0" priority="366">
      <formula>E$1&gt;=TODAY()</formula>
    </cfRule>
  </conditionalFormatting>
  <conditionalFormatting sqref="E42">
    <cfRule type="expression" dxfId="0" priority="367">
      <formula>E$1&gt;=TODAY()</formula>
    </cfRule>
  </conditionalFormatting>
  <conditionalFormatting sqref="E42">
    <cfRule type="expression" dxfId="0" priority="368">
      <formula>E$1&gt;=TODAY()</formula>
    </cfRule>
  </conditionalFormatting>
  <conditionalFormatting sqref="E42">
    <cfRule type="expression" dxfId="0" priority="369">
      <formula>E$1&gt;=TODAY()</formula>
    </cfRule>
  </conditionalFormatting>
  <conditionalFormatting sqref="E42">
    <cfRule type="expression" dxfId="0" priority="370">
      <formula>E$1&gt;=TODAY()</formula>
    </cfRule>
  </conditionalFormatting>
  <conditionalFormatting sqref="E42">
    <cfRule type="expression" dxfId="0" priority="371">
      <formula>E$1&gt;=TODAY()</formula>
    </cfRule>
  </conditionalFormatting>
  <conditionalFormatting sqref="E42">
    <cfRule type="expression" dxfId="0" priority="372">
      <formula>E$1&gt;=TODAY()</formula>
    </cfRule>
  </conditionalFormatting>
  <conditionalFormatting sqref="E42">
    <cfRule type="expression" dxfId="0" priority="373">
      <formula>E$1&gt;=TODAY()</formula>
    </cfRule>
  </conditionalFormatting>
  <conditionalFormatting sqref="E42">
    <cfRule type="expression" dxfId="0" priority="374">
      <formula>E$1&gt;=TODAY()</formula>
    </cfRule>
  </conditionalFormatting>
  <conditionalFormatting sqref="E42">
    <cfRule type="expression" dxfId="0" priority="375">
      <formula>E$1&gt;=TODAY()</formula>
    </cfRule>
  </conditionalFormatting>
  <conditionalFormatting sqref="E42">
    <cfRule type="expression" dxfId="0" priority="376">
      <formula>E$1&gt;=TODAY()</formula>
    </cfRule>
  </conditionalFormatting>
  <conditionalFormatting sqref="E42">
    <cfRule type="expression" dxfId="0" priority="377">
      <formula>E$1&gt;=TODAY()</formula>
    </cfRule>
  </conditionalFormatting>
  <conditionalFormatting sqref="E42">
    <cfRule type="expression" dxfId="0" priority="378">
      <formula>E$1&gt;=TODAY()</formula>
    </cfRule>
  </conditionalFormatting>
  <conditionalFormatting sqref="E5">
    <cfRule type="expression" dxfId="0" priority="379">
      <formula>E$1&gt;=TODAY()</formula>
    </cfRule>
  </conditionalFormatting>
  <conditionalFormatting sqref="E5">
    <cfRule type="expression" dxfId="0" priority="380">
      <formula>E$1&gt;=TODAY()</formula>
    </cfRule>
  </conditionalFormatting>
  <conditionalFormatting sqref="E5">
    <cfRule type="expression" dxfId="0" priority="381">
      <formula>E$1&gt;=TODAY()</formula>
    </cfRule>
  </conditionalFormatting>
  <conditionalFormatting sqref="E5">
    <cfRule type="expression" dxfId="0" priority="382">
      <formula>E$1&gt;=TODAY()</formula>
    </cfRule>
  </conditionalFormatting>
  <conditionalFormatting sqref="E5">
    <cfRule type="expression" dxfId="0" priority="383">
      <formula>E$1&gt;=TODAY()</formula>
    </cfRule>
  </conditionalFormatting>
  <conditionalFormatting sqref="E5">
    <cfRule type="expression" dxfId="0" priority="384">
      <formula>E$1&gt;=TODAY()</formula>
    </cfRule>
  </conditionalFormatting>
  <conditionalFormatting sqref="E5">
    <cfRule type="expression" dxfId="0" priority="385">
      <formula>E$1&gt;=TODAY()</formula>
    </cfRule>
  </conditionalFormatting>
  <conditionalFormatting sqref="E5">
    <cfRule type="expression" dxfId="0" priority="386">
      <formula>E$1&gt;=TODAY()</formula>
    </cfRule>
  </conditionalFormatting>
  <conditionalFormatting sqref="E6">
    <cfRule type="expression" dxfId="0" priority="387">
      <formula>E$1&gt;=TODAY()</formula>
    </cfRule>
  </conditionalFormatting>
  <conditionalFormatting sqref="E6">
    <cfRule type="expression" dxfId="0" priority="388">
      <formula>E$1&gt;=TODAY()</formula>
    </cfRule>
  </conditionalFormatting>
  <conditionalFormatting sqref="E6">
    <cfRule type="expression" dxfId="0" priority="389">
      <formula>E$1&gt;=TODAY()</formula>
    </cfRule>
  </conditionalFormatting>
  <conditionalFormatting sqref="E6">
    <cfRule type="expression" dxfId="0" priority="390">
      <formula>E$1&gt;=TODAY()</formula>
    </cfRule>
  </conditionalFormatting>
  <conditionalFormatting sqref="E6">
    <cfRule type="expression" dxfId="0" priority="391">
      <formula>E$1&gt;=TODAY()</formula>
    </cfRule>
  </conditionalFormatting>
  <conditionalFormatting sqref="E6">
    <cfRule type="expression" dxfId="0" priority="392">
      <formula>E$1&gt;=TODAY()</formula>
    </cfRule>
  </conditionalFormatting>
  <conditionalFormatting sqref="E6">
    <cfRule type="expression" dxfId="0" priority="393">
      <formula>E$1&gt;=TODAY()</formula>
    </cfRule>
  </conditionalFormatting>
  <conditionalFormatting sqref="E6">
    <cfRule type="expression" dxfId="0" priority="394">
      <formula>E$1&gt;=TODAY()</formula>
    </cfRule>
  </conditionalFormatting>
  <conditionalFormatting sqref="E38">
    <cfRule type="expression" dxfId="0" priority="395">
      <formula>E$1&gt;=TODAY()</formula>
    </cfRule>
  </conditionalFormatting>
  <conditionalFormatting sqref="E38">
    <cfRule type="expression" dxfId="0" priority="396">
      <formula>E$1&gt;=TODAY()</formula>
    </cfRule>
  </conditionalFormatting>
  <conditionalFormatting sqref="E38">
    <cfRule type="expression" dxfId="0" priority="397">
      <formula>E$1&gt;=TODAY()</formula>
    </cfRule>
  </conditionalFormatting>
  <conditionalFormatting sqref="E38">
    <cfRule type="expression" dxfId="0" priority="398">
      <formula>E$1&gt;=TODAY()</formula>
    </cfRule>
  </conditionalFormatting>
  <conditionalFormatting sqref="E38">
    <cfRule type="expression" dxfId="0" priority="399">
      <formula>E$1&gt;=TODAY()</formula>
    </cfRule>
  </conditionalFormatting>
  <conditionalFormatting sqref="E38">
    <cfRule type="expression" dxfId="0" priority="400">
      <formula>E$1&gt;=TODAY()</formula>
    </cfRule>
  </conditionalFormatting>
  <conditionalFormatting sqref="E38">
    <cfRule type="expression" dxfId="0" priority="401">
      <formula>E$1&gt;=TODAY()</formula>
    </cfRule>
  </conditionalFormatting>
  <conditionalFormatting sqref="E38">
    <cfRule type="expression" dxfId="0" priority="402">
      <formula>E$1&gt;=TODAY()</formula>
    </cfRule>
  </conditionalFormatting>
  <conditionalFormatting sqref="E38">
    <cfRule type="expression" dxfId="0" priority="403">
      <formula>E$1&gt;=TODAY()</formula>
    </cfRule>
  </conditionalFormatting>
  <conditionalFormatting sqref="E38">
    <cfRule type="expression" dxfId="0" priority="404">
      <formula>E$1&gt;=TODAY()</formula>
    </cfRule>
  </conditionalFormatting>
  <conditionalFormatting sqref="E38">
    <cfRule type="expression" dxfId="0" priority="405">
      <formula>E$1&gt;=TODAY()</formula>
    </cfRule>
  </conditionalFormatting>
  <conditionalFormatting sqref="E38">
    <cfRule type="expression" dxfId="0" priority="406">
      <formula>E$1&gt;=TODAY()</formula>
    </cfRule>
  </conditionalFormatting>
  <conditionalFormatting sqref="E38">
    <cfRule type="expression" dxfId="0" priority="407">
      <formula>E$1&gt;=TODAY()</formula>
    </cfRule>
  </conditionalFormatting>
  <conditionalFormatting sqref="E38">
    <cfRule type="expression" dxfId="0" priority="408">
      <formula>E$1&gt;=TODAY()</formula>
    </cfRule>
  </conditionalFormatting>
  <conditionalFormatting sqref="E38">
    <cfRule type="expression" dxfId="0" priority="409">
      <formula>E$1&gt;=TODAY()</formula>
    </cfRule>
  </conditionalFormatting>
  <conditionalFormatting sqref="E38">
    <cfRule type="expression" dxfId="0" priority="410">
      <formula>E$1&gt;=TODAY()</formula>
    </cfRule>
  </conditionalFormatting>
  <conditionalFormatting sqref="E45">
    <cfRule type="expression" dxfId="0" priority="411">
      <formula>E$1&gt;=TODAY()</formula>
    </cfRule>
  </conditionalFormatting>
  <conditionalFormatting sqref="E45">
    <cfRule type="expression" dxfId="0" priority="412">
      <formula>E$1&gt;=TODAY()</formula>
    </cfRule>
  </conditionalFormatting>
  <conditionalFormatting sqref="E45">
    <cfRule type="expression" dxfId="0" priority="413">
      <formula>E$1&gt;=TODAY()</formula>
    </cfRule>
  </conditionalFormatting>
  <conditionalFormatting sqref="E45">
    <cfRule type="expression" dxfId="0" priority="414">
      <formula>E$1&gt;=TODAY()</formula>
    </cfRule>
  </conditionalFormatting>
  <conditionalFormatting sqref="E45">
    <cfRule type="expression" dxfId="0" priority="415">
      <formula>E$1&gt;=TODAY()</formula>
    </cfRule>
  </conditionalFormatting>
  <conditionalFormatting sqref="E45">
    <cfRule type="expression" dxfId="0" priority="416">
      <formula>E$1&gt;=TODAY()</formula>
    </cfRule>
  </conditionalFormatting>
  <conditionalFormatting sqref="E45">
    <cfRule type="expression" dxfId="0" priority="417">
      <formula>E$1&gt;=TODAY()</formula>
    </cfRule>
  </conditionalFormatting>
  <conditionalFormatting sqref="E45">
    <cfRule type="expression" dxfId="0" priority="418">
      <formula>E$1&gt;=TODAY()</formula>
    </cfRule>
  </conditionalFormatting>
  <conditionalFormatting sqref="E45">
    <cfRule type="expression" dxfId="0" priority="419">
      <formula>E$1&gt;=TODAY()</formula>
    </cfRule>
  </conditionalFormatting>
  <conditionalFormatting sqref="E45">
    <cfRule type="expression" dxfId="0" priority="420">
      <formula>E$1&gt;=TODAY()</formula>
    </cfRule>
  </conditionalFormatting>
  <conditionalFormatting sqref="E6">
    <cfRule type="expression" dxfId="0" priority="421">
      <formula>E$1&gt;=TODAY()</formula>
    </cfRule>
  </conditionalFormatting>
  <conditionalFormatting sqref="E6">
    <cfRule type="expression" dxfId="0" priority="422">
      <formula>E$1&gt;=TODAY()</formula>
    </cfRule>
  </conditionalFormatting>
  <conditionalFormatting sqref="E6">
    <cfRule type="expression" dxfId="0" priority="423">
      <formula>E$1&gt;=TODAY()</formula>
    </cfRule>
  </conditionalFormatting>
  <conditionalFormatting sqref="E6">
    <cfRule type="expression" dxfId="0" priority="424">
      <formula>E$1&gt;=TODAY()</formula>
    </cfRule>
  </conditionalFormatting>
  <conditionalFormatting sqref="E38">
    <cfRule type="expression" dxfId="0" priority="425">
      <formula>E$1&gt;=TODAY()</formula>
    </cfRule>
  </conditionalFormatting>
  <conditionalFormatting sqref="E38">
    <cfRule type="expression" dxfId="0" priority="426">
      <formula>E$1&gt;=TODAY()</formula>
    </cfRule>
  </conditionalFormatting>
  <conditionalFormatting sqref="E38">
    <cfRule type="expression" dxfId="0" priority="427">
      <formula>E$1&gt;=TODAY()</formula>
    </cfRule>
  </conditionalFormatting>
  <conditionalFormatting sqref="E38">
    <cfRule type="expression" dxfId="0" priority="428">
      <formula>E$1&gt;=TODAY()</formula>
    </cfRule>
  </conditionalFormatting>
  <conditionalFormatting sqref="E38">
    <cfRule type="expression" dxfId="0" priority="429">
      <formula>E$1&gt;=TODAY()</formula>
    </cfRule>
  </conditionalFormatting>
  <conditionalFormatting sqref="E38">
    <cfRule type="expression" dxfId="0" priority="430">
      <formula>E$1&gt;=TODAY()</formula>
    </cfRule>
  </conditionalFormatting>
  <conditionalFormatting sqref="E45">
    <cfRule type="expression" dxfId="0" priority="431">
      <formula>E$1&gt;=TODAY()</formula>
    </cfRule>
  </conditionalFormatting>
  <conditionalFormatting sqref="E45">
    <cfRule type="expression" dxfId="0" priority="432">
      <formula>E$1&gt;=TODAY()</formula>
    </cfRule>
  </conditionalFormatting>
  <conditionalFormatting sqref="E45">
    <cfRule type="expression" dxfId="0" priority="433">
      <formula>E$1&gt;=TODAY()</formula>
    </cfRule>
  </conditionalFormatting>
  <conditionalFormatting sqref="E45">
    <cfRule type="expression" dxfId="0" priority="434">
      <formula>E$1&gt;=TODAY()</formula>
    </cfRule>
  </conditionalFormatting>
  <conditionalFormatting sqref="E45">
    <cfRule type="expression" dxfId="0" priority="435">
      <formula>E$1&gt;=TODAY()</formula>
    </cfRule>
  </conditionalFormatting>
  <conditionalFormatting sqref="E45">
    <cfRule type="expression" dxfId="0" priority="436">
      <formula>E$1&gt;=TODAY()</formula>
    </cfRule>
  </conditionalFormatting>
  <conditionalFormatting sqref="E45">
    <cfRule type="expression" dxfId="0" priority="437">
      <formula>E$1&gt;=TODAY()</formula>
    </cfRule>
  </conditionalFormatting>
  <conditionalFormatting sqref="E45">
    <cfRule type="expression" dxfId="0" priority="438">
      <formula>E$1&gt;=TODAY()</formula>
    </cfRule>
  </conditionalFormatting>
  <conditionalFormatting sqref="E45">
    <cfRule type="expression" dxfId="0" priority="439">
      <formula>E$1&gt;=TODAY()</formula>
    </cfRule>
  </conditionalFormatting>
  <conditionalFormatting sqref="E45">
    <cfRule type="expression" dxfId="0" priority="440">
      <formula>E$1&gt;=TODAY()</formula>
    </cfRule>
  </conditionalFormatting>
  <conditionalFormatting sqref="E5">
    <cfRule type="expression" dxfId="0" priority="441">
      <formula>E$1&gt;=TODAY()</formula>
    </cfRule>
  </conditionalFormatting>
  <conditionalFormatting sqref="E5">
    <cfRule type="expression" dxfId="0" priority="442">
      <formula>E$1&gt;=TODAY()</formula>
    </cfRule>
  </conditionalFormatting>
  <conditionalFormatting sqref="E5">
    <cfRule type="expression" dxfId="0" priority="443">
      <formula>E$1&gt;=TODAY()</formula>
    </cfRule>
  </conditionalFormatting>
  <conditionalFormatting sqref="E5">
    <cfRule type="expression" dxfId="0" priority="444">
      <formula>E$1&gt;=TODAY()</formula>
    </cfRule>
  </conditionalFormatting>
  <conditionalFormatting sqref="E5">
    <cfRule type="expression" dxfId="0" priority="445">
      <formula>E$1&gt;=TODAY()</formula>
    </cfRule>
  </conditionalFormatting>
  <conditionalFormatting sqref="E5">
    <cfRule type="expression" dxfId="0" priority="446">
      <formula>E$1&gt;=TODAY()</formula>
    </cfRule>
  </conditionalFormatting>
  <conditionalFormatting sqref="E5">
    <cfRule type="expression" dxfId="0" priority="447">
      <formula>E$1&gt;=TODAY()</formula>
    </cfRule>
  </conditionalFormatting>
  <conditionalFormatting sqref="E5">
    <cfRule type="expression" dxfId="0" priority="448">
      <formula>E$1&gt;=TODAY()</formula>
    </cfRule>
  </conditionalFormatting>
  <conditionalFormatting sqref="E5">
    <cfRule type="expression" dxfId="0" priority="449">
      <formula>E$1&gt;=TODAY()</formula>
    </cfRule>
  </conditionalFormatting>
  <conditionalFormatting sqref="E5">
    <cfRule type="expression" dxfId="0" priority="450">
      <formula>E$1&gt;=TODAY()</formula>
    </cfRule>
  </conditionalFormatting>
  <conditionalFormatting sqref="E5">
    <cfRule type="expression" dxfId="0" priority="451">
      <formula>E$1&gt;=TODAY()</formula>
    </cfRule>
  </conditionalFormatting>
  <conditionalFormatting sqref="E5">
    <cfRule type="expression" dxfId="0" priority="452">
      <formula>E$1&gt;=TODAY()</formula>
    </cfRule>
  </conditionalFormatting>
  <conditionalFormatting sqref="E5">
    <cfRule type="expression" dxfId="0" priority="453">
      <formula>E$1&gt;=TODAY()</formula>
    </cfRule>
  </conditionalFormatting>
  <conditionalFormatting sqref="E5">
    <cfRule type="expression" dxfId="0" priority="454">
      <formula>E$1&gt;=TODAY()</formula>
    </cfRule>
  </conditionalFormatting>
  <conditionalFormatting sqref="E5">
    <cfRule type="expression" dxfId="0" priority="455">
      <formula>E$1&gt;=TODAY()</formula>
    </cfRule>
  </conditionalFormatting>
  <conditionalFormatting sqref="E5">
    <cfRule type="expression" dxfId="0" priority="456">
      <formula>E$1&gt;=TODAY()</formula>
    </cfRule>
  </conditionalFormatting>
  <conditionalFormatting sqref="E6">
    <cfRule type="expression" dxfId="0" priority="457">
      <formula>E$1&gt;=TODAY()</formula>
    </cfRule>
  </conditionalFormatting>
  <conditionalFormatting sqref="E6">
    <cfRule type="expression" dxfId="0" priority="458">
      <formula>E$1&gt;=TODAY()</formula>
    </cfRule>
  </conditionalFormatting>
  <conditionalFormatting sqref="E6">
    <cfRule type="expression" dxfId="0" priority="459">
      <formula>E$1&gt;=TODAY()</formula>
    </cfRule>
  </conditionalFormatting>
  <conditionalFormatting sqref="E6">
    <cfRule type="expression" dxfId="0" priority="460">
      <formula>E$1&gt;=TODAY()</formula>
    </cfRule>
  </conditionalFormatting>
  <conditionalFormatting sqref="E6">
    <cfRule type="expression" dxfId="0" priority="461">
      <formula>E$1&gt;=TODAY()</formula>
    </cfRule>
  </conditionalFormatting>
  <conditionalFormatting sqref="E6">
    <cfRule type="expression" dxfId="0" priority="462">
      <formula>E$1&gt;=TODAY()</formula>
    </cfRule>
  </conditionalFormatting>
  <conditionalFormatting sqref="E38">
    <cfRule type="expression" dxfId="0" priority="463">
      <formula>E$1&gt;=TODAY()</formula>
    </cfRule>
  </conditionalFormatting>
  <conditionalFormatting sqref="E38">
    <cfRule type="expression" dxfId="0" priority="464">
      <formula>E$1&gt;=TODAY()</formula>
    </cfRule>
  </conditionalFormatting>
  <conditionalFormatting sqref="E38">
    <cfRule type="expression" dxfId="0" priority="465">
      <formula>E$1&gt;=TODAY()</formula>
    </cfRule>
  </conditionalFormatting>
  <conditionalFormatting sqref="E38">
    <cfRule type="expression" dxfId="0" priority="466">
      <formula>E$1&gt;=TODAY()</formula>
    </cfRule>
  </conditionalFormatting>
  <conditionalFormatting sqref="E38">
    <cfRule type="expression" dxfId="0" priority="467">
      <formula>E$1&gt;=TODAY()</formula>
    </cfRule>
  </conditionalFormatting>
  <conditionalFormatting sqref="E38">
    <cfRule type="expression" dxfId="0" priority="468">
      <formula>E$1&gt;=TODAY()</formula>
    </cfRule>
  </conditionalFormatting>
  <conditionalFormatting sqref="E38">
    <cfRule type="expression" dxfId="0" priority="469">
      <formula>E$1&gt;=TODAY()</formula>
    </cfRule>
  </conditionalFormatting>
  <conditionalFormatting sqref="E38">
    <cfRule type="expression" dxfId="0" priority="470">
      <formula>E$1&gt;=TODAY()</formula>
    </cfRule>
  </conditionalFormatting>
  <conditionalFormatting sqref="E38">
    <cfRule type="expression" dxfId="0" priority="471">
      <formula>E$1&gt;=TODAY()</formula>
    </cfRule>
  </conditionalFormatting>
  <conditionalFormatting sqref="E38">
    <cfRule type="expression" dxfId="0" priority="472">
      <formula>E$1&gt;=TODAY()</formula>
    </cfRule>
  </conditionalFormatting>
  <conditionalFormatting sqref="E38">
    <cfRule type="expression" dxfId="0" priority="473">
      <formula>E$1&gt;=TODAY()</formula>
    </cfRule>
  </conditionalFormatting>
  <conditionalFormatting sqref="E38">
    <cfRule type="expression" dxfId="0" priority="474">
      <formula>E$1&gt;=TODAY()</formula>
    </cfRule>
  </conditionalFormatting>
  <conditionalFormatting sqref="E38">
    <cfRule type="expression" dxfId="0" priority="475">
      <formula>E$1&gt;=TODAY()</formula>
    </cfRule>
  </conditionalFormatting>
  <conditionalFormatting sqref="E38">
    <cfRule type="expression" dxfId="0" priority="476">
      <formula>E$1&gt;=TODAY()</formula>
    </cfRule>
  </conditionalFormatting>
  <conditionalFormatting sqref="E38">
    <cfRule type="expression" dxfId="0" priority="477">
      <formula>E$1&gt;=TODAY()</formula>
    </cfRule>
  </conditionalFormatting>
  <conditionalFormatting sqref="E38">
    <cfRule type="expression" dxfId="0" priority="478">
      <formula>E$1&gt;=TODAY()</formula>
    </cfRule>
  </conditionalFormatting>
  <conditionalFormatting sqref="E38">
    <cfRule type="expression" dxfId="0" priority="479">
      <formula>E$1&gt;=TODAY()</formula>
    </cfRule>
  </conditionalFormatting>
  <conditionalFormatting sqref="E38">
    <cfRule type="expression" dxfId="0" priority="480">
      <formula>E$1&gt;=TODAY()</formula>
    </cfRule>
  </conditionalFormatting>
  <conditionalFormatting sqref="E38">
    <cfRule type="expression" dxfId="0" priority="481">
      <formula>E$1&gt;=TODAY()</formula>
    </cfRule>
  </conditionalFormatting>
  <conditionalFormatting sqref="E38">
    <cfRule type="expression" dxfId="0" priority="482">
      <formula>E$1&gt;=TODAY()</formula>
    </cfRule>
  </conditionalFormatting>
  <conditionalFormatting sqref="E45">
    <cfRule type="expression" dxfId="0" priority="483">
      <formula>E$1&gt;=TODAY()</formula>
    </cfRule>
  </conditionalFormatting>
  <conditionalFormatting sqref="E45">
    <cfRule type="expression" dxfId="0" priority="484">
      <formula>E$1&gt;=TODAY()</formula>
    </cfRule>
  </conditionalFormatting>
  <conditionalFormatting sqref="E45">
    <cfRule type="expression" dxfId="0" priority="485">
      <formula>E$1&gt;=TODAY()</formula>
    </cfRule>
  </conditionalFormatting>
  <conditionalFormatting sqref="E45">
    <cfRule type="expression" dxfId="0" priority="486">
      <formula>E$1&gt;=TODAY()</formula>
    </cfRule>
  </conditionalFormatting>
  <conditionalFormatting sqref="E45">
    <cfRule type="expression" dxfId="0" priority="487">
      <formula>E$1&gt;=TODAY()</formula>
    </cfRule>
  </conditionalFormatting>
  <conditionalFormatting sqref="E45">
    <cfRule type="expression" dxfId="0" priority="488">
      <formula>E$1&gt;=TODAY()</formula>
    </cfRule>
  </conditionalFormatting>
  <conditionalFormatting sqref="E45">
    <cfRule type="expression" dxfId="0" priority="489">
      <formula>E$1&gt;=TODAY()</formula>
    </cfRule>
  </conditionalFormatting>
  <conditionalFormatting sqref="E45">
    <cfRule type="expression" dxfId="0" priority="490">
      <formula>E$1&gt;=TODAY()</formula>
    </cfRule>
  </conditionalFormatting>
  <conditionalFormatting sqref="E45">
    <cfRule type="expression" dxfId="0" priority="491">
      <formula>E$1&gt;=TODAY()</formula>
    </cfRule>
  </conditionalFormatting>
  <conditionalFormatting sqref="E45">
    <cfRule type="expression" dxfId="0" priority="492">
      <formula>E$1&gt;=TODAY()</formula>
    </cfRule>
  </conditionalFormatting>
  <conditionalFormatting sqref="E45">
    <cfRule type="expression" dxfId="0" priority="493">
      <formula>E$1&gt;=TODAY()</formula>
    </cfRule>
  </conditionalFormatting>
  <conditionalFormatting sqref="E45">
    <cfRule type="expression" dxfId="0" priority="494">
      <formula>E$1&gt;=TODAY()</formula>
    </cfRule>
  </conditionalFormatting>
  <conditionalFormatting sqref="E45">
    <cfRule type="expression" dxfId="0" priority="495">
      <formula>E$1&gt;=TODAY()</formula>
    </cfRule>
  </conditionalFormatting>
  <conditionalFormatting sqref="E45">
    <cfRule type="expression" dxfId="0" priority="496">
      <formula>E$1&gt;=TODAY()</formula>
    </cfRule>
  </conditionalFormatting>
  <conditionalFormatting sqref="E45">
    <cfRule type="expression" dxfId="0" priority="497">
      <formula>E$1&gt;=TODAY()</formula>
    </cfRule>
  </conditionalFormatting>
  <conditionalFormatting sqref="E45">
    <cfRule type="expression" dxfId="0" priority="498">
      <formula>E$1&gt;=TODAY()</formula>
    </cfRule>
  </conditionalFormatting>
  <conditionalFormatting sqref="E45">
    <cfRule type="expression" dxfId="0" priority="499">
      <formula>E$1&gt;=TODAY()</formula>
    </cfRule>
  </conditionalFormatting>
  <conditionalFormatting sqref="E45">
    <cfRule type="expression" dxfId="0" priority="500">
      <formula>E$1&gt;=TODAY()</formula>
    </cfRule>
  </conditionalFormatting>
  <conditionalFormatting sqref="E45">
    <cfRule type="expression" dxfId="0" priority="501">
      <formula>E$1&gt;=TODAY()</formula>
    </cfRule>
  </conditionalFormatting>
  <conditionalFormatting sqref="E45">
    <cfRule type="expression" dxfId="0" priority="502">
      <formula>E$1&gt;=TODAY()</formula>
    </cfRule>
  </conditionalFormatting>
  <conditionalFormatting sqref="E45">
    <cfRule type="expression" dxfId="0" priority="503">
      <formula>E$1&gt;=TODAY()</formula>
    </cfRule>
  </conditionalFormatting>
  <conditionalFormatting sqref="E45">
    <cfRule type="expression" dxfId="0" priority="504">
      <formula>E$1&gt;=TODAY()</formula>
    </cfRule>
  </conditionalFormatting>
  <conditionalFormatting sqref="F42">
    <cfRule type="expression" dxfId="0" priority="505">
      <formula>F$1&gt;=TODAY()</formula>
    </cfRule>
  </conditionalFormatting>
  <conditionalFormatting sqref="F42">
    <cfRule type="expression" dxfId="0" priority="506">
      <formula>F$1&gt;=TODAY()</formula>
    </cfRule>
  </conditionalFormatting>
  <conditionalFormatting sqref="F42">
    <cfRule type="expression" dxfId="0" priority="507">
      <formula>F$1&gt;=TODAY()</formula>
    </cfRule>
  </conditionalFormatting>
  <conditionalFormatting sqref="F42">
    <cfRule type="expression" dxfId="0" priority="508">
      <formula>F$1&gt;=TODAY()</formula>
    </cfRule>
  </conditionalFormatting>
  <conditionalFormatting sqref="F42">
    <cfRule type="expression" dxfId="0" priority="509">
      <formula>F$1&gt;=TODAY()</formula>
    </cfRule>
  </conditionalFormatting>
  <conditionalFormatting sqref="F42">
    <cfRule type="expression" dxfId="0" priority="510">
      <formula>F$1&gt;=TODAY()</formula>
    </cfRule>
  </conditionalFormatting>
  <conditionalFormatting sqref="F42">
    <cfRule type="expression" dxfId="0" priority="511">
      <formula>F$1&gt;=TODAY()</formula>
    </cfRule>
  </conditionalFormatting>
  <conditionalFormatting sqref="F42">
    <cfRule type="expression" dxfId="0" priority="512">
      <formula>F$1&gt;=TODAY()</formula>
    </cfRule>
  </conditionalFormatting>
  <conditionalFormatting sqref="F42">
    <cfRule type="expression" dxfId="0" priority="513">
      <formula>F$1&gt;=TODAY()</formula>
    </cfRule>
  </conditionalFormatting>
  <conditionalFormatting sqref="F42">
    <cfRule type="expression" dxfId="0" priority="514">
      <formula>F$1&gt;=TODAY()</formula>
    </cfRule>
  </conditionalFormatting>
  <conditionalFormatting sqref="F42">
    <cfRule type="expression" dxfId="0" priority="515">
      <formula>F$1&gt;=TODAY()</formula>
    </cfRule>
  </conditionalFormatting>
  <conditionalFormatting sqref="F42">
    <cfRule type="expression" dxfId="0" priority="516">
      <formula>F$1&gt;=TODAY()</formula>
    </cfRule>
  </conditionalFormatting>
  <conditionalFormatting sqref="F42">
    <cfRule type="expression" dxfId="0" priority="517">
      <formula>F$1&gt;=TODAY()</formula>
    </cfRule>
  </conditionalFormatting>
  <conditionalFormatting sqref="F42">
    <cfRule type="expression" dxfId="0" priority="518">
      <formula>F$1&gt;=TODAY()</formula>
    </cfRule>
  </conditionalFormatting>
  <conditionalFormatting sqref="F42">
    <cfRule type="expression" dxfId="0" priority="519">
      <formula>F$1&gt;=TODAY()</formula>
    </cfRule>
  </conditionalFormatting>
  <conditionalFormatting sqref="F42">
    <cfRule type="expression" dxfId="0" priority="520">
      <formula>F$1&gt;=TODAY()</formula>
    </cfRule>
  </conditionalFormatting>
  <conditionalFormatting sqref="F42">
    <cfRule type="expression" dxfId="0" priority="521">
      <formula>F$1&gt;=TODAY()</formula>
    </cfRule>
  </conditionalFormatting>
  <conditionalFormatting sqref="F42">
    <cfRule type="expression" dxfId="0" priority="522">
      <formula>F$1&gt;=TODAY()</formula>
    </cfRule>
  </conditionalFormatting>
  <conditionalFormatting sqref="F42">
    <cfRule type="expression" dxfId="0" priority="523">
      <formula>F$1&gt;=TODAY()</formula>
    </cfRule>
  </conditionalFormatting>
  <conditionalFormatting sqref="F42">
    <cfRule type="expression" dxfId="0" priority="524">
      <formula>F$1&gt;=TODAY()</formula>
    </cfRule>
  </conditionalFormatting>
  <conditionalFormatting sqref="F42">
    <cfRule type="expression" dxfId="0" priority="525">
      <formula>F$1&gt;=TODAY()</formula>
    </cfRule>
  </conditionalFormatting>
  <conditionalFormatting sqref="F42">
    <cfRule type="expression" dxfId="0" priority="526">
      <formula>F$1&gt;=TODAY()</formula>
    </cfRule>
  </conditionalFormatting>
  <conditionalFormatting sqref="F42">
    <cfRule type="expression" dxfId="0" priority="527">
      <formula>F$1&gt;=TODAY()</formula>
    </cfRule>
  </conditionalFormatting>
  <conditionalFormatting sqref="F42">
    <cfRule type="expression" dxfId="0" priority="528">
      <formula>F$1&gt;=TODAY()</formula>
    </cfRule>
  </conditionalFormatting>
  <conditionalFormatting sqref="F42">
    <cfRule type="expression" dxfId="0" priority="529">
      <formula>F$1&gt;=TODAY()</formula>
    </cfRule>
  </conditionalFormatting>
  <conditionalFormatting sqref="F42">
    <cfRule type="expression" dxfId="0" priority="530">
      <formula>F$1&gt;=TODAY()</formula>
    </cfRule>
  </conditionalFormatting>
  <conditionalFormatting sqref="F42">
    <cfRule type="expression" dxfId="0" priority="531">
      <formula>F$1&gt;=TODAY()</formula>
    </cfRule>
  </conditionalFormatting>
  <conditionalFormatting sqref="F42">
    <cfRule type="expression" dxfId="0" priority="532">
      <formula>F$1&gt;=TODAY()</formula>
    </cfRule>
  </conditionalFormatting>
  <conditionalFormatting sqref="F42">
    <cfRule type="expression" dxfId="0" priority="533">
      <formula>F$1&gt;=TODAY()</formula>
    </cfRule>
  </conditionalFormatting>
  <conditionalFormatting sqref="F42">
    <cfRule type="expression" dxfId="0" priority="534">
      <formula>F$1&gt;=TODAY()</formula>
    </cfRule>
  </conditionalFormatting>
  <conditionalFormatting sqref="F42">
    <cfRule type="expression" dxfId="0" priority="535">
      <formula>F$1&gt;=TODAY()</formula>
    </cfRule>
  </conditionalFormatting>
  <conditionalFormatting sqref="F42">
    <cfRule type="expression" dxfId="0" priority="536">
      <formula>F$1&gt;=TODAY()</formula>
    </cfRule>
  </conditionalFormatting>
  <conditionalFormatting sqref="F42">
    <cfRule type="expression" dxfId="0" priority="537">
      <formula>F$1&gt;=TODAY()</formula>
    </cfRule>
  </conditionalFormatting>
  <conditionalFormatting sqref="F42">
    <cfRule type="expression" dxfId="0" priority="538">
      <formula>F$1&gt;=TODAY()</formula>
    </cfRule>
  </conditionalFormatting>
  <conditionalFormatting sqref="F42">
    <cfRule type="expression" dxfId="0" priority="539">
      <formula>F$1&gt;=TODAY()</formula>
    </cfRule>
  </conditionalFormatting>
  <conditionalFormatting sqref="F42">
    <cfRule type="expression" dxfId="0" priority="540">
      <formula>F$1&gt;=TODAY()</formula>
    </cfRule>
  </conditionalFormatting>
  <conditionalFormatting sqref="F42">
    <cfRule type="expression" dxfId="0" priority="541">
      <formula>F$1&gt;=TODAY()</formula>
    </cfRule>
  </conditionalFormatting>
  <conditionalFormatting sqref="F42">
    <cfRule type="expression" dxfId="0" priority="542">
      <formula>F$1&gt;=TODAY()</formula>
    </cfRule>
  </conditionalFormatting>
  <conditionalFormatting sqref="F42">
    <cfRule type="expression" dxfId="0" priority="543">
      <formula>F$1&gt;=TODAY()</formula>
    </cfRule>
  </conditionalFormatting>
  <conditionalFormatting sqref="F42">
    <cfRule type="expression" dxfId="0" priority="544">
      <formula>F$1&gt;=TODAY()</formula>
    </cfRule>
  </conditionalFormatting>
  <conditionalFormatting sqref="F42">
    <cfRule type="expression" dxfId="0" priority="545">
      <formula>F$1&gt;=TODAY()</formula>
    </cfRule>
  </conditionalFormatting>
  <conditionalFormatting sqref="F42">
    <cfRule type="expression" dxfId="0" priority="546">
      <formula>F$1&gt;=TODAY()</formula>
    </cfRule>
  </conditionalFormatting>
  <conditionalFormatting sqref="F5">
    <cfRule type="expression" dxfId="0" priority="547">
      <formula>F$1&gt;=TODAY()</formula>
    </cfRule>
  </conditionalFormatting>
  <conditionalFormatting sqref="F5">
    <cfRule type="expression" dxfId="0" priority="548">
      <formula>F$1&gt;=TODAY()</formula>
    </cfRule>
  </conditionalFormatting>
  <conditionalFormatting sqref="F5">
    <cfRule type="expression" dxfId="0" priority="549">
      <formula>F$1&gt;=TODAY()</formula>
    </cfRule>
  </conditionalFormatting>
  <conditionalFormatting sqref="F5">
    <cfRule type="expression" dxfId="0" priority="550">
      <formula>F$1&gt;=TODAY()</formula>
    </cfRule>
  </conditionalFormatting>
  <conditionalFormatting sqref="F5">
    <cfRule type="expression" dxfId="0" priority="551">
      <formula>F$1&gt;=TODAY()</formula>
    </cfRule>
  </conditionalFormatting>
  <conditionalFormatting sqref="F5">
    <cfRule type="expression" dxfId="0" priority="552">
      <formula>F$1&gt;=TODAY()</formula>
    </cfRule>
  </conditionalFormatting>
  <conditionalFormatting sqref="F5">
    <cfRule type="expression" dxfId="0" priority="553">
      <formula>F$1&gt;=TODAY()</formula>
    </cfRule>
  </conditionalFormatting>
  <conditionalFormatting sqref="F5">
    <cfRule type="expression" dxfId="0" priority="554">
      <formula>F$1&gt;=TODAY()</formula>
    </cfRule>
  </conditionalFormatting>
  <conditionalFormatting sqref="F6">
    <cfRule type="expression" dxfId="0" priority="555">
      <formula>F$1&gt;=TODAY()</formula>
    </cfRule>
  </conditionalFormatting>
  <conditionalFormatting sqref="F6">
    <cfRule type="expression" dxfId="0" priority="556">
      <formula>F$1&gt;=TODAY()</formula>
    </cfRule>
  </conditionalFormatting>
  <conditionalFormatting sqref="F6">
    <cfRule type="expression" dxfId="0" priority="557">
      <formula>F$1&gt;=TODAY()</formula>
    </cfRule>
  </conditionalFormatting>
  <conditionalFormatting sqref="F6">
    <cfRule type="expression" dxfId="0" priority="558">
      <formula>F$1&gt;=TODAY()</formula>
    </cfRule>
  </conditionalFormatting>
  <conditionalFormatting sqref="F6">
    <cfRule type="expression" dxfId="0" priority="559">
      <formula>F$1&gt;=TODAY()</formula>
    </cfRule>
  </conditionalFormatting>
  <conditionalFormatting sqref="F6">
    <cfRule type="expression" dxfId="0" priority="560">
      <formula>F$1&gt;=TODAY()</formula>
    </cfRule>
  </conditionalFormatting>
  <conditionalFormatting sqref="F6">
    <cfRule type="expression" dxfId="0" priority="561">
      <formula>F$1&gt;=TODAY()</formula>
    </cfRule>
  </conditionalFormatting>
  <conditionalFormatting sqref="F6">
    <cfRule type="expression" dxfId="0" priority="562">
      <formula>F$1&gt;=TODAY()</formula>
    </cfRule>
  </conditionalFormatting>
  <conditionalFormatting sqref="F38">
    <cfRule type="expression" dxfId="0" priority="563">
      <formula>F$1&gt;=TODAY()</formula>
    </cfRule>
  </conditionalFormatting>
  <conditionalFormatting sqref="F38">
    <cfRule type="expression" dxfId="0" priority="564">
      <formula>F$1&gt;=TODAY()</formula>
    </cfRule>
  </conditionalFormatting>
  <conditionalFormatting sqref="F38">
    <cfRule type="expression" dxfId="0" priority="565">
      <formula>F$1&gt;=TODAY()</formula>
    </cfRule>
  </conditionalFormatting>
  <conditionalFormatting sqref="F38">
    <cfRule type="expression" dxfId="0" priority="566">
      <formula>F$1&gt;=TODAY()</formula>
    </cfRule>
  </conditionalFormatting>
  <conditionalFormatting sqref="F38">
    <cfRule type="expression" dxfId="0" priority="567">
      <formula>F$1&gt;=TODAY()</formula>
    </cfRule>
  </conditionalFormatting>
  <conditionalFormatting sqref="F38">
    <cfRule type="expression" dxfId="0" priority="568">
      <formula>F$1&gt;=TODAY()</formula>
    </cfRule>
  </conditionalFormatting>
  <conditionalFormatting sqref="F38">
    <cfRule type="expression" dxfId="0" priority="569">
      <formula>F$1&gt;=TODAY()</formula>
    </cfRule>
  </conditionalFormatting>
  <conditionalFormatting sqref="F38">
    <cfRule type="expression" dxfId="0" priority="570">
      <formula>F$1&gt;=TODAY()</formula>
    </cfRule>
  </conditionalFormatting>
  <conditionalFormatting sqref="F38">
    <cfRule type="expression" dxfId="0" priority="571">
      <formula>F$1&gt;=TODAY()</formula>
    </cfRule>
  </conditionalFormatting>
  <conditionalFormatting sqref="F38">
    <cfRule type="expression" dxfId="0" priority="572">
      <formula>F$1&gt;=TODAY()</formula>
    </cfRule>
  </conditionalFormatting>
  <conditionalFormatting sqref="F38">
    <cfRule type="expression" dxfId="0" priority="573">
      <formula>F$1&gt;=TODAY()</formula>
    </cfRule>
  </conditionalFormatting>
  <conditionalFormatting sqref="F38">
    <cfRule type="expression" dxfId="0" priority="574">
      <formula>F$1&gt;=TODAY()</formula>
    </cfRule>
  </conditionalFormatting>
  <conditionalFormatting sqref="F38">
    <cfRule type="expression" dxfId="0" priority="575">
      <formula>F$1&gt;=TODAY()</formula>
    </cfRule>
  </conditionalFormatting>
  <conditionalFormatting sqref="F38">
    <cfRule type="expression" dxfId="0" priority="576">
      <formula>F$1&gt;=TODAY()</formula>
    </cfRule>
  </conditionalFormatting>
  <conditionalFormatting sqref="F38">
    <cfRule type="expression" dxfId="0" priority="577">
      <formula>F$1&gt;=TODAY()</formula>
    </cfRule>
  </conditionalFormatting>
  <conditionalFormatting sqref="F38">
    <cfRule type="expression" dxfId="0" priority="578">
      <formula>F$1&gt;=TODAY()</formula>
    </cfRule>
  </conditionalFormatting>
  <conditionalFormatting sqref="F45">
    <cfRule type="expression" dxfId="0" priority="579">
      <formula>F$1&gt;=TODAY()</formula>
    </cfRule>
  </conditionalFormatting>
  <conditionalFormatting sqref="F45">
    <cfRule type="expression" dxfId="0" priority="580">
      <formula>F$1&gt;=TODAY()</formula>
    </cfRule>
  </conditionalFormatting>
  <conditionalFormatting sqref="F45">
    <cfRule type="expression" dxfId="0" priority="581">
      <formula>F$1&gt;=TODAY()</formula>
    </cfRule>
  </conditionalFormatting>
  <conditionalFormatting sqref="F45">
    <cfRule type="expression" dxfId="0" priority="582">
      <formula>F$1&gt;=TODAY()</formula>
    </cfRule>
  </conditionalFormatting>
  <conditionalFormatting sqref="F45">
    <cfRule type="expression" dxfId="0" priority="583">
      <formula>F$1&gt;=TODAY()</formula>
    </cfRule>
  </conditionalFormatting>
  <conditionalFormatting sqref="F45">
    <cfRule type="expression" dxfId="0" priority="584">
      <formula>F$1&gt;=TODAY()</formula>
    </cfRule>
  </conditionalFormatting>
  <conditionalFormatting sqref="F45">
    <cfRule type="expression" dxfId="0" priority="585">
      <formula>F$1&gt;=TODAY()</formula>
    </cfRule>
  </conditionalFormatting>
  <conditionalFormatting sqref="F45">
    <cfRule type="expression" dxfId="0" priority="586">
      <formula>F$1&gt;=TODAY()</formula>
    </cfRule>
  </conditionalFormatting>
  <conditionalFormatting sqref="F45">
    <cfRule type="expression" dxfId="0" priority="587">
      <formula>F$1&gt;=TODAY()</formula>
    </cfRule>
  </conditionalFormatting>
  <conditionalFormatting sqref="F45">
    <cfRule type="expression" dxfId="0" priority="588">
      <formula>F$1&gt;=TODAY()</formula>
    </cfRule>
  </conditionalFormatting>
  <conditionalFormatting sqref="F6">
    <cfRule type="expression" dxfId="0" priority="589">
      <formula>F$1&gt;=TODAY()</formula>
    </cfRule>
  </conditionalFormatting>
  <conditionalFormatting sqref="F6">
    <cfRule type="expression" dxfId="0" priority="590">
      <formula>F$1&gt;=TODAY()</formula>
    </cfRule>
  </conditionalFormatting>
  <conditionalFormatting sqref="F6">
    <cfRule type="expression" dxfId="0" priority="591">
      <formula>F$1&gt;=TODAY()</formula>
    </cfRule>
  </conditionalFormatting>
  <conditionalFormatting sqref="F6">
    <cfRule type="expression" dxfId="0" priority="592">
      <formula>F$1&gt;=TODAY()</formula>
    </cfRule>
  </conditionalFormatting>
  <conditionalFormatting sqref="F38">
    <cfRule type="expression" dxfId="0" priority="593">
      <formula>F$1&gt;=TODAY()</formula>
    </cfRule>
  </conditionalFormatting>
  <conditionalFormatting sqref="F38">
    <cfRule type="expression" dxfId="0" priority="594">
      <formula>F$1&gt;=TODAY()</formula>
    </cfRule>
  </conditionalFormatting>
  <conditionalFormatting sqref="F38">
    <cfRule type="expression" dxfId="0" priority="595">
      <formula>F$1&gt;=TODAY()</formula>
    </cfRule>
  </conditionalFormatting>
  <conditionalFormatting sqref="F38">
    <cfRule type="expression" dxfId="0" priority="596">
      <formula>F$1&gt;=TODAY()</formula>
    </cfRule>
  </conditionalFormatting>
  <conditionalFormatting sqref="F38">
    <cfRule type="expression" dxfId="0" priority="597">
      <formula>F$1&gt;=TODAY()</formula>
    </cfRule>
  </conditionalFormatting>
  <conditionalFormatting sqref="F38">
    <cfRule type="expression" dxfId="0" priority="598">
      <formula>F$1&gt;=TODAY()</formula>
    </cfRule>
  </conditionalFormatting>
  <conditionalFormatting sqref="F45">
    <cfRule type="expression" dxfId="0" priority="599">
      <formula>F$1&gt;=TODAY()</formula>
    </cfRule>
  </conditionalFormatting>
  <conditionalFormatting sqref="F45">
    <cfRule type="expression" dxfId="0" priority="600">
      <formula>F$1&gt;=TODAY()</formula>
    </cfRule>
  </conditionalFormatting>
  <conditionalFormatting sqref="F45">
    <cfRule type="expression" dxfId="0" priority="601">
      <formula>F$1&gt;=TODAY()</formula>
    </cfRule>
  </conditionalFormatting>
  <conditionalFormatting sqref="F45">
    <cfRule type="expression" dxfId="0" priority="602">
      <formula>F$1&gt;=TODAY()</formula>
    </cfRule>
  </conditionalFormatting>
  <conditionalFormatting sqref="F45">
    <cfRule type="expression" dxfId="0" priority="603">
      <formula>F$1&gt;=TODAY()</formula>
    </cfRule>
  </conditionalFormatting>
  <conditionalFormatting sqref="F45">
    <cfRule type="expression" dxfId="0" priority="604">
      <formula>F$1&gt;=TODAY()</formula>
    </cfRule>
  </conditionalFormatting>
  <conditionalFormatting sqref="F45">
    <cfRule type="expression" dxfId="0" priority="605">
      <formula>F$1&gt;=TODAY()</formula>
    </cfRule>
  </conditionalFormatting>
  <conditionalFormatting sqref="F45">
    <cfRule type="expression" dxfId="0" priority="606">
      <formula>F$1&gt;=TODAY()</formula>
    </cfRule>
  </conditionalFormatting>
  <conditionalFormatting sqref="F45">
    <cfRule type="expression" dxfId="0" priority="607">
      <formula>F$1&gt;=TODAY()</formula>
    </cfRule>
  </conditionalFormatting>
  <conditionalFormatting sqref="F45">
    <cfRule type="expression" dxfId="0" priority="608">
      <formula>F$1&gt;=TODAY()</formula>
    </cfRule>
  </conditionalFormatting>
  <conditionalFormatting sqref="F5">
    <cfRule type="expression" dxfId="0" priority="609">
      <formula>F$1&gt;=TODAY()</formula>
    </cfRule>
  </conditionalFormatting>
  <conditionalFormatting sqref="F5">
    <cfRule type="expression" dxfId="0" priority="610">
      <formula>F$1&gt;=TODAY()</formula>
    </cfRule>
  </conditionalFormatting>
  <conditionalFormatting sqref="F5">
    <cfRule type="expression" dxfId="0" priority="611">
      <formula>F$1&gt;=TODAY()</formula>
    </cfRule>
  </conditionalFormatting>
  <conditionalFormatting sqref="F5">
    <cfRule type="expression" dxfId="0" priority="612">
      <formula>F$1&gt;=TODAY()</formula>
    </cfRule>
  </conditionalFormatting>
  <conditionalFormatting sqref="F5">
    <cfRule type="expression" dxfId="0" priority="613">
      <formula>F$1&gt;=TODAY()</formula>
    </cfRule>
  </conditionalFormatting>
  <conditionalFormatting sqref="F5">
    <cfRule type="expression" dxfId="0" priority="614">
      <formula>F$1&gt;=TODAY()</formula>
    </cfRule>
  </conditionalFormatting>
  <conditionalFormatting sqref="F5">
    <cfRule type="expression" dxfId="0" priority="615">
      <formula>F$1&gt;=TODAY()</formula>
    </cfRule>
  </conditionalFormatting>
  <conditionalFormatting sqref="F5">
    <cfRule type="expression" dxfId="0" priority="616">
      <formula>F$1&gt;=TODAY()</formula>
    </cfRule>
  </conditionalFormatting>
  <conditionalFormatting sqref="F5">
    <cfRule type="expression" dxfId="0" priority="617">
      <formula>F$1&gt;=TODAY()</formula>
    </cfRule>
  </conditionalFormatting>
  <conditionalFormatting sqref="F5">
    <cfRule type="expression" dxfId="0" priority="618">
      <formula>F$1&gt;=TODAY()</formula>
    </cfRule>
  </conditionalFormatting>
  <conditionalFormatting sqref="F5">
    <cfRule type="expression" dxfId="0" priority="619">
      <formula>F$1&gt;=TODAY()</formula>
    </cfRule>
  </conditionalFormatting>
  <conditionalFormatting sqref="F5">
    <cfRule type="expression" dxfId="0" priority="620">
      <formula>F$1&gt;=TODAY()</formula>
    </cfRule>
  </conditionalFormatting>
  <conditionalFormatting sqref="F5">
    <cfRule type="expression" dxfId="0" priority="621">
      <formula>F$1&gt;=TODAY()</formula>
    </cfRule>
  </conditionalFormatting>
  <conditionalFormatting sqref="F5">
    <cfRule type="expression" dxfId="0" priority="622">
      <formula>F$1&gt;=TODAY()</formula>
    </cfRule>
  </conditionalFormatting>
  <conditionalFormatting sqref="F5">
    <cfRule type="expression" dxfId="0" priority="623">
      <formula>F$1&gt;=TODAY()</formula>
    </cfRule>
  </conditionalFormatting>
  <conditionalFormatting sqref="F5">
    <cfRule type="expression" dxfId="0" priority="624">
      <formula>F$1&gt;=TODAY()</formula>
    </cfRule>
  </conditionalFormatting>
  <conditionalFormatting sqref="F6">
    <cfRule type="expression" dxfId="0" priority="625">
      <formula>F$1&gt;=TODAY()</formula>
    </cfRule>
  </conditionalFormatting>
  <conditionalFormatting sqref="F6">
    <cfRule type="expression" dxfId="0" priority="626">
      <formula>F$1&gt;=TODAY()</formula>
    </cfRule>
  </conditionalFormatting>
  <conditionalFormatting sqref="F6">
    <cfRule type="expression" dxfId="0" priority="627">
      <formula>F$1&gt;=TODAY()</formula>
    </cfRule>
  </conditionalFormatting>
  <conditionalFormatting sqref="F6">
    <cfRule type="expression" dxfId="0" priority="628">
      <formula>F$1&gt;=TODAY()</formula>
    </cfRule>
  </conditionalFormatting>
  <conditionalFormatting sqref="F6">
    <cfRule type="expression" dxfId="0" priority="629">
      <formula>F$1&gt;=TODAY()</formula>
    </cfRule>
  </conditionalFormatting>
  <conditionalFormatting sqref="F6">
    <cfRule type="expression" dxfId="0" priority="630">
      <formula>F$1&gt;=TODAY()</formula>
    </cfRule>
  </conditionalFormatting>
  <conditionalFormatting sqref="F38">
    <cfRule type="expression" dxfId="0" priority="631">
      <formula>F$1&gt;=TODAY()</formula>
    </cfRule>
  </conditionalFormatting>
  <conditionalFormatting sqref="F38">
    <cfRule type="expression" dxfId="0" priority="632">
      <formula>F$1&gt;=TODAY()</formula>
    </cfRule>
  </conditionalFormatting>
  <conditionalFormatting sqref="F38">
    <cfRule type="expression" dxfId="0" priority="633">
      <formula>F$1&gt;=TODAY()</formula>
    </cfRule>
  </conditionalFormatting>
  <conditionalFormatting sqref="F38">
    <cfRule type="expression" dxfId="0" priority="634">
      <formula>F$1&gt;=TODAY()</formula>
    </cfRule>
  </conditionalFormatting>
  <conditionalFormatting sqref="F38">
    <cfRule type="expression" dxfId="0" priority="635">
      <formula>F$1&gt;=TODAY()</formula>
    </cfRule>
  </conditionalFormatting>
  <conditionalFormatting sqref="F38">
    <cfRule type="expression" dxfId="0" priority="636">
      <formula>F$1&gt;=TODAY()</formula>
    </cfRule>
  </conditionalFormatting>
  <conditionalFormatting sqref="F38">
    <cfRule type="expression" dxfId="0" priority="637">
      <formula>F$1&gt;=TODAY()</formula>
    </cfRule>
  </conditionalFormatting>
  <conditionalFormatting sqref="F38">
    <cfRule type="expression" dxfId="0" priority="638">
      <formula>F$1&gt;=TODAY()</formula>
    </cfRule>
  </conditionalFormatting>
  <conditionalFormatting sqref="F38">
    <cfRule type="expression" dxfId="0" priority="639">
      <formula>F$1&gt;=TODAY()</formula>
    </cfRule>
  </conditionalFormatting>
  <conditionalFormatting sqref="F38">
    <cfRule type="expression" dxfId="0" priority="640">
      <formula>F$1&gt;=TODAY()</formula>
    </cfRule>
  </conditionalFormatting>
  <conditionalFormatting sqref="F38">
    <cfRule type="expression" dxfId="0" priority="641">
      <formula>F$1&gt;=TODAY()</formula>
    </cfRule>
  </conditionalFormatting>
  <conditionalFormatting sqref="F38">
    <cfRule type="expression" dxfId="0" priority="642">
      <formula>F$1&gt;=TODAY()</formula>
    </cfRule>
  </conditionalFormatting>
  <conditionalFormatting sqref="F38">
    <cfRule type="expression" dxfId="0" priority="643">
      <formula>F$1&gt;=TODAY()</formula>
    </cfRule>
  </conditionalFormatting>
  <conditionalFormatting sqref="F38">
    <cfRule type="expression" dxfId="0" priority="644">
      <formula>F$1&gt;=TODAY()</formula>
    </cfRule>
  </conditionalFormatting>
  <conditionalFormatting sqref="F38">
    <cfRule type="expression" dxfId="0" priority="645">
      <formula>F$1&gt;=TODAY()</formula>
    </cfRule>
  </conditionalFormatting>
  <conditionalFormatting sqref="F38">
    <cfRule type="expression" dxfId="0" priority="646">
      <formula>F$1&gt;=TODAY()</formula>
    </cfRule>
  </conditionalFormatting>
  <conditionalFormatting sqref="F38">
    <cfRule type="expression" dxfId="0" priority="647">
      <formula>F$1&gt;=TODAY()</formula>
    </cfRule>
  </conditionalFormatting>
  <conditionalFormatting sqref="F38">
    <cfRule type="expression" dxfId="0" priority="648">
      <formula>F$1&gt;=TODAY()</formula>
    </cfRule>
  </conditionalFormatting>
  <conditionalFormatting sqref="F38">
    <cfRule type="expression" dxfId="0" priority="649">
      <formula>F$1&gt;=TODAY()</formula>
    </cfRule>
  </conditionalFormatting>
  <conditionalFormatting sqref="F38">
    <cfRule type="expression" dxfId="0" priority="650">
      <formula>F$1&gt;=TODAY()</formula>
    </cfRule>
  </conditionalFormatting>
  <conditionalFormatting sqref="F45">
    <cfRule type="expression" dxfId="0" priority="651">
      <formula>F$1&gt;=TODAY()</formula>
    </cfRule>
  </conditionalFormatting>
  <conditionalFormatting sqref="F45">
    <cfRule type="expression" dxfId="0" priority="652">
      <formula>F$1&gt;=TODAY()</formula>
    </cfRule>
  </conditionalFormatting>
  <conditionalFormatting sqref="F45">
    <cfRule type="expression" dxfId="0" priority="653">
      <formula>F$1&gt;=TODAY()</formula>
    </cfRule>
  </conditionalFormatting>
  <conditionalFormatting sqref="F45">
    <cfRule type="expression" dxfId="0" priority="654">
      <formula>F$1&gt;=TODAY()</formula>
    </cfRule>
  </conditionalFormatting>
  <conditionalFormatting sqref="F45">
    <cfRule type="expression" dxfId="0" priority="655">
      <formula>F$1&gt;=TODAY()</formula>
    </cfRule>
  </conditionalFormatting>
  <conditionalFormatting sqref="F45">
    <cfRule type="expression" dxfId="0" priority="656">
      <formula>F$1&gt;=TODAY()</formula>
    </cfRule>
  </conditionalFormatting>
  <conditionalFormatting sqref="F45">
    <cfRule type="expression" dxfId="0" priority="657">
      <formula>F$1&gt;=TODAY()</formula>
    </cfRule>
  </conditionalFormatting>
  <conditionalFormatting sqref="F45">
    <cfRule type="expression" dxfId="0" priority="658">
      <formula>F$1&gt;=TODAY()</formula>
    </cfRule>
  </conditionalFormatting>
  <conditionalFormatting sqref="F45">
    <cfRule type="expression" dxfId="0" priority="659">
      <formula>F$1&gt;=TODAY()</formula>
    </cfRule>
  </conditionalFormatting>
  <conditionalFormatting sqref="F45">
    <cfRule type="expression" dxfId="0" priority="660">
      <formula>F$1&gt;=TODAY()</formula>
    </cfRule>
  </conditionalFormatting>
  <conditionalFormatting sqref="F45">
    <cfRule type="expression" dxfId="0" priority="661">
      <formula>F$1&gt;=TODAY()</formula>
    </cfRule>
  </conditionalFormatting>
  <conditionalFormatting sqref="F45">
    <cfRule type="expression" dxfId="0" priority="662">
      <formula>F$1&gt;=TODAY()</formula>
    </cfRule>
  </conditionalFormatting>
  <conditionalFormatting sqref="F45">
    <cfRule type="expression" dxfId="0" priority="663">
      <formula>F$1&gt;=TODAY()</formula>
    </cfRule>
  </conditionalFormatting>
  <conditionalFormatting sqref="F45">
    <cfRule type="expression" dxfId="0" priority="664">
      <formula>F$1&gt;=TODAY()</formula>
    </cfRule>
  </conditionalFormatting>
  <conditionalFormatting sqref="F45">
    <cfRule type="expression" dxfId="0" priority="665">
      <formula>F$1&gt;=TODAY()</formula>
    </cfRule>
  </conditionalFormatting>
  <conditionalFormatting sqref="F45">
    <cfRule type="expression" dxfId="0" priority="666">
      <formula>F$1&gt;=TODAY()</formula>
    </cfRule>
  </conditionalFormatting>
  <conditionalFormatting sqref="F45">
    <cfRule type="expression" dxfId="0" priority="667">
      <formula>F$1&gt;=TODAY()</formula>
    </cfRule>
  </conditionalFormatting>
  <conditionalFormatting sqref="F45">
    <cfRule type="expression" dxfId="0" priority="668">
      <formula>F$1&gt;=TODAY()</formula>
    </cfRule>
  </conditionalFormatting>
  <conditionalFormatting sqref="F45">
    <cfRule type="expression" dxfId="0" priority="669">
      <formula>F$1&gt;=TODAY()</formula>
    </cfRule>
  </conditionalFormatting>
  <conditionalFormatting sqref="F45">
    <cfRule type="expression" dxfId="0" priority="670">
      <formula>F$1&gt;=TODAY()</formula>
    </cfRule>
  </conditionalFormatting>
  <conditionalFormatting sqref="F45">
    <cfRule type="expression" dxfId="0" priority="671">
      <formula>F$1&gt;=TODAY()</formula>
    </cfRule>
  </conditionalFormatting>
  <conditionalFormatting sqref="F45">
    <cfRule type="expression" dxfId="0" priority="672">
      <formula>F$1&gt;=TODAY()</formula>
    </cfRule>
  </conditionalFormatting>
  <conditionalFormatting sqref="G42">
    <cfRule type="expression" dxfId="0" priority="673">
      <formula>G$1&gt;=TODAY()</formula>
    </cfRule>
  </conditionalFormatting>
  <conditionalFormatting sqref="G42">
    <cfRule type="expression" dxfId="0" priority="674">
      <formula>G$1&gt;=TODAY()</formula>
    </cfRule>
  </conditionalFormatting>
  <conditionalFormatting sqref="G42">
    <cfRule type="expression" dxfId="0" priority="675">
      <formula>G$1&gt;=TODAY()</formula>
    </cfRule>
  </conditionalFormatting>
  <conditionalFormatting sqref="G42">
    <cfRule type="expression" dxfId="0" priority="676">
      <formula>G$1&gt;=TODAY()</formula>
    </cfRule>
  </conditionalFormatting>
  <conditionalFormatting sqref="G42">
    <cfRule type="expression" dxfId="0" priority="677">
      <formula>G$1&gt;=TODAY()</formula>
    </cfRule>
  </conditionalFormatting>
  <conditionalFormatting sqref="G42">
    <cfRule type="expression" dxfId="0" priority="678">
      <formula>G$1&gt;=TODAY()</formula>
    </cfRule>
  </conditionalFormatting>
  <conditionalFormatting sqref="G42">
    <cfRule type="expression" dxfId="0" priority="679">
      <formula>G$1&gt;=TODAY()</formula>
    </cfRule>
  </conditionalFormatting>
  <conditionalFormatting sqref="G42">
    <cfRule type="expression" dxfId="0" priority="680">
      <formula>G$1&gt;=TODAY()</formula>
    </cfRule>
  </conditionalFormatting>
  <conditionalFormatting sqref="G42">
    <cfRule type="expression" dxfId="0" priority="681">
      <formula>G$1&gt;=TODAY()</formula>
    </cfRule>
  </conditionalFormatting>
  <conditionalFormatting sqref="G42">
    <cfRule type="expression" dxfId="0" priority="682">
      <formula>G$1&gt;=TODAY()</formula>
    </cfRule>
  </conditionalFormatting>
  <conditionalFormatting sqref="G42">
    <cfRule type="expression" dxfId="0" priority="683">
      <formula>G$1&gt;=TODAY()</formula>
    </cfRule>
  </conditionalFormatting>
  <conditionalFormatting sqref="G42">
    <cfRule type="expression" dxfId="0" priority="684">
      <formula>G$1&gt;=TODAY()</formula>
    </cfRule>
  </conditionalFormatting>
  <conditionalFormatting sqref="G42">
    <cfRule type="expression" dxfId="0" priority="685">
      <formula>G$1&gt;=TODAY()</formula>
    </cfRule>
  </conditionalFormatting>
  <conditionalFormatting sqref="G42">
    <cfRule type="expression" dxfId="0" priority="686">
      <formula>G$1&gt;=TODAY()</formula>
    </cfRule>
  </conditionalFormatting>
  <conditionalFormatting sqref="G42">
    <cfRule type="expression" dxfId="0" priority="687">
      <formula>G$1&gt;=TODAY()</formula>
    </cfRule>
  </conditionalFormatting>
  <conditionalFormatting sqref="G42">
    <cfRule type="expression" dxfId="0" priority="688">
      <formula>G$1&gt;=TODAY()</formula>
    </cfRule>
  </conditionalFormatting>
  <conditionalFormatting sqref="G42">
    <cfRule type="expression" dxfId="0" priority="689">
      <formula>G$1&gt;=TODAY()</formula>
    </cfRule>
  </conditionalFormatting>
  <conditionalFormatting sqref="G42">
    <cfRule type="expression" dxfId="0" priority="690">
      <formula>G$1&gt;=TODAY()</formula>
    </cfRule>
  </conditionalFormatting>
  <conditionalFormatting sqref="G42">
    <cfRule type="expression" dxfId="0" priority="691">
      <formula>G$1&gt;=TODAY()</formula>
    </cfRule>
  </conditionalFormatting>
  <conditionalFormatting sqref="G42">
    <cfRule type="expression" dxfId="0" priority="692">
      <formula>G$1&gt;=TODAY()</formula>
    </cfRule>
  </conditionalFormatting>
  <conditionalFormatting sqref="G42">
    <cfRule type="expression" dxfId="0" priority="693">
      <formula>G$1&gt;=TODAY()</formula>
    </cfRule>
  </conditionalFormatting>
  <conditionalFormatting sqref="G42">
    <cfRule type="expression" dxfId="0" priority="694">
      <formula>G$1&gt;=TODAY()</formula>
    </cfRule>
  </conditionalFormatting>
  <conditionalFormatting sqref="G42">
    <cfRule type="expression" dxfId="0" priority="695">
      <formula>G$1&gt;=TODAY()</formula>
    </cfRule>
  </conditionalFormatting>
  <conditionalFormatting sqref="G42">
    <cfRule type="expression" dxfId="0" priority="696">
      <formula>G$1&gt;=TODAY()</formula>
    </cfRule>
  </conditionalFormatting>
  <conditionalFormatting sqref="G42">
    <cfRule type="expression" dxfId="0" priority="697">
      <formula>G$1&gt;=TODAY()</formula>
    </cfRule>
  </conditionalFormatting>
  <conditionalFormatting sqref="G42">
    <cfRule type="expression" dxfId="0" priority="698">
      <formula>G$1&gt;=TODAY()</formula>
    </cfRule>
  </conditionalFormatting>
  <conditionalFormatting sqref="G42">
    <cfRule type="expression" dxfId="0" priority="699">
      <formula>G$1&gt;=TODAY()</formula>
    </cfRule>
  </conditionalFormatting>
  <conditionalFormatting sqref="G42">
    <cfRule type="expression" dxfId="0" priority="700">
      <formula>G$1&gt;=TODAY()</formula>
    </cfRule>
  </conditionalFormatting>
  <conditionalFormatting sqref="G42">
    <cfRule type="expression" dxfId="0" priority="701">
      <formula>G$1&gt;=TODAY()</formula>
    </cfRule>
  </conditionalFormatting>
  <conditionalFormatting sqref="G42">
    <cfRule type="expression" dxfId="0" priority="702">
      <formula>G$1&gt;=TODAY()</formula>
    </cfRule>
  </conditionalFormatting>
  <conditionalFormatting sqref="G42">
    <cfRule type="expression" dxfId="0" priority="703">
      <formula>G$1&gt;=TODAY()</formula>
    </cfRule>
  </conditionalFormatting>
  <conditionalFormatting sqref="G42">
    <cfRule type="expression" dxfId="0" priority="704">
      <formula>G$1&gt;=TODAY()</formula>
    </cfRule>
  </conditionalFormatting>
  <conditionalFormatting sqref="G42">
    <cfRule type="expression" dxfId="0" priority="705">
      <formula>G$1&gt;=TODAY()</formula>
    </cfRule>
  </conditionalFormatting>
  <conditionalFormatting sqref="G42">
    <cfRule type="expression" dxfId="0" priority="706">
      <formula>G$1&gt;=TODAY()</formula>
    </cfRule>
  </conditionalFormatting>
  <conditionalFormatting sqref="G42">
    <cfRule type="expression" dxfId="0" priority="707">
      <formula>G$1&gt;=TODAY()</formula>
    </cfRule>
  </conditionalFormatting>
  <conditionalFormatting sqref="G42">
    <cfRule type="expression" dxfId="0" priority="708">
      <formula>G$1&gt;=TODAY()</formula>
    </cfRule>
  </conditionalFormatting>
  <conditionalFormatting sqref="G42">
    <cfRule type="expression" dxfId="0" priority="709">
      <formula>G$1&gt;=TODAY()</formula>
    </cfRule>
  </conditionalFormatting>
  <conditionalFormatting sqref="G42">
    <cfRule type="expression" dxfId="0" priority="710">
      <formula>G$1&gt;=TODAY()</formula>
    </cfRule>
  </conditionalFormatting>
  <conditionalFormatting sqref="G42">
    <cfRule type="expression" dxfId="0" priority="711">
      <formula>G$1&gt;=TODAY()</formula>
    </cfRule>
  </conditionalFormatting>
  <conditionalFormatting sqref="G42">
    <cfRule type="expression" dxfId="0" priority="712">
      <formula>G$1&gt;=TODAY()</formula>
    </cfRule>
  </conditionalFormatting>
  <conditionalFormatting sqref="G42">
    <cfRule type="expression" dxfId="0" priority="713">
      <formula>G$1&gt;=TODAY()</formula>
    </cfRule>
  </conditionalFormatting>
  <conditionalFormatting sqref="G42">
    <cfRule type="expression" dxfId="0" priority="714">
      <formula>G$1&gt;=TODAY()</formula>
    </cfRule>
  </conditionalFormatting>
  <conditionalFormatting sqref="G5">
    <cfRule type="expression" dxfId="0" priority="715">
      <formula>G$1&gt;=TODAY()</formula>
    </cfRule>
  </conditionalFormatting>
  <conditionalFormatting sqref="G5">
    <cfRule type="expression" dxfId="0" priority="716">
      <formula>G$1&gt;=TODAY()</formula>
    </cfRule>
  </conditionalFormatting>
  <conditionalFormatting sqref="G5">
    <cfRule type="expression" dxfId="0" priority="717">
      <formula>G$1&gt;=TODAY()</formula>
    </cfRule>
  </conditionalFormatting>
  <conditionalFormatting sqref="G5">
    <cfRule type="expression" dxfId="0" priority="718">
      <formula>G$1&gt;=TODAY()</formula>
    </cfRule>
  </conditionalFormatting>
  <conditionalFormatting sqref="G5">
    <cfRule type="expression" dxfId="0" priority="719">
      <formula>G$1&gt;=TODAY()</formula>
    </cfRule>
  </conditionalFormatting>
  <conditionalFormatting sqref="G5">
    <cfRule type="expression" dxfId="0" priority="720">
      <formula>G$1&gt;=TODAY()</formula>
    </cfRule>
  </conditionalFormatting>
  <conditionalFormatting sqref="G5">
    <cfRule type="expression" dxfId="0" priority="721">
      <formula>G$1&gt;=TODAY()</formula>
    </cfRule>
  </conditionalFormatting>
  <conditionalFormatting sqref="G5">
    <cfRule type="expression" dxfId="0" priority="722">
      <formula>G$1&gt;=TODAY()</formula>
    </cfRule>
  </conditionalFormatting>
  <conditionalFormatting sqref="G6">
    <cfRule type="expression" dxfId="0" priority="723">
      <formula>G$1&gt;=TODAY()</formula>
    </cfRule>
  </conditionalFormatting>
  <conditionalFormatting sqref="G6">
    <cfRule type="expression" dxfId="0" priority="724">
      <formula>G$1&gt;=TODAY()</formula>
    </cfRule>
  </conditionalFormatting>
  <conditionalFormatting sqref="G6">
    <cfRule type="expression" dxfId="0" priority="725">
      <formula>G$1&gt;=TODAY()</formula>
    </cfRule>
  </conditionalFormatting>
  <conditionalFormatting sqref="G6">
    <cfRule type="expression" dxfId="0" priority="726">
      <formula>G$1&gt;=TODAY()</formula>
    </cfRule>
  </conditionalFormatting>
  <conditionalFormatting sqref="G6">
    <cfRule type="expression" dxfId="0" priority="727">
      <formula>G$1&gt;=TODAY()</formula>
    </cfRule>
  </conditionalFormatting>
  <conditionalFormatting sqref="G6">
    <cfRule type="expression" dxfId="0" priority="728">
      <formula>G$1&gt;=TODAY()</formula>
    </cfRule>
  </conditionalFormatting>
  <conditionalFormatting sqref="G6">
    <cfRule type="expression" dxfId="0" priority="729">
      <formula>G$1&gt;=TODAY()</formula>
    </cfRule>
  </conditionalFormatting>
  <conditionalFormatting sqref="G6">
    <cfRule type="expression" dxfId="0" priority="730">
      <formula>G$1&gt;=TODAY()</formula>
    </cfRule>
  </conditionalFormatting>
  <conditionalFormatting sqref="G38">
    <cfRule type="expression" dxfId="0" priority="731">
      <formula>G$1&gt;=TODAY()</formula>
    </cfRule>
  </conditionalFormatting>
  <conditionalFormatting sqref="G38">
    <cfRule type="expression" dxfId="0" priority="732">
      <formula>G$1&gt;=TODAY()</formula>
    </cfRule>
  </conditionalFormatting>
  <conditionalFormatting sqref="G38">
    <cfRule type="expression" dxfId="0" priority="733">
      <formula>G$1&gt;=TODAY()</formula>
    </cfRule>
  </conditionalFormatting>
  <conditionalFormatting sqref="G38">
    <cfRule type="expression" dxfId="0" priority="734">
      <formula>G$1&gt;=TODAY()</formula>
    </cfRule>
  </conditionalFormatting>
  <conditionalFormatting sqref="G38">
    <cfRule type="expression" dxfId="0" priority="735">
      <formula>G$1&gt;=TODAY()</formula>
    </cfRule>
  </conditionalFormatting>
  <conditionalFormatting sqref="G38">
    <cfRule type="expression" dxfId="0" priority="736">
      <formula>G$1&gt;=TODAY()</formula>
    </cfRule>
  </conditionalFormatting>
  <conditionalFormatting sqref="G38">
    <cfRule type="expression" dxfId="0" priority="737">
      <formula>G$1&gt;=TODAY()</formula>
    </cfRule>
  </conditionalFormatting>
  <conditionalFormatting sqref="G38">
    <cfRule type="expression" dxfId="0" priority="738">
      <formula>G$1&gt;=TODAY()</formula>
    </cfRule>
  </conditionalFormatting>
  <conditionalFormatting sqref="G38">
    <cfRule type="expression" dxfId="0" priority="739">
      <formula>G$1&gt;=TODAY()</formula>
    </cfRule>
  </conditionalFormatting>
  <conditionalFormatting sqref="G38">
    <cfRule type="expression" dxfId="0" priority="740">
      <formula>G$1&gt;=TODAY()</formula>
    </cfRule>
  </conditionalFormatting>
  <conditionalFormatting sqref="G38">
    <cfRule type="expression" dxfId="0" priority="741">
      <formula>G$1&gt;=TODAY()</formula>
    </cfRule>
  </conditionalFormatting>
  <conditionalFormatting sqref="G38">
    <cfRule type="expression" dxfId="0" priority="742">
      <formula>G$1&gt;=TODAY()</formula>
    </cfRule>
  </conditionalFormatting>
  <conditionalFormatting sqref="G38">
    <cfRule type="expression" dxfId="0" priority="743">
      <formula>G$1&gt;=TODAY()</formula>
    </cfRule>
  </conditionalFormatting>
  <conditionalFormatting sqref="G38">
    <cfRule type="expression" dxfId="0" priority="744">
      <formula>G$1&gt;=TODAY()</formula>
    </cfRule>
  </conditionalFormatting>
  <conditionalFormatting sqref="G38">
    <cfRule type="expression" dxfId="0" priority="745">
      <formula>G$1&gt;=TODAY()</formula>
    </cfRule>
  </conditionalFormatting>
  <conditionalFormatting sqref="G38">
    <cfRule type="expression" dxfId="0" priority="746">
      <formula>G$1&gt;=TODAY()</formula>
    </cfRule>
  </conditionalFormatting>
  <conditionalFormatting sqref="G45">
    <cfRule type="expression" dxfId="0" priority="747">
      <formula>G$1&gt;=TODAY()</formula>
    </cfRule>
  </conditionalFormatting>
  <conditionalFormatting sqref="G45">
    <cfRule type="expression" dxfId="0" priority="748">
      <formula>G$1&gt;=TODAY()</formula>
    </cfRule>
  </conditionalFormatting>
  <conditionalFormatting sqref="G45">
    <cfRule type="expression" dxfId="0" priority="749">
      <formula>G$1&gt;=TODAY()</formula>
    </cfRule>
  </conditionalFormatting>
  <conditionalFormatting sqref="G45">
    <cfRule type="expression" dxfId="0" priority="750">
      <formula>G$1&gt;=TODAY()</formula>
    </cfRule>
  </conditionalFormatting>
  <conditionalFormatting sqref="G45">
    <cfRule type="expression" dxfId="0" priority="751">
      <formula>G$1&gt;=TODAY()</formula>
    </cfRule>
  </conditionalFormatting>
  <conditionalFormatting sqref="G45">
    <cfRule type="expression" dxfId="0" priority="752">
      <formula>G$1&gt;=TODAY()</formula>
    </cfRule>
  </conditionalFormatting>
  <conditionalFormatting sqref="G45">
    <cfRule type="expression" dxfId="0" priority="753">
      <formula>G$1&gt;=TODAY()</formula>
    </cfRule>
  </conditionalFormatting>
  <conditionalFormatting sqref="G45">
    <cfRule type="expression" dxfId="0" priority="754">
      <formula>G$1&gt;=TODAY()</formula>
    </cfRule>
  </conditionalFormatting>
  <conditionalFormatting sqref="G45">
    <cfRule type="expression" dxfId="0" priority="755">
      <formula>G$1&gt;=TODAY()</formula>
    </cfRule>
  </conditionalFormatting>
  <conditionalFormatting sqref="G45">
    <cfRule type="expression" dxfId="0" priority="756">
      <formula>G$1&gt;=TODAY()</formula>
    </cfRule>
  </conditionalFormatting>
  <conditionalFormatting sqref="G6">
    <cfRule type="expression" dxfId="0" priority="757">
      <formula>G$1&gt;=TODAY()</formula>
    </cfRule>
  </conditionalFormatting>
  <conditionalFormatting sqref="G6">
    <cfRule type="expression" dxfId="0" priority="758">
      <formula>G$1&gt;=TODAY()</formula>
    </cfRule>
  </conditionalFormatting>
  <conditionalFormatting sqref="G6">
    <cfRule type="expression" dxfId="0" priority="759">
      <formula>G$1&gt;=TODAY()</formula>
    </cfRule>
  </conditionalFormatting>
  <conditionalFormatting sqref="G6">
    <cfRule type="expression" dxfId="0" priority="760">
      <formula>G$1&gt;=TODAY()</formula>
    </cfRule>
  </conditionalFormatting>
  <conditionalFormatting sqref="G38">
    <cfRule type="expression" dxfId="0" priority="761">
      <formula>G$1&gt;=TODAY()</formula>
    </cfRule>
  </conditionalFormatting>
  <conditionalFormatting sqref="G38">
    <cfRule type="expression" dxfId="0" priority="762">
      <formula>G$1&gt;=TODAY()</formula>
    </cfRule>
  </conditionalFormatting>
  <conditionalFormatting sqref="G38">
    <cfRule type="expression" dxfId="0" priority="763">
      <formula>G$1&gt;=TODAY()</formula>
    </cfRule>
  </conditionalFormatting>
  <conditionalFormatting sqref="G38">
    <cfRule type="expression" dxfId="0" priority="764">
      <formula>G$1&gt;=TODAY()</formula>
    </cfRule>
  </conditionalFormatting>
  <conditionalFormatting sqref="G38">
    <cfRule type="expression" dxfId="0" priority="765">
      <formula>G$1&gt;=TODAY()</formula>
    </cfRule>
  </conditionalFormatting>
  <conditionalFormatting sqref="G38">
    <cfRule type="expression" dxfId="0" priority="766">
      <formula>G$1&gt;=TODAY()</formula>
    </cfRule>
  </conditionalFormatting>
  <conditionalFormatting sqref="G45">
    <cfRule type="expression" dxfId="0" priority="767">
      <formula>G$1&gt;=TODAY()</formula>
    </cfRule>
  </conditionalFormatting>
  <conditionalFormatting sqref="G45">
    <cfRule type="expression" dxfId="0" priority="768">
      <formula>G$1&gt;=TODAY()</formula>
    </cfRule>
  </conditionalFormatting>
  <conditionalFormatting sqref="G45">
    <cfRule type="expression" dxfId="0" priority="769">
      <formula>G$1&gt;=TODAY()</formula>
    </cfRule>
  </conditionalFormatting>
  <conditionalFormatting sqref="G45">
    <cfRule type="expression" dxfId="0" priority="770">
      <formula>G$1&gt;=TODAY()</formula>
    </cfRule>
  </conditionalFormatting>
  <conditionalFormatting sqref="G45">
    <cfRule type="expression" dxfId="0" priority="771">
      <formula>G$1&gt;=TODAY()</formula>
    </cfRule>
  </conditionalFormatting>
  <conditionalFormatting sqref="G45">
    <cfRule type="expression" dxfId="0" priority="772">
      <formula>G$1&gt;=TODAY()</formula>
    </cfRule>
  </conditionalFormatting>
  <conditionalFormatting sqref="G45">
    <cfRule type="expression" dxfId="0" priority="773">
      <formula>G$1&gt;=TODAY()</formula>
    </cfRule>
  </conditionalFormatting>
  <conditionalFormatting sqref="G45">
    <cfRule type="expression" dxfId="0" priority="774">
      <formula>G$1&gt;=TODAY()</formula>
    </cfRule>
  </conditionalFormatting>
  <conditionalFormatting sqref="G45">
    <cfRule type="expression" dxfId="0" priority="775">
      <formula>G$1&gt;=TODAY()</formula>
    </cfRule>
  </conditionalFormatting>
  <conditionalFormatting sqref="G45">
    <cfRule type="expression" dxfId="0" priority="776">
      <formula>G$1&gt;=TODAY()</formula>
    </cfRule>
  </conditionalFormatting>
  <conditionalFormatting sqref="G5">
    <cfRule type="expression" dxfId="0" priority="777">
      <formula>G$1&gt;=TODAY()</formula>
    </cfRule>
  </conditionalFormatting>
  <conditionalFormatting sqref="G5">
    <cfRule type="expression" dxfId="0" priority="778">
      <formula>G$1&gt;=TODAY()</formula>
    </cfRule>
  </conditionalFormatting>
  <conditionalFormatting sqref="G5">
    <cfRule type="expression" dxfId="0" priority="779">
      <formula>G$1&gt;=TODAY()</formula>
    </cfRule>
  </conditionalFormatting>
  <conditionalFormatting sqref="G5">
    <cfRule type="expression" dxfId="0" priority="780">
      <formula>G$1&gt;=TODAY()</formula>
    </cfRule>
  </conditionalFormatting>
  <conditionalFormatting sqref="G5">
    <cfRule type="expression" dxfId="0" priority="781">
      <formula>G$1&gt;=TODAY()</formula>
    </cfRule>
  </conditionalFormatting>
  <conditionalFormatting sqref="G5">
    <cfRule type="expression" dxfId="0" priority="782">
      <formula>G$1&gt;=TODAY()</formula>
    </cfRule>
  </conditionalFormatting>
  <conditionalFormatting sqref="G5">
    <cfRule type="expression" dxfId="0" priority="783">
      <formula>G$1&gt;=TODAY()</formula>
    </cfRule>
  </conditionalFormatting>
  <conditionalFormatting sqref="G5">
    <cfRule type="expression" dxfId="0" priority="784">
      <formula>G$1&gt;=TODAY()</formula>
    </cfRule>
  </conditionalFormatting>
  <conditionalFormatting sqref="G5">
    <cfRule type="expression" dxfId="0" priority="785">
      <formula>G$1&gt;=TODAY()</formula>
    </cfRule>
  </conditionalFormatting>
  <conditionalFormatting sqref="G5">
    <cfRule type="expression" dxfId="0" priority="786">
      <formula>G$1&gt;=TODAY()</formula>
    </cfRule>
  </conditionalFormatting>
  <conditionalFormatting sqref="G5">
    <cfRule type="expression" dxfId="0" priority="787">
      <formula>G$1&gt;=TODAY()</formula>
    </cfRule>
  </conditionalFormatting>
  <conditionalFormatting sqref="G5">
    <cfRule type="expression" dxfId="0" priority="788">
      <formula>G$1&gt;=TODAY()</formula>
    </cfRule>
  </conditionalFormatting>
  <conditionalFormatting sqref="G5">
    <cfRule type="expression" dxfId="0" priority="789">
      <formula>G$1&gt;=TODAY()</formula>
    </cfRule>
  </conditionalFormatting>
  <conditionalFormatting sqref="G5">
    <cfRule type="expression" dxfId="0" priority="790">
      <formula>G$1&gt;=TODAY()</formula>
    </cfRule>
  </conditionalFormatting>
  <conditionalFormatting sqref="G5">
    <cfRule type="expression" dxfId="0" priority="791">
      <formula>G$1&gt;=TODAY()</formula>
    </cfRule>
  </conditionalFormatting>
  <conditionalFormatting sqref="G5">
    <cfRule type="expression" dxfId="0" priority="792">
      <formula>G$1&gt;=TODAY()</formula>
    </cfRule>
  </conditionalFormatting>
  <conditionalFormatting sqref="G6">
    <cfRule type="expression" dxfId="0" priority="793">
      <formula>G$1&gt;=TODAY()</formula>
    </cfRule>
  </conditionalFormatting>
  <conditionalFormatting sqref="G6">
    <cfRule type="expression" dxfId="0" priority="794">
      <formula>G$1&gt;=TODAY()</formula>
    </cfRule>
  </conditionalFormatting>
  <conditionalFormatting sqref="G6">
    <cfRule type="expression" dxfId="0" priority="795">
      <formula>G$1&gt;=TODAY()</formula>
    </cfRule>
  </conditionalFormatting>
  <conditionalFormatting sqref="G6">
    <cfRule type="expression" dxfId="0" priority="796">
      <formula>G$1&gt;=TODAY()</formula>
    </cfRule>
  </conditionalFormatting>
  <conditionalFormatting sqref="G6">
    <cfRule type="expression" dxfId="0" priority="797">
      <formula>G$1&gt;=TODAY()</formula>
    </cfRule>
  </conditionalFormatting>
  <conditionalFormatting sqref="G6">
    <cfRule type="expression" dxfId="0" priority="798">
      <formula>G$1&gt;=TODAY()</formula>
    </cfRule>
  </conditionalFormatting>
  <conditionalFormatting sqref="G38">
    <cfRule type="expression" dxfId="0" priority="799">
      <formula>G$1&gt;=TODAY()</formula>
    </cfRule>
  </conditionalFormatting>
  <conditionalFormatting sqref="G38">
    <cfRule type="expression" dxfId="0" priority="800">
      <formula>G$1&gt;=TODAY()</formula>
    </cfRule>
  </conditionalFormatting>
  <conditionalFormatting sqref="G38">
    <cfRule type="expression" dxfId="0" priority="801">
      <formula>G$1&gt;=TODAY()</formula>
    </cfRule>
  </conditionalFormatting>
  <conditionalFormatting sqref="G38">
    <cfRule type="expression" dxfId="0" priority="802">
      <formula>G$1&gt;=TODAY()</formula>
    </cfRule>
  </conditionalFormatting>
  <conditionalFormatting sqref="G38">
    <cfRule type="expression" dxfId="0" priority="803">
      <formula>G$1&gt;=TODAY()</formula>
    </cfRule>
  </conditionalFormatting>
  <conditionalFormatting sqref="G38">
    <cfRule type="expression" dxfId="0" priority="804">
      <formula>G$1&gt;=TODAY()</formula>
    </cfRule>
  </conditionalFormatting>
  <conditionalFormatting sqref="G38">
    <cfRule type="expression" dxfId="0" priority="805">
      <formula>G$1&gt;=TODAY()</formula>
    </cfRule>
  </conditionalFormatting>
  <conditionalFormatting sqref="G38">
    <cfRule type="expression" dxfId="0" priority="806">
      <formula>G$1&gt;=TODAY()</formula>
    </cfRule>
  </conditionalFormatting>
  <conditionalFormatting sqref="G38">
    <cfRule type="expression" dxfId="0" priority="807">
      <formula>G$1&gt;=TODAY()</formula>
    </cfRule>
  </conditionalFormatting>
  <conditionalFormatting sqref="G38">
    <cfRule type="expression" dxfId="0" priority="808">
      <formula>G$1&gt;=TODAY()</formula>
    </cfRule>
  </conditionalFormatting>
  <conditionalFormatting sqref="G38">
    <cfRule type="expression" dxfId="0" priority="809">
      <formula>G$1&gt;=TODAY()</formula>
    </cfRule>
  </conditionalFormatting>
  <conditionalFormatting sqref="G38">
    <cfRule type="expression" dxfId="0" priority="810">
      <formula>G$1&gt;=TODAY()</formula>
    </cfRule>
  </conditionalFormatting>
  <conditionalFormatting sqref="G38">
    <cfRule type="expression" dxfId="0" priority="811">
      <formula>G$1&gt;=TODAY()</formula>
    </cfRule>
  </conditionalFormatting>
  <conditionalFormatting sqref="G38">
    <cfRule type="expression" dxfId="0" priority="812">
      <formula>G$1&gt;=TODAY()</formula>
    </cfRule>
  </conditionalFormatting>
  <conditionalFormatting sqref="G38">
    <cfRule type="expression" dxfId="0" priority="813">
      <formula>G$1&gt;=TODAY()</formula>
    </cfRule>
  </conditionalFormatting>
  <conditionalFormatting sqref="G38">
    <cfRule type="expression" dxfId="0" priority="814">
      <formula>G$1&gt;=TODAY()</formula>
    </cfRule>
  </conditionalFormatting>
  <conditionalFormatting sqref="G38">
    <cfRule type="expression" dxfId="0" priority="815">
      <formula>G$1&gt;=TODAY()</formula>
    </cfRule>
  </conditionalFormatting>
  <conditionalFormatting sqref="G38">
    <cfRule type="expression" dxfId="0" priority="816">
      <formula>G$1&gt;=TODAY()</formula>
    </cfRule>
  </conditionalFormatting>
  <conditionalFormatting sqref="G38">
    <cfRule type="expression" dxfId="0" priority="817">
      <formula>G$1&gt;=TODAY()</formula>
    </cfRule>
  </conditionalFormatting>
  <conditionalFormatting sqref="G38">
    <cfRule type="expression" dxfId="0" priority="818">
      <formula>G$1&gt;=TODAY()</formula>
    </cfRule>
  </conditionalFormatting>
  <conditionalFormatting sqref="G45">
    <cfRule type="expression" dxfId="0" priority="819">
      <formula>G$1&gt;=TODAY()</formula>
    </cfRule>
  </conditionalFormatting>
  <conditionalFormatting sqref="G45">
    <cfRule type="expression" dxfId="0" priority="820">
      <formula>G$1&gt;=TODAY()</formula>
    </cfRule>
  </conditionalFormatting>
  <conditionalFormatting sqref="G45">
    <cfRule type="expression" dxfId="0" priority="821">
      <formula>G$1&gt;=TODAY()</formula>
    </cfRule>
  </conditionalFormatting>
  <conditionalFormatting sqref="G45">
    <cfRule type="expression" dxfId="0" priority="822">
      <formula>G$1&gt;=TODAY()</formula>
    </cfRule>
  </conditionalFormatting>
  <conditionalFormatting sqref="G45">
    <cfRule type="expression" dxfId="0" priority="823">
      <formula>G$1&gt;=TODAY()</formula>
    </cfRule>
  </conditionalFormatting>
  <conditionalFormatting sqref="G45">
    <cfRule type="expression" dxfId="0" priority="824">
      <formula>G$1&gt;=TODAY()</formula>
    </cfRule>
  </conditionalFormatting>
  <conditionalFormatting sqref="G45">
    <cfRule type="expression" dxfId="0" priority="825">
      <formula>G$1&gt;=TODAY()</formula>
    </cfRule>
  </conditionalFormatting>
  <conditionalFormatting sqref="G45">
    <cfRule type="expression" dxfId="0" priority="826">
      <formula>G$1&gt;=TODAY()</formula>
    </cfRule>
  </conditionalFormatting>
  <conditionalFormatting sqref="G45">
    <cfRule type="expression" dxfId="0" priority="827">
      <formula>G$1&gt;=TODAY()</formula>
    </cfRule>
  </conditionalFormatting>
  <conditionalFormatting sqref="G45">
    <cfRule type="expression" dxfId="0" priority="828">
      <formula>G$1&gt;=TODAY()</formula>
    </cfRule>
  </conditionalFormatting>
  <conditionalFormatting sqref="G45">
    <cfRule type="expression" dxfId="0" priority="829">
      <formula>G$1&gt;=TODAY()</formula>
    </cfRule>
  </conditionalFormatting>
  <conditionalFormatting sqref="G45">
    <cfRule type="expression" dxfId="0" priority="830">
      <formula>G$1&gt;=TODAY()</formula>
    </cfRule>
  </conditionalFormatting>
  <conditionalFormatting sqref="G45">
    <cfRule type="expression" dxfId="0" priority="831">
      <formula>G$1&gt;=TODAY()</formula>
    </cfRule>
  </conditionalFormatting>
  <conditionalFormatting sqref="G45">
    <cfRule type="expression" dxfId="0" priority="832">
      <formula>G$1&gt;=TODAY()</formula>
    </cfRule>
  </conditionalFormatting>
  <conditionalFormatting sqref="G45">
    <cfRule type="expression" dxfId="0" priority="833">
      <formula>G$1&gt;=TODAY()</formula>
    </cfRule>
  </conditionalFormatting>
  <conditionalFormatting sqref="G45">
    <cfRule type="expression" dxfId="0" priority="834">
      <formula>G$1&gt;=TODAY()</formula>
    </cfRule>
  </conditionalFormatting>
  <conditionalFormatting sqref="G45">
    <cfRule type="expression" dxfId="0" priority="835">
      <formula>G$1&gt;=TODAY()</formula>
    </cfRule>
  </conditionalFormatting>
  <conditionalFormatting sqref="G45">
    <cfRule type="expression" dxfId="0" priority="836">
      <formula>G$1&gt;=TODAY()</formula>
    </cfRule>
  </conditionalFormatting>
  <conditionalFormatting sqref="G45">
    <cfRule type="expression" dxfId="0" priority="837">
      <formula>G$1&gt;=TODAY()</formula>
    </cfRule>
  </conditionalFormatting>
  <conditionalFormatting sqref="G45">
    <cfRule type="expression" dxfId="0" priority="838">
      <formula>G$1&gt;=TODAY()</formula>
    </cfRule>
  </conditionalFormatting>
  <conditionalFormatting sqref="G45">
    <cfRule type="expression" dxfId="0" priority="839">
      <formula>G$1&gt;=TODAY()</formula>
    </cfRule>
  </conditionalFormatting>
  <conditionalFormatting sqref="G45">
    <cfRule type="expression" dxfId="0" priority="840">
      <formula>G$1&gt;=TODAY()</formula>
    </cfRule>
  </conditionalFormatting>
  <conditionalFormatting sqref="H42">
    <cfRule type="expression" dxfId="0" priority="841">
      <formula>H$1&gt;=TODAY()</formula>
    </cfRule>
  </conditionalFormatting>
  <conditionalFormatting sqref="H42">
    <cfRule type="expression" dxfId="0" priority="842">
      <formula>H$1&gt;=TODAY()</formula>
    </cfRule>
  </conditionalFormatting>
  <conditionalFormatting sqref="H42">
    <cfRule type="expression" dxfId="0" priority="843">
      <formula>H$1&gt;=TODAY()</formula>
    </cfRule>
  </conditionalFormatting>
  <conditionalFormatting sqref="H42">
    <cfRule type="expression" dxfId="0" priority="844">
      <formula>H$1&gt;=TODAY()</formula>
    </cfRule>
  </conditionalFormatting>
  <conditionalFormatting sqref="H42">
    <cfRule type="expression" dxfId="0" priority="845">
      <formula>H$1&gt;=TODAY()</formula>
    </cfRule>
  </conditionalFormatting>
  <conditionalFormatting sqref="H42">
    <cfRule type="expression" dxfId="0" priority="846">
      <formula>H$1&gt;=TODAY()</formula>
    </cfRule>
  </conditionalFormatting>
  <conditionalFormatting sqref="H42">
    <cfRule type="expression" dxfId="0" priority="847">
      <formula>H$1&gt;=TODAY()</formula>
    </cfRule>
  </conditionalFormatting>
  <conditionalFormatting sqref="H42">
    <cfRule type="expression" dxfId="0" priority="848">
      <formula>H$1&gt;=TODAY()</formula>
    </cfRule>
  </conditionalFormatting>
  <conditionalFormatting sqref="H42">
    <cfRule type="expression" dxfId="0" priority="849">
      <formula>H$1&gt;=TODAY()</formula>
    </cfRule>
  </conditionalFormatting>
  <conditionalFormatting sqref="H42">
    <cfRule type="expression" dxfId="0" priority="850">
      <formula>H$1&gt;=TODAY()</formula>
    </cfRule>
  </conditionalFormatting>
  <conditionalFormatting sqref="H42">
    <cfRule type="expression" dxfId="0" priority="851">
      <formula>H$1&gt;=TODAY()</formula>
    </cfRule>
  </conditionalFormatting>
  <conditionalFormatting sqref="H42">
    <cfRule type="expression" dxfId="0" priority="852">
      <formula>H$1&gt;=TODAY()</formula>
    </cfRule>
  </conditionalFormatting>
  <conditionalFormatting sqref="H42">
    <cfRule type="expression" dxfId="0" priority="853">
      <formula>H$1&gt;=TODAY()</formula>
    </cfRule>
  </conditionalFormatting>
  <conditionalFormatting sqref="H42">
    <cfRule type="expression" dxfId="0" priority="854">
      <formula>H$1&gt;=TODAY()</formula>
    </cfRule>
  </conditionalFormatting>
  <conditionalFormatting sqref="H42">
    <cfRule type="expression" dxfId="0" priority="855">
      <formula>H$1&gt;=TODAY()</formula>
    </cfRule>
  </conditionalFormatting>
  <conditionalFormatting sqref="H42">
    <cfRule type="expression" dxfId="0" priority="856">
      <formula>H$1&gt;=TODAY()</formula>
    </cfRule>
  </conditionalFormatting>
  <conditionalFormatting sqref="H42">
    <cfRule type="expression" dxfId="0" priority="857">
      <formula>H$1&gt;=TODAY()</formula>
    </cfRule>
  </conditionalFormatting>
  <conditionalFormatting sqref="H42">
    <cfRule type="expression" dxfId="0" priority="858">
      <formula>H$1&gt;=TODAY()</formula>
    </cfRule>
  </conditionalFormatting>
  <conditionalFormatting sqref="H42">
    <cfRule type="expression" dxfId="0" priority="859">
      <formula>H$1&gt;=TODAY()</formula>
    </cfRule>
  </conditionalFormatting>
  <conditionalFormatting sqref="H42">
    <cfRule type="expression" dxfId="0" priority="860">
      <formula>H$1&gt;=TODAY()</formula>
    </cfRule>
  </conditionalFormatting>
  <conditionalFormatting sqref="H42">
    <cfRule type="expression" dxfId="0" priority="861">
      <formula>H$1&gt;=TODAY()</formula>
    </cfRule>
  </conditionalFormatting>
  <conditionalFormatting sqref="H42">
    <cfRule type="expression" dxfId="0" priority="862">
      <formula>H$1&gt;=TODAY()</formula>
    </cfRule>
  </conditionalFormatting>
  <conditionalFormatting sqref="H42">
    <cfRule type="expression" dxfId="0" priority="863">
      <formula>H$1&gt;=TODAY()</formula>
    </cfRule>
  </conditionalFormatting>
  <conditionalFormatting sqref="H42">
    <cfRule type="expression" dxfId="0" priority="864">
      <formula>H$1&gt;=TODAY()</formula>
    </cfRule>
  </conditionalFormatting>
  <conditionalFormatting sqref="H42">
    <cfRule type="expression" dxfId="0" priority="865">
      <formula>H$1&gt;=TODAY()</formula>
    </cfRule>
  </conditionalFormatting>
  <conditionalFormatting sqref="H42">
    <cfRule type="expression" dxfId="0" priority="866">
      <formula>H$1&gt;=TODAY()</formula>
    </cfRule>
  </conditionalFormatting>
  <conditionalFormatting sqref="H42">
    <cfRule type="expression" dxfId="0" priority="867">
      <formula>H$1&gt;=TODAY()</formula>
    </cfRule>
  </conditionalFormatting>
  <conditionalFormatting sqref="H42">
    <cfRule type="expression" dxfId="0" priority="868">
      <formula>H$1&gt;=TODAY()</formula>
    </cfRule>
  </conditionalFormatting>
  <conditionalFormatting sqref="H42">
    <cfRule type="expression" dxfId="0" priority="869">
      <formula>H$1&gt;=TODAY()</formula>
    </cfRule>
  </conditionalFormatting>
  <conditionalFormatting sqref="H42">
    <cfRule type="expression" dxfId="0" priority="870">
      <formula>H$1&gt;=TODAY()</formula>
    </cfRule>
  </conditionalFormatting>
  <conditionalFormatting sqref="H42">
    <cfRule type="expression" dxfId="0" priority="871">
      <formula>H$1&gt;=TODAY()</formula>
    </cfRule>
  </conditionalFormatting>
  <conditionalFormatting sqref="H42">
    <cfRule type="expression" dxfId="0" priority="872">
      <formula>H$1&gt;=TODAY()</formula>
    </cfRule>
  </conditionalFormatting>
  <conditionalFormatting sqref="H42">
    <cfRule type="expression" dxfId="0" priority="873">
      <formula>H$1&gt;=TODAY()</formula>
    </cfRule>
  </conditionalFormatting>
  <conditionalFormatting sqref="H42">
    <cfRule type="expression" dxfId="0" priority="874">
      <formula>H$1&gt;=TODAY()</formula>
    </cfRule>
  </conditionalFormatting>
  <conditionalFormatting sqref="H42">
    <cfRule type="expression" dxfId="0" priority="875">
      <formula>H$1&gt;=TODAY()</formula>
    </cfRule>
  </conditionalFormatting>
  <conditionalFormatting sqref="H42">
    <cfRule type="expression" dxfId="0" priority="876">
      <formula>H$1&gt;=TODAY()</formula>
    </cfRule>
  </conditionalFormatting>
  <conditionalFormatting sqref="H42">
    <cfRule type="expression" dxfId="0" priority="877">
      <formula>H$1&gt;=TODAY()</formula>
    </cfRule>
  </conditionalFormatting>
  <conditionalFormatting sqref="H42">
    <cfRule type="expression" dxfId="0" priority="878">
      <formula>H$1&gt;=TODAY()</formula>
    </cfRule>
  </conditionalFormatting>
  <conditionalFormatting sqref="H42">
    <cfRule type="expression" dxfId="0" priority="879">
      <formula>H$1&gt;=TODAY()</formula>
    </cfRule>
  </conditionalFormatting>
  <conditionalFormatting sqref="H42">
    <cfRule type="expression" dxfId="0" priority="880">
      <formula>H$1&gt;=TODAY()</formula>
    </cfRule>
  </conditionalFormatting>
  <conditionalFormatting sqref="H42">
    <cfRule type="expression" dxfId="0" priority="881">
      <formula>H$1&gt;=TODAY()</formula>
    </cfRule>
  </conditionalFormatting>
  <conditionalFormatting sqref="H42">
    <cfRule type="expression" dxfId="0" priority="882">
      <formula>H$1&gt;=TODAY()</formula>
    </cfRule>
  </conditionalFormatting>
  <conditionalFormatting sqref="H5">
    <cfRule type="expression" dxfId="0" priority="883">
      <formula>H$1&gt;=TODAY()</formula>
    </cfRule>
  </conditionalFormatting>
  <conditionalFormatting sqref="H5">
    <cfRule type="expression" dxfId="0" priority="884">
      <formula>H$1&gt;=TODAY()</formula>
    </cfRule>
  </conditionalFormatting>
  <conditionalFormatting sqref="H5">
    <cfRule type="expression" dxfId="0" priority="885">
      <formula>H$1&gt;=TODAY()</formula>
    </cfRule>
  </conditionalFormatting>
  <conditionalFormatting sqref="H5">
    <cfRule type="expression" dxfId="0" priority="886">
      <formula>H$1&gt;=TODAY()</formula>
    </cfRule>
  </conditionalFormatting>
  <conditionalFormatting sqref="H5">
    <cfRule type="expression" dxfId="0" priority="887">
      <formula>H$1&gt;=TODAY()</formula>
    </cfRule>
  </conditionalFormatting>
  <conditionalFormatting sqref="H5">
    <cfRule type="expression" dxfId="0" priority="888">
      <formula>H$1&gt;=TODAY()</formula>
    </cfRule>
  </conditionalFormatting>
  <conditionalFormatting sqref="H5">
    <cfRule type="expression" dxfId="0" priority="889">
      <formula>H$1&gt;=TODAY()</formula>
    </cfRule>
  </conditionalFormatting>
  <conditionalFormatting sqref="H5">
    <cfRule type="expression" dxfId="0" priority="890">
      <formula>H$1&gt;=TODAY()</formula>
    </cfRule>
  </conditionalFormatting>
  <conditionalFormatting sqref="H6">
    <cfRule type="expression" dxfId="0" priority="891">
      <formula>H$1&gt;=TODAY()</formula>
    </cfRule>
  </conditionalFormatting>
  <conditionalFormatting sqref="H6">
    <cfRule type="expression" dxfId="0" priority="892">
      <formula>H$1&gt;=TODAY()</formula>
    </cfRule>
  </conditionalFormatting>
  <conditionalFormatting sqref="H6">
    <cfRule type="expression" dxfId="0" priority="893">
      <formula>H$1&gt;=TODAY()</formula>
    </cfRule>
  </conditionalFormatting>
  <conditionalFormatting sqref="H6">
    <cfRule type="expression" dxfId="0" priority="894">
      <formula>H$1&gt;=TODAY()</formula>
    </cfRule>
  </conditionalFormatting>
  <conditionalFormatting sqref="H6">
    <cfRule type="expression" dxfId="0" priority="895">
      <formula>H$1&gt;=TODAY()</formula>
    </cfRule>
  </conditionalFormatting>
  <conditionalFormatting sqref="H6">
    <cfRule type="expression" dxfId="0" priority="896">
      <formula>H$1&gt;=TODAY()</formula>
    </cfRule>
  </conditionalFormatting>
  <conditionalFormatting sqref="H6">
    <cfRule type="expression" dxfId="0" priority="897">
      <formula>H$1&gt;=TODAY()</formula>
    </cfRule>
  </conditionalFormatting>
  <conditionalFormatting sqref="H6">
    <cfRule type="expression" dxfId="0" priority="898">
      <formula>H$1&gt;=TODAY()</formula>
    </cfRule>
  </conditionalFormatting>
  <conditionalFormatting sqref="H38">
    <cfRule type="expression" dxfId="0" priority="899">
      <formula>H$1&gt;=TODAY()</formula>
    </cfRule>
  </conditionalFormatting>
  <conditionalFormatting sqref="H38">
    <cfRule type="expression" dxfId="0" priority="900">
      <formula>H$1&gt;=TODAY()</formula>
    </cfRule>
  </conditionalFormatting>
  <conditionalFormatting sqref="H38">
    <cfRule type="expression" dxfId="0" priority="901">
      <formula>H$1&gt;=TODAY()</formula>
    </cfRule>
  </conditionalFormatting>
  <conditionalFormatting sqref="H38">
    <cfRule type="expression" dxfId="0" priority="902">
      <formula>H$1&gt;=TODAY()</formula>
    </cfRule>
  </conditionalFormatting>
  <conditionalFormatting sqref="H38">
    <cfRule type="expression" dxfId="0" priority="903">
      <formula>H$1&gt;=TODAY()</formula>
    </cfRule>
  </conditionalFormatting>
  <conditionalFormatting sqref="H38">
    <cfRule type="expression" dxfId="0" priority="904">
      <formula>H$1&gt;=TODAY()</formula>
    </cfRule>
  </conditionalFormatting>
  <conditionalFormatting sqref="H38">
    <cfRule type="expression" dxfId="0" priority="905">
      <formula>H$1&gt;=TODAY()</formula>
    </cfRule>
  </conditionalFormatting>
  <conditionalFormatting sqref="H38">
    <cfRule type="expression" dxfId="0" priority="906">
      <formula>H$1&gt;=TODAY()</formula>
    </cfRule>
  </conditionalFormatting>
  <conditionalFormatting sqref="H38">
    <cfRule type="expression" dxfId="0" priority="907">
      <formula>H$1&gt;=TODAY()</formula>
    </cfRule>
  </conditionalFormatting>
  <conditionalFormatting sqref="H38">
    <cfRule type="expression" dxfId="0" priority="908">
      <formula>H$1&gt;=TODAY()</formula>
    </cfRule>
  </conditionalFormatting>
  <conditionalFormatting sqref="H38">
    <cfRule type="expression" dxfId="0" priority="909">
      <formula>H$1&gt;=TODAY()</formula>
    </cfRule>
  </conditionalFormatting>
  <conditionalFormatting sqref="H38">
    <cfRule type="expression" dxfId="0" priority="910">
      <formula>H$1&gt;=TODAY()</formula>
    </cfRule>
  </conditionalFormatting>
  <conditionalFormatting sqref="H38">
    <cfRule type="expression" dxfId="0" priority="911">
      <formula>H$1&gt;=TODAY()</formula>
    </cfRule>
  </conditionalFormatting>
  <conditionalFormatting sqref="H38">
    <cfRule type="expression" dxfId="0" priority="912">
      <formula>H$1&gt;=TODAY()</formula>
    </cfRule>
  </conditionalFormatting>
  <conditionalFormatting sqref="H38">
    <cfRule type="expression" dxfId="0" priority="913">
      <formula>H$1&gt;=TODAY()</formula>
    </cfRule>
  </conditionalFormatting>
  <conditionalFormatting sqref="H38">
    <cfRule type="expression" dxfId="0" priority="914">
      <formula>H$1&gt;=TODAY()</formula>
    </cfRule>
  </conditionalFormatting>
  <conditionalFormatting sqref="H45">
    <cfRule type="expression" dxfId="0" priority="915">
      <formula>H$1&gt;=TODAY()</formula>
    </cfRule>
  </conditionalFormatting>
  <conditionalFormatting sqref="H45">
    <cfRule type="expression" dxfId="0" priority="916">
      <formula>H$1&gt;=TODAY()</formula>
    </cfRule>
  </conditionalFormatting>
  <conditionalFormatting sqref="H45">
    <cfRule type="expression" dxfId="0" priority="917">
      <formula>H$1&gt;=TODAY()</formula>
    </cfRule>
  </conditionalFormatting>
  <conditionalFormatting sqref="H45">
    <cfRule type="expression" dxfId="0" priority="918">
      <formula>H$1&gt;=TODAY()</formula>
    </cfRule>
  </conditionalFormatting>
  <conditionalFormatting sqref="H45">
    <cfRule type="expression" dxfId="0" priority="919">
      <formula>H$1&gt;=TODAY()</formula>
    </cfRule>
  </conditionalFormatting>
  <conditionalFormatting sqref="H45">
    <cfRule type="expression" dxfId="0" priority="920">
      <formula>H$1&gt;=TODAY()</formula>
    </cfRule>
  </conditionalFormatting>
  <conditionalFormatting sqref="H45">
    <cfRule type="expression" dxfId="0" priority="921">
      <formula>H$1&gt;=TODAY()</formula>
    </cfRule>
  </conditionalFormatting>
  <conditionalFormatting sqref="H45">
    <cfRule type="expression" dxfId="0" priority="922">
      <formula>H$1&gt;=TODAY()</formula>
    </cfRule>
  </conditionalFormatting>
  <conditionalFormatting sqref="H45">
    <cfRule type="expression" dxfId="0" priority="923">
      <formula>H$1&gt;=TODAY()</formula>
    </cfRule>
  </conditionalFormatting>
  <conditionalFormatting sqref="H45">
    <cfRule type="expression" dxfId="0" priority="924">
      <formula>H$1&gt;=TODAY()</formula>
    </cfRule>
  </conditionalFormatting>
  <conditionalFormatting sqref="H6">
    <cfRule type="expression" dxfId="0" priority="925">
      <formula>H$1&gt;=TODAY()</formula>
    </cfRule>
  </conditionalFormatting>
  <conditionalFormatting sqref="H6">
    <cfRule type="expression" dxfId="0" priority="926">
      <formula>H$1&gt;=TODAY()</formula>
    </cfRule>
  </conditionalFormatting>
  <conditionalFormatting sqref="H6">
    <cfRule type="expression" dxfId="0" priority="927">
      <formula>H$1&gt;=TODAY()</formula>
    </cfRule>
  </conditionalFormatting>
  <conditionalFormatting sqref="H6">
    <cfRule type="expression" dxfId="0" priority="928">
      <formula>H$1&gt;=TODAY()</formula>
    </cfRule>
  </conditionalFormatting>
  <conditionalFormatting sqref="H38">
    <cfRule type="expression" dxfId="0" priority="929">
      <formula>H$1&gt;=TODAY()</formula>
    </cfRule>
  </conditionalFormatting>
  <conditionalFormatting sqref="H38">
    <cfRule type="expression" dxfId="0" priority="930">
      <formula>H$1&gt;=TODAY()</formula>
    </cfRule>
  </conditionalFormatting>
  <conditionalFormatting sqref="H38">
    <cfRule type="expression" dxfId="0" priority="931">
      <formula>H$1&gt;=TODAY()</formula>
    </cfRule>
  </conditionalFormatting>
  <conditionalFormatting sqref="H38">
    <cfRule type="expression" dxfId="0" priority="932">
      <formula>H$1&gt;=TODAY()</formula>
    </cfRule>
  </conditionalFormatting>
  <conditionalFormatting sqref="H38">
    <cfRule type="expression" dxfId="0" priority="933">
      <formula>H$1&gt;=TODAY()</formula>
    </cfRule>
  </conditionalFormatting>
  <conditionalFormatting sqref="H38">
    <cfRule type="expression" dxfId="0" priority="934">
      <formula>H$1&gt;=TODAY()</formula>
    </cfRule>
  </conditionalFormatting>
  <conditionalFormatting sqref="H45">
    <cfRule type="expression" dxfId="0" priority="935">
      <formula>H$1&gt;=TODAY()</formula>
    </cfRule>
  </conditionalFormatting>
  <conditionalFormatting sqref="H45">
    <cfRule type="expression" dxfId="0" priority="936">
      <formula>H$1&gt;=TODAY()</formula>
    </cfRule>
  </conditionalFormatting>
  <conditionalFormatting sqref="H45">
    <cfRule type="expression" dxfId="0" priority="937">
      <formula>H$1&gt;=TODAY()</formula>
    </cfRule>
  </conditionalFormatting>
  <conditionalFormatting sqref="H45">
    <cfRule type="expression" dxfId="0" priority="938">
      <formula>H$1&gt;=TODAY()</formula>
    </cfRule>
  </conditionalFormatting>
  <conditionalFormatting sqref="H45">
    <cfRule type="expression" dxfId="0" priority="939">
      <formula>H$1&gt;=TODAY()</formula>
    </cfRule>
  </conditionalFormatting>
  <conditionalFormatting sqref="H45">
    <cfRule type="expression" dxfId="0" priority="940">
      <formula>H$1&gt;=TODAY()</formula>
    </cfRule>
  </conditionalFormatting>
  <conditionalFormatting sqref="H45">
    <cfRule type="expression" dxfId="0" priority="941">
      <formula>H$1&gt;=TODAY()</formula>
    </cfRule>
  </conditionalFormatting>
  <conditionalFormatting sqref="H45">
    <cfRule type="expression" dxfId="0" priority="942">
      <formula>H$1&gt;=TODAY()</formula>
    </cfRule>
  </conditionalFormatting>
  <conditionalFormatting sqref="H45">
    <cfRule type="expression" dxfId="0" priority="943">
      <formula>H$1&gt;=TODAY()</formula>
    </cfRule>
  </conditionalFormatting>
  <conditionalFormatting sqref="H45">
    <cfRule type="expression" dxfId="0" priority="944">
      <formula>H$1&gt;=TODAY()</formula>
    </cfRule>
  </conditionalFormatting>
  <conditionalFormatting sqref="H5">
    <cfRule type="expression" dxfId="0" priority="945">
      <formula>H$1&gt;=TODAY()</formula>
    </cfRule>
  </conditionalFormatting>
  <conditionalFormatting sqref="H5">
    <cfRule type="expression" dxfId="0" priority="946">
      <formula>H$1&gt;=TODAY()</formula>
    </cfRule>
  </conditionalFormatting>
  <conditionalFormatting sqref="H5">
    <cfRule type="expression" dxfId="0" priority="947">
      <formula>H$1&gt;=TODAY()</formula>
    </cfRule>
  </conditionalFormatting>
  <conditionalFormatting sqref="H5">
    <cfRule type="expression" dxfId="0" priority="948">
      <formula>H$1&gt;=TODAY()</formula>
    </cfRule>
  </conditionalFormatting>
  <conditionalFormatting sqref="H5">
    <cfRule type="expression" dxfId="0" priority="949">
      <formula>H$1&gt;=TODAY()</formula>
    </cfRule>
  </conditionalFormatting>
  <conditionalFormatting sqref="H5">
    <cfRule type="expression" dxfId="0" priority="950">
      <formula>H$1&gt;=TODAY()</formula>
    </cfRule>
  </conditionalFormatting>
  <conditionalFormatting sqref="H5">
    <cfRule type="expression" dxfId="0" priority="951">
      <formula>H$1&gt;=TODAY()</formula>
    </cfRule>
  </conditionalFormatting>
  <conditionalFormatting sqref="H5">
    <cfRule type="expression" dxfId="0" priority="952">
      <formula>H$1&gt;=TODAY()</formula>
    </cfRule>
  </conditionalFormatting>
  <conditionalFormatting sqref="H5">
    <cfRule type="expression" dxfId="0" priority="953">
      <formula>H$1&gt;=TODAY()</formula>
    </cfRule>
  </conditionalFormatting>
  <conditionalFormatting sqref="H5">
    <cfRule type="expression" dxfId="0" priority="954">
      <formula>H$1&gt;=TODAY()</formula>
    </cfRule>
  </conditionalFormatting>
  <conditionalFormatting sqref="H5">
    <cfRule type="expression" dxfId="0" priority="955">
      <formula>H$1&gt;=TODAY()</formula>
    </cfRule>
  </conditionalFormatting>
  <conditionalFormatting sqref="H5">
    <cfRule type="expression" dxfId="0" priority="956">
      <formula>H$1&gt;=TODAY()</formula>
    </cfRule>
  </conditionalFormatting>
  <conditionalFormatting sqref="H5">
    <cfRule type="expression" dxfId="0" priority="957">
      <formula>H$1&gt;=TODAY()</formula>
    </cfRule>
  </conditionalFormatting>
  <conditionalFormatting sqref="H5">
    <cfRule type="expression" dxfId="0" priority="958">
      <formula>H$1&gt;=TODAY()</formula>
    </cfRule>
  </conditionalFormatting>
  <conditionalFormatting sqref="H5">
    <cfRule type="expression" dxfId="0" priority="959">
      <formula>H$1&gt;=TODAY()</formula>
    </cfRule>
  </conditionalFormatting>
  <conditionalFormatting sqref="H5">
    <cfRule type="expression" dxfId="0" priority="960">
      <formula>H$1&gt;=TODAY()</formula>
    </cfRule>
  </conditionalFormatting>
  <conditionalFormatting sqref="H6">
    <cfRule type="expression" dxfId="0" priority="961">
      <formula>H$1&gt;=TODAY()</formula>
    </cfRule>
  </conditionalFormatting>
  <conditionalFormatting sqref="H6">
    <cfRule type="expression" dxfId="0" priority="962">
      <formula>H$1&gt;=TODAY()</formula>
    </cfRule>
  </conditionalFormatting>
  <conditionalFormatting sqref="H6">
    <cfRule type="expression" dxfId="0" priority="963">
      <formula>H$1&gt;=TODAY()</formula>
    </cfRule>
  </conditionalFormatting>
  <conditionalFormatting sqref="H6">
    <cfRule type="expression" dxfId="0" priority="964">
      <formula>H$1&gt;=TODAY()</formula>
    </cfRule>
  </conditionalFormatting>
  <conditionalFormatting sqref="H6">
    <cfRule type="expression" dxfId="0" priority="965">
      <formula>H$1&gt;=TODAY()</formula>
    </cfRule>
  </conditionalFormatting>
  <conditionalFormatting sqref="H6">
    <cfRule type="expression" dxfId="0" priority="966">
      <formula>H$1&gt;=TODAY()</formula>
    </cfRule>
  </conditionalFormatting>
  <conditionalFormatting sqref="H38">
    <cfRule type="expression" dxfId="0" priority="967">
      <formula>H$1&gt;=TODAY()</formula>
    </cfRule>
  </conditionalFormatting>
  <conditionalFormatting sqref="H38">
    <cfRule type="expression" dxfId="0" priority="968">
      <formula>H$1&gt;=TODAY()</formula>
    </cfRule>
  </conditionalFormatting>
  <conditionalFormatting sqref="H38">
    <cfRule type="expression" dxfId="0" priority="969">
      <formula>H$1&gt;=TODAY()</formula>
    </cfRule>
  </conditionalFormatting>
  <conditionalFormatting sqref="H38">
    <cfRule type="expression" dxfId="0" priority="970">
      <formula>H$1&gt;=TODAY()</formula>
    </cfRule>
  </conditionalFormatting>
  <conditionalFormatting sqref="H38">
    <cfRule type="expression" dxfId="0" priority="971">
      <formula>H$1&gt;=TODAY()</formula>
    </cfRule>
  </conditionalFormatting>
  <conditionalFormatting sqref="H38">
    <cfRule type="expression" dxfId="0" priority="972">
      <formula>H$1&gt;=TODAY()</formula>
    </cfRule>
  </conditionalFormatting>
  <conditionalFormatting sqref="H38">
    <cfRule type="expression" dxfId="0" priority="973">
      <formula>H$1&gt;=TODAY()</formula>
    </cfRule>
  </conditionalFormatting>
  <conditionalFormatting sqref="H38">
    <cfRule type="expression" dxfId="0" priority="974">
      <formula>H$1&gt;=TODAY()</formula>
    </cfRule>
  </conditionalFormatting>
  <conditionalFormatting sqref="H38">
    <cfRule type="expression" dxfId="0" priority="975">
      <formula>H$1&gt;=TODAY()</formula>
    </cfRule>
  </conditionalFormatting>
  <conditionalFormatting sqref="H38">
    <cfRule type="expression" dxfId="0" priority="976">
      <formula>H$1&gt;=TODAY()</formula>
    </cfRule>
  </conditionalFormatting>
  <conditionalFormatting sqref="H38">
    <cfRule type="expression" dxfId="0" priority="977">
      <formula>H$1&gt;=TODAY()</formula>
    </cfRule>
  </conditionalFormatting>
  <conditionalFormatting sqref="H38">
    <cfRule type="expression" dxfId="0" priority="978">
      <formula>H$1&gt;=TODAY()</formula>
    </cfRule>
  </conditionalFormatting>
  <conditionalFormatting sqref="H38">
    <cfRule type="expression" dxfId="0" priority="979">
      <formula>H$1&gt;=TODAY()</formula>
    </cfRule>
  </conditionalFormatting>
  <conditionalFormatting sqref="H38">
    <cfRule type="expression" dxfId="0" priority="980">
      <formula>H$1&gt;=TODAY()</formula>
    </cfRule>
  </conditionalFormatting>
  <conditionalFormatting sqref="H38">
    <cfRule type="expression" dxfId="0" priority="981">
      <formula>H$1&gt;=TODAY()</formula>
    </cfRule>
  </conditionalFormatting>
  <conditionalFormatting sqref="H38">
    <cfRule type="expression" dxfId="0" priority="982">
      <formula>H$1&gt;=TODAY()</formula>
    </cfRule>
  </conditionalFormatting>
  <conditionalFormatting sqref="H38">
    <cfRule type="expression" dxfId="0" priority="983">
      <formula>H$1&gt;=TODAY()</formula>
    </cfRule>
  </conditionalFormatting>
  <conditionalFormatting sqref="H38">
    <cfRule type="expression" dxfId="0" priority="984">
      <formula>H$1&gt;=TODAY()</formula>
    </cfRule>
  </conditionalFormatting>
  <conditionalFormatting sqref="H38">
    <cfRule type="expression" dxfId="0" priority="985">
      <formula>H$1&gt;=TODAY()</formula>
    </cfRule>
  </conditionalFormatting>
  <conditionalFormatting sqref="H38">
    <cfRule type="expression" dxfId="0" priority="986">
      <formula>H$1&gt;=TODAY()</formula>
    </cfRule>
  </conditionalFormatting>
  <conditionalFormatting sqref="H45">
    <cfRule type="expression" dxfId="0" priority="987">
      <formula>H$1&gt;=TODAY()</formula>
    </cfRule>
  </conditionalFormatting>
  <conditionalFormatting sqref="H45">
    <cfRule type="expression" dxfId="0" priority="988">
      <formula>H$1&gt;=TODAY()</formula>
    </cfRule>
  </conditionalFormatting>
  <conditionalFormatting sqref="H45">
    <cfRule type="expression" dxfId="0" priority="989">
      <formula>H$1&gt;=TODAY()</formula>
    </cfRule>
  </conditionalFormatting>
  <conditionalFormatting sqref="H45">
    <cfRule type="expression" dxfId="0" priority="990">
      <formula>H$1&gt;=TODAY()</formula>
    </cfRule>
  </conditionalFormatting>
  <conditionalFormatting sqref="H45">
    <cfRule type="expression" dxfId="0" priority="991">
      <formula>H$1&gt;=TODAY()</formula>
    </cfRule>
  </conditionalFormatting>
  <conditionalFormatting sqref="H45">
    <cfRule type="expression" dxfId="0" priority="992">
      <formula>H$1&gt;=TODAY()</formula>
    </cfRule>
  </conditionalFormatting>
  <conditionalFormatting sqref="H45">
    <cfRule type="expression" dxfId="0" priority="993">
      <formula>H$1&gt;=TODAY()</formula>
    </cfRule>
  </conditionalFormatting>
  <conditionalFormatting sqref="H45">
    <cfRule type="expression" dxfId="0" priority="994">
      <formula>H$1&gt;=TODAY()</formula>
    </cfRule>
  </conditionalFormatting>
  <conditionalFormatting sqref="H45">
    <cfRule type="expression" dxfId="0" priority="995">
      <formula>H$1&gt;=TODAY()</formula>
    </cfRule>
  </conditionalFormatting>
  <conditionalFormatting sqref="H45">
    <cfRule type="expression" dxfId="0" priority="996">
      <formula>H$1&gt;=TODAY()</formula>
    </cfRule>
  </conditionalFormatting>
  <conditionalFormatting sqref="H45">
    <cfRule type="expression" dxfId="0" priority="997">
      <formula>H$1&gt;=TODAY()</formula>
    </cfRule>
  </conditionalFormatting>
  <conditionalFormatting sqref="H45">
    <cfRule type="expression" dxfId="0" priority="998">
      <formula>H$1&gt;=TODAY()</formula>
    </cfRule>
  </conditionalFormatting>
  <conditionalFormatting sqref="H45">
    <cfRule type="expression" dxfId="0" priority="999">
      <formula>H$1&gt;=TODAY()</formula>
    </cfRule>
  </conditionalFormatting>
  <conditionalFormatting sqref="H45">
    <cfRule type="expression" dxfId="0" priority="1000">
      <formula>H$1&gt;=TODAY()</formula>
    </cfRule>
  </conditionalFormatting>
  <conditionalFormatting sqref="H45">
    <cfRule type="expression" dxfId="0" priority="1001">
      <formula>H$1&gt;=TODAY()</formula>
    </cfRule>
  </conditionalFormatting>
  <conditionalFormatting sqref="H45">
    <cfRule type="expression" dxfId="0" priority="1002">
      <formula>H$1&gt;=TODAY()</formula>
    </cfRule>
  </conditionalFormatting>
  <conditionalFormatting sqref="H45">
    <cfRule type="expression" dxfId="0" priority="1003">
      <formula>H$1&gt;=TODAY()</formula>
    </cfRule>
  </conditionalFormatting>
  <conditionalFormatting sqref="H45">
    <cfRule type="expression" dxfId="0" priority="1004">
      <formula>H$1&gt;=TODAY()</formula>
    </cfRule>
  </conditionalFormatting>
  <conditionalFormatting sqref="H45">
    <cfRule type="expression" dxfId="0" priority="1005">
      <formula>H$1&gt;=TODAY()</formula>
    </cfRule>
  </conditionalFormatting>
  <conditionalFormatting sqref="H45">
    <cfRule type="expression" dxfId="0" priority="1006">
      <formula>H$1&gt;=TODAY()</formula>
    </cfRule>
  </conditionalFormatting>
  <conditionalFormatting sqref="H45">
    <cfRule type="expression" dxfId="0" priority="1007">
      <formula>H$1&gt;=TODAY()</formula>
    </cfRule>
  </conditionalFormatting>
  <conditionalFormatting sqref="H45">
    <cfRule type="expression" dxfId="0" priority="1008">
      <formula>H$1&gt;=TODAY()</formula>
    </cfRule>
  </conditionalFormatting>
  <dataValidations>
    <dataValidation type="list" allowBlank="1" showErrorMessage="1" sqref="K6">
      <formula1>"1,2,3,4,5,6,7,8,9,10,11,12"</formula1>
    </dataValidation>
  </dataValidations>
  <printOptions horizontalCentered="1"/>
  <pageMargins bottom="0.75" footer="0.0" header="0.0" left="0.7" right="0.7" top="0.75"/>
  <pageSetup orientation="portrait" paperHeight="11.692913385826772in" paperWidth="8.26771653543307i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43"/>
    <col customWidth="1" min="2" max="2" width="40.43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26" width="17.29"/>
  </cols>
  <sheetData>
    <row r="1" ht="13.5" customHeight="1">
      <c r="A1" s="246" t="s">
        <v>366</v>
      </c>
      <c r="B1" s="247"/>
      <c r="C1" s="248"/>
      <c r="D1" s="248"/>
      <c r="E1" s="248"/>
      <c r="F1" s="248"/>
      <c r="G1" s="248"/>
      <c r="H1" s="249"/>
      <c r="I1" s="195"/>
      <c r="J1" s="195"/>
      <c r="K1" s="195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ht="15.0" customHeight="1">
      <c r="A2" s="196"/>
      <c r="B2" s="197" t="s">
        <v>0</v>
      </c>
      <c r="C2" s="198"/>
      <c r="D2" s="198"/>
      <c r="E2" s="198"/>
      <c r="F2" s="198"/>
      <c r="G2" s="198"/>
      <c r="H2" s="199"/>
      <c r="I2" s="200"/>
      <c r="J2" s="200"/>
      <c r="K2" s="200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ht="15.0" customHeight="1">
      <c r="A3" s="192"/>
      <c r="B3" s="201"/>
      <c r="H3" s="202"/>
      <c r="I3" s="192"/>
      <c r="J3" s="192"/>
      <c r="K3" s="192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19"/>
      <c r="X3" s="19"/>
      <c r="Y3" s="19"/>
      <c r="Z3" s="19"/>
    </row>
    <row r="4" ht="15.0" customHeight="1">
      <c r="A4" s="192"/>
      <c r="B4" s="204"/>
      <c r="C4" s="205"/>
      <c r="D4" s="205"/>
      <c r="E4" s="205"/>
      <c r="F4" s="205"/>
      <c r="G4" s="205"/>
      <c r="H4" s="206"/>
      <c r="I4" s="192"/>
      <c r="J4" s="192"/>
      <c r="K4" s="192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ht="15.75" customHeight="1">
      <c r="A5" s="192"/>
      <c r="B5" s="207" t="s">
        <v>11</v>
      </c>
      <c r="C5" s="208" t="str">
        <f>CONCATENATE(ROUNDUP(MONTH(DATE($K$5,$K$6,1))/3,0),"T",RIGHT($K$5,2))</f>
        <v>3T24</v>
      </c>
      <c r="D5" s="208" t="str">
        <f>CONCATENATE(ROUNDUP(MONTH(DATE($K$5,$K$6,1))/3,0),"T",RIGHT($K$5-1,2))</f>
        <v>3T23</v>
      </c>
      <c r="E5" s="208" t="s">
        <v>360</v>
      </c>
      <c r="F5" s="208" t="str">
        <f>CONCATENATE($K$6,"M",RIGHT($K$5,2))</f>
        <v>8M24</v>
      </c>
      <c r="G5" s="208" t="str">
        <f>CONCATENATE($K$6,"M",RIGHT($K$5,2)-1)</f>
        <v>8M23</v>
      </c>
      <c r="H5" s="208" t="s">
        <v>360</v>
      </c>
      <c r="I5" s="192"/>
      <c r="J5" s="209" t="s">
        <v>361</v>
      </c>
      <c r="K5" s="210">
        <v>2024.0</v>
      </c>
      <c r="L5" s="211" t="s">
        <v>362</v>
      </c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ht="15.75" customHeight="1">
      <c r="A6" s="192"/>
      <c r="B6" s="212" t="s">
        <v>236</v>
      </c>
      <c r="C6" s="213"/>
      <c r="D6" s="213"/>
      <c r="E6" s="213"/>
      <c r="F6" s="213"/>
      <c r="G6" s="213"/>
      <c r="H6" s="213"/>
      <c r="I6" s="192"/>
      <c r="J6" s="209" t="s">
        <v>363</v>
      </c>
      <c r="K6" s="210">
        <v>8.0</v>
      </c>
      <c r="L6" s="211" t="s">
        <v>364</v>
      </c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ht="15.75" customHeight="1">
      <c r="A7" s="192"/>
      <c r="B7" s="214" t="s">
        <v>237</v>
      </c>
      <c r="C7" s="215" t="str">
        <f>SUBSTITUTE(TEXT(HLOOKUP(C$5,Trimestre!$5:$53,Trimestre!$A7,FALSE),"0.0"),".",",")</f>
        <v>#N/A</v>
      </c>
      <c r="D7" s="215" t="str">
        <f>SUBSTITUTE(TEXT(HLOOKUP(D$5,Trimestre!$5:$53,Trimestre!$A7,FALSE),"0.0"),".",",")</f>
        <v>84,8</v>
      </c>
      <c r="E7" s="215" t="str">
        <f>SUBSTITUTE(TEXT((((HLOOKUP(C$5,Trimestre!$5:$53,Trimestre!$A7,FALSE))-(HLOOKUP(D$5,Trimestre!$5:$53,Trimestre!$A7,FALSE)))/(HLOOKUP(D$5,Trimestre!$5:$53,Trimestre!$A7,FALSE))*100),"0.0"),".",",")</f>
        <v>#N/A</v>
      </c>
      <c r="F7" s="215" t="str">
        <f>SUBSTITUTE(TEXT(HLOOKUP(F$5,YTD!$5:$53,YTD!$A7,FALSE),"0.0"),".",",")</f>
        <v>226,2</v>
      </c>
      <c r="G7" s="215" t="str">
        <f>SUBSTITUTE(TEXT(HLOOKUP(G$5,YTD!$5:$53,YTD!$A7,FALSE),"0.0"),".",",")</f>
        <v>206,5</v>
      </c>
      <c r="H7" s="215" t="str">
        <f>SUBSTITUTE(TEXT((((HLOOKUP(F$5,YTD!$5:$53,YTD!$A7,FALSE))-(HLOOKUP(G$5,YTD!$5:$53,YTD!$A7,FALSE)))/(HLOOKUP(G$5,YTD!$5:$53,YTD!$A7,FALSE))*100),"0.0"),".",",")</f>
        <v>9,5</v>
      </c>
      <c r="I7" s="192"/>
      <c r="J7" s="192" t="str">
        <f t="shared" ref="J7:J24" si="1">C7-D7</f>
        <v>#N/A</v>
      </c>
      <c r="K7" s="192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ht="15.75" customHeight="1">
      <c r="A8" s="192"/>
      <c r="B8" s="55" t="s">
        <v>238</v>
      </c>
      <c r="C8" s="56" t="str">
        <f>SUBSTITUTE(TEXT(HLOOKUP(C$5,Trimestre!$5:$53,Trimestre!$A8,FALSE),"0.0"),".",",")</f>
        <v>#N/A</v>
      </c>
      <c r="D8" s="56" t="str">
        <f>SUBSTITUTE(TEXT(HLOOKUP(D$5,Trimestre!$5:$53,Trimestre!$A8,FALSE),"0.0"),".",",")</f>
        <v>57,2</v>
      </c>
      <c r="E8" s="56" t="str">
        <f>SUBSTITUTE(TEXT((((HLOOKUP(C$5,Trimestre!$5:$53,Trimestre!$A8,FALSE))-(HLOOKUP(D$5,Trimestre!$5:$53,Trimestre!$A8,FALSE)))/(HLOOKUP(D$5,Trimestre!$5:$53,Trimestre!$A8,FALSE))*100),"0.0"),".",",")</f>
        <v>#N/A</v>
      </c>
      <c r="F8" s="56" t="str">
        <f>SUBSTITUTE(TEXT(HLOOKUP(F$5,YTD!$5:$53,YTD!$A8,FALSE),"0.0"),".",",")</f>
        <v>147,5</v>
      </c>
      <c r="G8" s="56" t="str">
        <f>SUBSTITUTE(TEXT(HLOOKUP(G$5,YTD!$5:$53,YTD!$A8,FALSE),"0.0"),".",",")</f>
        <v>135,8</v>
      </c>
      <c r="H8" s="56" t="str">
        <f>SUBSTITUTE(TEXT((((HLOOKUP(F$5,YTD!$5:$53,YTD!$A8,FALSE))-(HLOOKUP(G$5,YTD!$5:$53,YTD!$A8,FALSE)))/(HLOOKUP(G$5,YTD!$5:$53,YTD!$A8,FALSE))*100),"0.0"),".",",")</f>
        <v>8,7</v>
      </c>
      <c r="I8" s="192"/>
      <c r="J8" s="192" t="str">
        <f t="shared" si="1"/>
        <v>#N/A</v>
      </c>
      <c r="K8" s="192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ht="15.75" customHeight="1">
      <c r="A9" s="192"/>
      <c r="B9" s="55" t="s">
        <v>239</v>
      </c>
      <c r="C9" s="56" t="str">
        <f>SUBSTITUTE(TEXT(HLOOKUP(C$5,Trimestre!$5:$53,Trimestre!$A9,FALSE),"0.0"),".",",")</f>
        <v>#N/A</v>
      </c>
      <c r="D9" s="56" t="str">
        <f>SUBSTITUTE(TEXT(HLOOKUP(D$5,Trimestre!$5:$53,Trimestre!$A9,FALSE),"0.0"),".",",")</f>
        <v>15,6</v>
      </c>
      <c r="E9" s="56" t="str">
        <f>SUBSTITUTE(TEXT((((HLOOKUP(C$5,Trimestre!$5:$53,Trimestre!$A9,FALSE))-(HLOOKUP(D$5,Trimestre!$5:$53,Trimestre!$A9,FALSE)))/(HLOOKUP(D$5,Trimestre!$5:$53,Trimestre!$A9,FALSE))*100),"0.0"),".",",")</f>
        <v>#N/A</v>
      </c>
      <c r="F9" s="56" t="str">
        <f>SUBSTITUTE(TEXT(HLOOKUP(F$5,YTD!$5:$53,YTD!$A9,FALSE),"0.0"),".",",")</f>
        <v>46,0</v>
      </c>
      <c r="G9" s="56" t="str">
        <f>SUBSTITUTE(TEXT(HLOOKUP(G$5,YTD!$5:$53,YTD!$A9,FALSE),"0.0"),".",",")</f>
        <v>40,1</v>
      </c>
      <c r="H9" s="56" t="str">
        <f>SUBSTITUTE(TEXT((((HLOOKUP(F$5,YTD!$5:$53,YTD!$A9,FALSE))-(HLOOKUP(G$5,YTD!$5:$53,YTD!$A9,FALSE)))/(HLOOKUP(G$5,YTD!$5:$53,YTD!$A9,FALSE))*100),"0.0"),".",",")</f>
        <v>14,7</v>
      </c>
      <c r="I9" s="192"/>
      <c r="J9" s="192" t="str">
        <f t="shared" si="1"/>
        <v>#N/A</v>
      </c>
      <c r="K9" s="192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ht="15.75" customHeight="1">
      <c r="A10" s="192"/>
      <c r="B10" s="55" t="s">
        <v>240</v>
      </c>
      <c r="C10" s="56" t="str">
        <f>SUBSTITUTE(TEXT(HLOOKUP(C$5,Trimestre!$5:$53,Trimestre!$A10,FALSE),"0.0"),".",",")</f>
        <v>#N/A</v>
      </c>
      <c r="D10" s="56" t="str">
        <f>SUBSTITUTE(TEXT(HLOOKUP(D$5,Trimestre!$5:$53,Trimestre!$A10,FALSE),"0.0"),".",",")</f>
        <v>12,1</v>
      </c>
      <c r="E10" s="56" t="str">
        <f>SUBSTITUTE(TEXT((((HLOOKUP(C$5,Trimestre!$5:$53,Trimestre!$A10,FALSE))-(HLOOKUP(D$5,Trimestre!$5:$53,Trimestre!$A10,FALSE)))/(HLOOKUP(D$5,Trimestre!$5:$53,Trimestre!$A10,FALSE))*100),"0.0"),".",",")</f>
        <v>#N/A</v>
      </c>
      <c r="F10" s="56" t="str">
        <f>SUBSTITUTE(TEXT(HLOOKUP(F$5,YTD!$5:$53,YTD!$A10,FALSE),"0.0"),".",",")</f>
        <v>32,6</v>
      </c>
      <c r="G10" s="56" t="str">
        <f>SUBSTITUTE(TEXT(HLOOKUP(G$5,YTD!$5:$53,YTD!$A10,FALSE),"0.0"),".",",")</f>
        <v>30,6</v>
      </c>
      <c r="H10" s="56" t="str">
        <f>SUBSTITUTE(TEXT((((HLOOKUP(F$5,YTD!$5:$53,YTD!$A10,FALSE))-(HLOOKUP(G$5,YTD!$5:$53,YTD!$A10,FALSE)))/(HLOOKUP(G$5,YTD!$5:$53,YTD!$A10,FALSE))*100),"0.0"),".",",")</f>
        <v>6,6</v>
      </c>
      <c r="I10" s="192"/>
      <c r="J10" s="192" t="str">
        <f t="shared" si="1"/>
        <v>#N/A</v>
      </c>
      <c r="K10" s="192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ht="15.75" customHeight="1">
      <c r="A11" s="192"/>
      <c r="B11" s="214" t="s">
        <v>241</v>
      </c>
      <c r="C11" s="215" t="str">
        <f>SUBSTITUTE(TEXT(HLOOKUP(C$5,Trimestre!$5:$53,Trimestre!$A11,FALSE),"0.0"),".",",")</f>
        <v>#N/A</v>
      </c>
      <c r="D11" s="215" t="str">
        <f>SUBSTITUTE(TEXT(HLOOKUP(D$5,Trimestre!$5:$53,Trimestre!$A11,FALSE),"0.0"),".",",")</f>
        <v>6,6</v>
      </c>
      <c r="E11" s="215" t="str">
        <f>SUBSTITUTE(TEXT((((HLOOKUP(C$5,Trimestre!$5:$53,Trimestre!$A11,FALSE))-(HLOOKUP(D$5,Trimestre!$5:$53,Trimestre!$A11,FALSE)))/(HLOOKUP(D$5,Trimestre!$5:$53,Trimestre!$A11,FALSE))*100),"0.0"),".",",")</f>
        <v>#N/A</v>
      </c>
      <c r="F11" s="215" t="str">
        <f>SUBSTITUTE(TEXT(HLOOKUP(F$5,YTD!$5:$53,YTD!$A11,FALSE),"0.0"),".",",")</f>
        <v>17,1</v>
      </c>
      <c r="G11" s="215" t="str">
        <f>SUBSTITUTE(TEXT(HLOOKUP(G$5,YTD!$5:$53,YTD!$A11,FALSE),"0.0"),".",",")</f>
        <v>18,0</v>
      </c>
      <c r="H11" s="215" t="str">
        <f>SUBSTITUTE(TEXT((((HLOOKUP(F$5,YTD!$5:$53,YTD!$A11,FALSE))-(HLOOKUP(G$5,YTD!$5:$53,YTD!$A11,FALSE)))/(HLOOKUP(G$5,YTD!$5:$53,YTD!$A11,FALSE))*100),"0.0"),".",",")</f>
        <v>-5,0</v>
      </c>
      <c r="I11" s="192"/>
      <c r="J11" s="192" t="str">
        <f t="shared" si="1"/>
        <v>#N/A</v>
      </c>
      <c r="K11" s="192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ht="15.75" customHeight="1">
      <c r="A12" s="192"/>
      <c r="B12" s="214" t="s">
        <v>242</v>
      </c>
      <c r="C12" s="215" t="str">
        <f>SUBSTITUTE(TEXT(HLOOKUP(C$5,Trimestre!$5:$53,Trimestre!$A12,FALSE),"0.0"),".",",")</f>
        <v>#N/A</v>
      </c>
      <c r="D12" s="215" t="str">
        <f>SUBSTITUTE(TEXT(HLOOKUP(D$5,Trimestre!$5:$53,Trimestre!$A12,FALSE),"0.0"),".",",")</f>
        <v>15,8</v>
      </c>
      <c r="E12" s="215" t="str">
        <f>SUBSTITUTE(TEXT((((HLOOKUP(C$5,Trimestre!$5:$53,Trimestre!$A12,FALSE))-(HLOOKUP(D$5,Trimestre!$5:$53,Trimestre!$A12,FALSE)))/(HLOOKUP(D$5,Trimestre!$5:$53,Trimestre!$A12,FALSE))*100),"0.0"),".",",")</f>
        <v>#N/A</v>
      </c>
      <c r="F12" s="215" t="str">
        <f>SUBSTITUTE(TEXT(HLOOKUP(F$5,YTD!$5:$53,YTD!$A12,FALSE),"0.0"),".",",")</f>
        <v>127,4</v>
      </c>
      <c r="G12" s="215" t="str">
        <f>SUBSTITUTE(TEXT(HLOOKUP(G$5,YTD!$5:$53,YTD!$A12,FALSE),"0.0"),".",",")</f>
        <v>37,4</v>
      </c>
      <c r="H12" s="215" t="str">
        <f>SUBSTITUTE(TEXT((((HLOOKUP(F$5,YTD!$5:$53,YTD!$A12,FALSE))-(HLOOKUP(G$5,YTD!$5:$53,YTD!$A12,FALSE)))/(HLOOKUP(G$5,YTD!$5:$53,YTD!$A12,FALSE))*100),"0.0"),".",",")</f>
        <v>240,4</v>
      </c>
      <c r="I12" s="192"/>
      <c r="J12" s="192" t="str">
        <f t="shared" si="1"/>
        <v>#N/A</v>
      </c>
      <c r="K12" s="192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ht="15.75" customHeight="1">
      <c r="A13" s="192"/>
      <c r="B13" s="214" t="s">
        <v>243</v>
      </c>
      <c r="C13" s="215" t="str">
        <f>SUBSTITUTE(TEXT(HLOOKUP(C$5,Trimestre!$5:$53,Trimestre!$A13,FALSE),"0.0"),".",",")</f>
        <v>#N/A</v>
      </c>
      <c r="D13" s="215" t="str">
        <f>SUBSTITUTE(TEXT(HLOOKUP(D$5,Trimestre!$5:$53,Trimestre!$A13,FALSE),"0.0"),".",",")</f>
        <v>63,3</v>
      </c>
      <c r="E13" s="215" t="str">
        <f>SUBSTITUTE(TEXT((((HLOOKUP(C$5,Trimestre!$5:$53,Trimestre!$A13,FALSE))-(HLOOKUP(D$5,Trimestre!$5:$53,Trimestre!$A13,FALSE)))/(HLOOKUP(D$5,Trimestre!$5:$53,Trimestre!$A13,FALSE))*100),"0.0"),".",",")</f>
        <v>#N/A</v>
      </c>
      <c r="F13" s="215" t="str">
        <f>SUBSTITUTE(TEXT(HLOOKUP(F$5,YTD!$5:$53,YTD!$A13,FALSE),"0.0"),".",",")</f>
        <v>165,9</v>
      </c>
      <c r="G13" s="215" t="str">
        <f>SUBSTITUTE(TEXT(HLOOKUP(G$5,YTD!$5:$53,YTD!$A13,FALSE),"0.0"),".",",")</f>
        <v>159,5</v>
      </c>
      <c r="H13" s="215" t="str">
        <f>SUBSTITUTE(TEXT((((HLOOKUP(F$5,YTD!$5:$53,YTD!$A13,FALSE))-(HLOOKUP(G$5,YTD!$5:$53,YTD!$A13,FALSE)))/(HLOOKUP(G$5,YTD!$5:$53,YTD!$A13,FALSE))*100),"0.0"),".",",")</f>
        <v>4,0</v>
      </c>
      <c r="I13" s="192"/>
      <c r="J13" s="192" t="str">
        <f t="shared" si="1"/>
        <v>#N/A</v>
      </c>
      <c r="K13" s="192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ht="15.75" customHeight="1">
      <c r="A14" s="192"/>
      <c r="B14" s="222" t="s">
        <v>244</v>
      </c>
      <c r="C14" s="223" t="str">
        <f>SUBSTITUTE(TEXT(HLOOKUP(C$5,Trimestre!$5:$53,Trimestre!$A14,FALSE),"0.0"),".",",")</f>
        <v>#N/A</v>
      </c>
      <c r="D14" s="223" t="str">
        <f>SUBSTITUTE(TEXT(HLOOKUP(D$5,Trimestre!$5:$53,Trimestre!$A14,FALSE),"0.0"),".",",")</f>
        <v>170,6</v>
      </c>
      <c r="E14" s="223" t="str">
        <f>SUBSTITUTE(TEXT((((HLOOKUP(C$5,Trimestre!$5:$53,Trimestre!$A14,FALSE))-(HLOOKUP(D$5,Trimestre!$5:$53,Trimestre!$A14,FALSE)))/(HLOOKUP(D$5,Trimestre!$5:$53,Trimestre!$A14,FALSE))*100),"0.0"),".",",")</f>
        <v>#N/A</v>
      </c>
      <c r="F14" s="223" t="str">
        <f>SUBSTITUTE(TEXT(HLOOKUP(F$5,YTD!$5:$53,YTD!$A14,FALSE),"0.0"),".",",")</f>
        <v>536,6</v>
      </c>
      <c r="G14" s="223" t="str">
        <f>SUBSTITUTE(TEXT(HLOOKUP(G$5,YTD!$5:$53,YTD!$A14,FALSE),"0.0"),".",",")</f>
        <v>421,4</v>
      </c>
      <c r="H14" s="223" t="str">
        <f>SUBSTITUTE(TEXT((((HLOOKUP(F$5,YTD!$5:$53,YTD!$A14,FALSE))-(HLOOKUP(G$5,YTD!$5:$53,YTD!$A14,FALSE)))/(HLOOKUP(G$5,YTD!$5:$53,YTD!$A14,FALSE))*100),"0.0"),".",",")</f>
        <v>27,3</v>
      </c>
      <c r="I14" s="192"/>
      <c r="J14" s="192" t="str">
        <f t="shared" si="1"/>
        <v>#N/A</v>
      </c>
      <c r="K14" s="192"/>
      <c r="L14" s="250"/>
      <c r="M14" s="251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ht="4.5" customHeight="1">
      <c r="A15" s="192"/>
      <c r="B15" s="100"/>
      <c r="C15" s="101"/>
      <c r="D15" s="101"/>
      <c r="E15" s="101"/>
      <c r="F15" s="101"/>
      <c r="G15" s="101"/>
      <c r="H15" s="101"/>
      <c r="I15" s="192"/>
      <c r="J15" s="192">
        <f t="shared" si="1"/>
        <v>0</v>
      </c>
      <c r="K15" s="192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ht="15.75" customHeight="1">
      <c r="A16" s="192"/>
      <c r="B16" s="96" t="s">
        <v>245</v>
      </c>
      <c r="C16" s="97"/>
      <c r="D16" s="97"/>
      <c r="E16" s="97"/>
      <c r="F16" s="97"/>
      <c r="G16" s="97"/>
      <c r="H16" s="97"/>
      <c r="I16" s="192"/>
      <c r="J16" s="192">
        <f t="shared" si="1"/>
        <v>0</v>
      </c>
      <c r="K16" s="19"/>
      <c r="L16" s="251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ht="15.75" customHeight="1">
      <c r="A17" s="192"/>
      <c r="B17" s="214" t="s">
        <v>237</v>
      </c>
      <c r="C17" s="215" t="str">
        <f>SUBSTITUTE(TEXT(HLOOKUP(C$5,Trimestre!$5:$53,Trimestre!$A17,FALSE),"0.0"),".",",")</f>
        <v>#N/A</v>
      </c>
      <c r="D17" s="215" t="str">
        <f>SUBSTITUTE(TEXT(HLOOKUP(D$5,Trimestre!$5:$53,Trimestre!$A17,FALSE),"0.0"),".",",")</f>
        <v>61,0</v>
      </c>
      <c r="E17" s="215" t="str">
        <f>SUBSTITUTE(TEXT((((HLOOKUP(C$5,Trimestre!$5:$53,Trimestre!$A17,FALSE))-(HLOOKUP(D$5,Trimestre!$5:$53,Trimestre!$A17,FALSE)))/(HLOOKUP(D$5,Trimestre!$5:$53,Trimestre!$A17,FALSE))*100),"0.0"),".",",")</f>
        <v>#N/A</v>
      </c>
      <c r="F17" s="215" t="str">
        <f>SUBSTITUTE(TEXT(HLOOKUP(F$5,YTD!$5:$53,YTD!$A17,FALSE),"0.0"),".",",")</f>
        <v>180,6</v>
      </c>
      <c r="G17" s="215" t="str">
        <f>SUBSTITUTE(TEXT(HLOOKUP(G$5,YTD!$5:$53,YTD!$A17,FALSE),"0.0"),".",",")</f>
        <v>157,8</v>
      </c>
      <c r="H17" s="215" t="str">
        <f>SUBSTITUTE(TEXT((((HLOOKUP(F$5,YTD!$5:$53,YTD!$A17,FALSE))-(HLOOKUP(G$5,YTD!$5:$53,YTD!$A17,FALSE)))/(HLOOKUP(G$5,YTD!$5:$53,YTD!$A17,FALSE))*100),"0.0"),".",",")</f>
        <v>14,5</v>
      </c>
      <c r="I17" s="192"/>
      <c r="J17" s="192" t="str">
        <f t="shared" si="1"/>
        <v>#N/A</v>
      </c>
      <c r="K17" s="19"/>
      <c r="L17" s="251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ht="15.75" customHeight="1">
      <c r="A18" s="192"/>
      <c r="B18" s="55" t="s">
        <v>238</v>
      </c>
      <c r="C18" s="56" t="str">
        <f>SUBSTITUTE(TEXT(HLOOKUP(C$5,Trimestre!$5:$53,Trimestre!$A18,FALSE),"0.0"),".",",")</f>
        <v>#N/A</v>
      </c>
      <c r="D18" s="56" t="str">
        <f>SUBSTITUTE(TEXT(HLOOKUP(D$5,Trimestre!$5:$53,Trimestre!$A18,FALSE),"0.0"),".",",")</f>
        <v>21,2</v>
      </c>
      <c r="E18" s="56" t="str">
        <f>SUBSTITUTE(TEXT((((HLOOKUP(C$5,Trimestre!$5:$53,Trimestre!$A18,FALSE))-(HLOOKUP(D$5,Trimestre!$5:$53,Trimestre!$A18,FALSE)))/(HLOOKUP(D$5,Trimestre!$5:$53,Trimestre!$A18,FALSE))*100),"0.0"),".",",")</f>
        <v>#N/A</v>
      </c>
      <c r="F18" s="56" t="str">
        <f>SUBSTITUTE(TEXT(HLOOKUP(F$5,YTD!$5:$53,YTD!$A18,FALSE),"0.0"),".",",")</f>
        <v>64,5</v>
      </c>
      <c r="G18" s="56" t="str">
        <f>SUBSTITUTE(TEXT(HLOOKUP(G$5,YTD!$5:$53,YTD!$A18,FALSE),"0.0"),".",",")</f>
        <v>57,2</v>
      </c>
      <c r="H18" s="56" t="str">
        <f>SUBSTITUTE(TEXT((((HLOOKUP(F$5,YTD!$5:$53,YTD!$A18,FALSE))-(HLOOKUP(G$5,YTD!$5:$53,YTD!$A18,FALSE)))/(HLOOKUP(G$5,YTD!$5:$53,YTD!$A18,FALSE))*100),"0.0"),".",",")</f>
        <v>12,8</v>
      </c>
      <c r="I18" s="229"/>
      <c r="J18" s="192" t="str">
        <f t="shared" si="1"/>
        <v>#N/A</v>
      </c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ht="15.75" customHeight="1">
      <c r="A19" s="192"/>
      <c r="B19" s="55" t="s">
        <v>239</v>
      </c>
      <c r="C19" s="56" t="str">
        <f>SUBSTITUTE(TEXT(HLOOKUP(C$5,Trimestre!$5:$53,Trimestre!$A19,FALSE),"0.0"),".",",")</f>
        <v>#N/A</v>
      </c>
      <c r="D19" s="56" t="str">
        <f>SUBSTITUTE(TEXT(HLOOKUP(D$5,Trimestre!$5:$53,Trimestre!$A19,FALSE),"0.0"),".",",")</f>
        <v>18,2</v>
      </c>
      <c r="E19" s="56" t="str">
        <f>SUBSTITUTE(TEXT((((HLOOKUP(C$5,Trimestre!$5:$53,Trimestre!$A19,FALSE))-(HLOOKUP(D$5,Trimestre!$5:$53,Trimestre!$A19,FALSE)))/(HLOOKUP(D$5,Trimestre!$5:$53,Trimestre!$A19,FALSE))*100),"0.0"),".",",")</f>
        <v>#N/A</v>
      </c>
      <c r="F19" s="56" t="str">
        <f>SUBSTITUTE(TEXT(HLOOKUP(F$5,YTD!$5:$53,YTD!$A19,FALSE),"0.0"),".",",")</f>
        <v>54,4</v>
      </c>
      <c r="G19" s="56" t="str">
        <f>SUBSTITUTE(TEXT(HLOOKUP(G$5,YTD!$5:$53,YTD!$A19,FALSE),"0.0"),".",",")</f>
        <v>45,4</v>
      </c>
      <c r="H19" s="56" t="str">
        <f>SUBSTITUTE(TEXT((((HLOOKUP(F$5,YTD!$5:$53,YTD!$A19,FALSE))-(HLOOKUP(G$5,YTD!$5:$53,YTD!$A19,FALSE)))/(HLOOKUP(G$5,YTD!$5:$53,YTD!$A19,FALSE))*100),"0.0"),".",",")</f>
        <v>19,7</v>
      </c>
      <c r="I19" s="229"/>
      <c r="J19" s="192" t="str">
        <f t="shared" si="1"/>
        <v>#N/A</v>
      </c>
      <c r="K19" s="19"/>
      <c r="L19" s="252"/>
      <c r="M19" s="19"/>
      <c r="N19" s="253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ht="15.75" customHeight="1">
      <c r="A20" s="192"/>
      <c r="B20" s="55" t="s">
        <v>240</v>
      </c>
      <c r="C20" s="56" t="str">
        <f>SUBSTITUTE(TEXT(HLOOKUP(C$5,Trimestre!$5:$53,Trimestre!$A20,FALSE),"0.0"),".",",")</f>
        <v>#N/A</v>
      </c>
      <c r="D20" s="56" t="str">
        <f>SUBSTITUTE(TEXT(HLOOKUP(D$5,Trimestre!$5:$53,Trimestre!$A20,FALSE),"0.0"),".",",")</f>
        <v>21,7</v>
      </c>
      <c r="E20" s="56" t="str">
        <f>SUBSTITUTE(TEXT((((HLOOKUP(C$5,Trimestre!$5:$53,Trimestre!$A20,FALSE))-(HLOOKUP(D$5,Trimestre!$5:$53,Trimestre!$A20,FALSE)))/(HLOOKUP(D$5,Trimestre!$5:$53,Trimestre!$A20,FALSE))*100),"0.0"),".",",")</f>
        <v>#N/A</v>
      </c>
      <c r="F20" s="56" t="str">
        <f>SUBSTITUTE(TEXT(HLOOKUP(F$5,YTD!$5:$53,YTD!$A20,FALSE),"0.0"),".",",")</f>
        <v>61,7</v>
      </c>
      <c r="G20" s="56" t="str">
        <f>SUBSTITUTE(TEXT(HLOOKUP(G$5,YTD!$5:$53,YTD!$A20,FALSE),"0.0"),".",",")</f>
        <v>55,2</v>
      </c>
      <c r="H20" s="56" t="str">
        <f>SUBSTITUTE(TEXT((((HLOOKUP(F$5,YTD!$5:$53,YTD!$A20,FALSE))-(HLOOKUP(G$5,YTD!$5:$53,YTD!$A20,FALSE)))/(HLOOKUP(G$5,YTD!$5:$53,YTD!$A20,FALSE))*100),"0.0"),".",",")</f>
        <v>11,9</v>
      </c>
      <c r="I20" s="229"/>
      <c r="J20" s="192" t="str">
        <f t="shared" si="1"/>
        <v>#N/A</v>
      </c>
      <c r="K20" s="192"/>
      <c r="N20" s="253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ht="15.75" customHeight="1">
      <c r="A21" s="192"/>
      <c r="B21" s="214" t="s">
        <v>242</v>
      </c>
      <c r="C21" s="215" t="str">
        <f>SUBSTITUTE(TEXT(HLOOKUP(C$5,Trimestre!$5:$53,Trimestre!$A21,FALSE),"0.0"),".",",")</f>
        <v>#N/A</v>
      </c>
      <c r="D21" s="215" t="str">
        <f>SUBSTITUTE(TEXT(HLOOKUP(D$5,Trimestre!$5:$53,Trimestre!$A21,FALSE),"0.0"),".",",")</f>
        <v>30,1</v>
      </c>
      <c r="E21" s="215" t="str">
        <f>SUBSTITUTE(TEXT((((HLOOKUP(C$5,Trimestre!$5:$53,Trimestre!$A21,FALSE))-(HLOOKUP(D$5,Trimestre!$5:$53,Trimestre!$A21,FALSE)))/(HLOOKUP(D$5,Trimestre!$5:$53,Trimestre!$A21,FALSE))*100),"0.0"),".",",")</f>
        <v>#N/A</v>
      </c>
      <c r="F21" s="215" t="str">
        <f>SUBSTITUTE(TEXT(HLOOKUP(F$5,YTD!$5:$53,YTD!$A21,FALSE),"0.0"),".",",")</f>
        <v>87,5</v>
      </c>
      <c r="G21" s="215" t="str">
        <f>SUBSTITUTE(TEXT(HLOOKUP(G$5,YTD!$5:$53,YTD!$A21,FALSE),"0.0"),".",",")</f>
        <v>54,4</v>
      </c>
      <c r="H21" s="215" t="str">
        <f>SUBSTITUTE(TEXT((((HLOOKUP(F$5,YTD!$5:$53,YTD!$A21,FALSE))-(HLOOKUP(G$5,YTD!$5:$53,YTD!$A21,FALSE)))/(HLOOKUP(G$5,YTD!$5:$53,YTD!$A21,FALSE))*100),"0.0"),".",",")</f>
        <v>60,9</v>
      </c>
      <c r="I21" s="229"/>
      <c r="J21" s="192" t="str">
        <f t="shared" si="1"/>
        <v>#N/A</v>
      </c>
      <c r="K21" s="192"/>
      <c r="L21" s="19"/>
      <c r="M21" s="19"/>
      <c r="N21" s="253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ht="15.75" customHeight="1">
      <c r="A22" s="192"/>
      <c r="B22" s="214" t="s">
        <v>243</v>
      </c>
      <c r="C22" s="215" t="str">
        <f>SUBSTITUTE(TEXT(HLOOKUP(C$5,Trimestre!$5:$53,Trimestre!$A22,FALSE),"0.0"),".",",")</f>
        <v>#N/A</v>
      </c>
      <c r="D22" s="215" t="str">
        <f>SUBSTITUTE(TEXT(HLOOKUP(D$5,Trimestre!$5:$53,Trimestre!$A22,FALSE),"0.0"),".",",")</f>
        <v>15,5</v>
      </c>
      <c r="E22" s="215" t="str">
        <f>SUBSTITUTE(TEXT((((HLOOKUP(C$5,Trimestre!$5:$53,Trimestre!$A22,FALSE))-(HLOOKUP(D$5,Trimestre!$5:$53,Trimestre!$A22,FALSE)))/(HLOOKUP(D$5,Trimestre!$5:$53,Trimestre!$A22,FALSE))*100),"0.0"),".",",")</f>
        <v>#N/A</v>
      </c>
      <c r="F22" s="215" t="str">
        <f>SUBSTITUTE(TEXT(HLOOKUP(F$5,YTD!$5:$53,YTD!$A22,FALSE),"0.0"),".",",")</f>
        <v>45,0</v>
      </c>
      <c r="G22" s="215" t="str">
        <f>SUBSTITUTE(TEXT(HLOOKUP(G$5,YTD!$5:$53,YTD!$A22,FALSE),"0.0"),".",",")</f>
        <v>43,9</v>
      </c>
      <c r="H22" s="215" t="str">
        <f>SUBSTITUTE(TEXT((((HLOOKUP(F$5,YTD!$5:$53,YTD!$A22,FALSE))-(HLOOKUP(G$5,YTD!$5:$53,YTD!$A22,FALSE)))/(HLOOKUP(G$5,YTD!$5:$53,YTD!$A22,FALSE))*100),"0.0"),".",",")</f>
        <v>2,6</v>
      </c>
      <c r="I22" s="229"/>
      <c r="J22" s="192" t="str">
        <f t="shared" si="1"/>
        <v>#N/A</v>
      </c>
      <c r="K22" s="192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ht="15.75" customHeight="1">
      <c r="A23" s="192"/>
      <c r="B23" s="222" t="s">
        <v>246</v>
      </c>
      <c r="C23" s="223" t="str">
        <f>SUBSTITUTE(TEXT(HLOOKUP(C$5,Trimestre!$5:$53,Trimestre!$A23,FALSE),"0.0"),".",",")</f>
        <v>#N/A</v>
      </c>
      <c r="D23" s="223" t="str">
        <f>SUBSTITUTE(TEXT(HLOOKUP(D$5,Trimestre!$5:$53,Trimestre!$A23,FALSE),"0.0"),".",",")</f>
        <v>106,7</v>
      </c>
      <c r="E23" s="223" t="str">
        <f>SUBSTITUTE(TEXT((((HLOOKUP(C$5,Trimestre!$5:$53,Trimestre!$A23,FALSE))-(HLOOKUP(D$5,Trimestre!$5:$53,Trimestre!$A23,FALSE)))/(HLOOKUP(D$5,Trimestre!$5:$53,Trimestre!$A23,FALSE))*100),"0.0"),".",",")</f>
        <v>#N/A</v>
      </c>
      <c r="F23" s="223" t="str">
        <f>SUBSTITUTE(TEXT(HLOOKUP(F$5,YTD!$5:$53,YTD!$A23,FALSE),"0.0"),".",",")</f>
        <v>313,1</v>
      </c>
      <c r="G23" s="223" t="str">
        <f>SUBSTITUTE(TEXT(HLOOKUP(G$5,YTD!$5:$53,YTD!$A23,FALSE),"0.0"),".",",")</f>
        <v>256,0</v>
      </c>
      <c r="H23" s="223" t="str">
        <f>SUBSTITUTE(TEXT((((HLOOKUP(F$5,YTD!$5:$53,YTD!$A23,FALSE))-(HLOOKUP(G$5,YTD!$5:$53,YTD!$A23,FALSE)))/(HLOOKUP(G$5,YTD!$5:$53,YTD!$A23,FALSE))*100),"0.0"),".",",")</f>
        <v>22,3</v>
      </c>
      <c r="I23" s="229"/>
      <c r="J23" s="192" t="str">
        <f t="shared" si="1"/>
        <v>#N/A</v>
      </c>
      <c r="K23" s="192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ht="4.5" customHeight="1">
      <c r="A24" s="192"/>
      <c r="B24" s="100"/>
      <c r="C24" s="101"/>
      <c r="D24" s="101"/>
      <c r="E24" s="101"/>
      <c r="F24" s="101"/>
      <c r="G24" s="101"/>
      <c r="H24" s="101"/>
      <c r="I24" s="229"/>
      <c r="J24" s="192">
        <f t="shared" si="1"/>
        <v>0</v>
      </c>
      <c r="K24" s="192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ht="15.75" customHeight="1">
      <c r="A25" s="192"/>
      <c r="B25" s="254" t="s">
        <v>247</v>
      </c>
      <c r="C25" s="255"/>
      <c r="D25" s="255"/>
      <c r="E25" s="255"/>
      <c r="F25" s="255"/>
      <c r="G25" s="255"/>
      <c r="H25" s="255"/>
      <c r="I25" s="229"/>
      <c r="J25" s="192"/>
      <c r="K25" s="192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ht="15.75" customHeight="1">
      <c r="A26" s="192"/>
      <c r="B26" s="232" t="s">
        <v>248</v>
      </c>
      <c r="C26" s="233" t="str">
        <f>SUBSTITUTE(TEXT(HLOOKUP(C$5,Trimestre!$5:$53,Trimestre!$A26,FALSE),"0.0"),".",",")</f>
        <v>#N/A</v>
      </c>
      <c r="D26" s="233" t="str">
        <f>SUBSTITUTE(TEXT(HLOOKUP(D$5,Trimestre!$5:$53,Trimestre!$A26,FALSE),"0.0"),".",",")</f>
        <v>145,9</v>
      </c>
      <c r="E26" s="233" t="str">
        <f>SUBSTITUTE(TEXT((((HLOOKUP(C$5,Trimestre!$5:$53,Trimestre!$A26,FALSE))-(HLOOKUP(D$5,Trimestre!$5:$53,Trimestre!$A26,FALSE)))/(HLOOKUP(D$5,Trimestre!$5:$53,Trimestre!$A26,FALSE))*100),"0.0"),".",",")</f>
        <v>#N/A</v>
      </c>
      <c r="F26" s="233" t="str">
        <f>SUBSTITUTE(TEXT(HLOOKUP(F$5,YTD!$5:$53,YTD!$A26,FALSE),"0.0"),".",",")</f>
        <v>406,8</v>
      </c>
      <c r="G26" s="233" t="str">
        <f>SUBSTITUTE(TEXT(HLOOKUP(G$5,YTD!$5:$53,YTD!$A26,FALSE),"0.0"),".",",")</f>
        <v>364,3</v>
      </c>
      <c r="H26" s="233" t="str">
        <f>SUBSTITUTE(TEXT((((HLOOKUP(F$5,YTD!$5:$53,YTD!$A26,FALSE))-(HLOOKUP(G$5,YTD!$5:$53,YTD!$A26,FALSE)))/(HLOOKUP(G$5,YTD!$5:$53,YTD!$A26,FALSE))*100),"0.0"),".",",")</f>
        <v>11,7</v>
      </c>
      <c r="I26" s="229"/>
      <c r="J26" s="192" t="str">
        <f t="shared" ref="J26:J29" si="2">C26-D26</f>
        <v>#N/A</v>
      </c>
      <c r="K26" s="192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ht="15.75" customHeight="1">
      <c r="A27" s="192"/>
      <c r="B27" s="55" t="s">
        <v>249</v>
      </c>
      <c r="C27" s="56" t="str">
        <f>SUBSTITUTE(TEXT(HLOOKUP(C$5,Trimestre!$5:$53,Trimestre!$A27,FALSE),"0.0"),".",",")</f>
        <v>#N/A</v>
      </c>
      <c r="D27" s="56" t="str">
        <f>SUBSTITUTE(TEXT(HLOOKUP(D$5,Trimestre!$5:$53,Trimestre!$A27,FALSE),"0.0"),".",",")</f>
        <v>78,3</v>
      </c>
      <c r="E27" s="56" t="str">
        <f>SUBSTITUTE(TEXT((((HLOOKUP(C$5,Trimestre!$5:$53,Trimestre!$A27,FALSE))-(HLOOKUP(D$5,Trimestre!$5:$53,Trimestre!$A27,FALSE)))/(HLOOKUP(D$5,Trimestre!$5:$53,Trimestre!$A27,FALSE))*100),"0.0"),".",",")</f>
        <v>#N/A</v>
      </c>
      <c r="F27" s="56" t="str">
        <f>SUBSTITUTE(TEXT(HLOOKUP(F$5,YTD!$5:$53,YTD!$A27,FALSE),"0.0"),".",",")</f>
        <v>212,0</v>
      </c>
      <c r="G27" s="56" t="str">
        <f>SUBSTITUTE(TEXT(HLOOKUP(G$5,YTD!$5:$53,YTD!$A27,FALSE),"0.0"),".",",")</f>
        <v>193,0</v>
      </c>
      <c r="H27" s="56" t="str">
        <f>SUBSTITUTE(TEXT((((HLOOKUP(F$5,YTD!$5:$53,YTD!$A27,FALSE))-(HLOOKUP(G$5,YTD!$5:$53,YTD!$A27,FALSE)))/(HLOOKUP(G$5,YTD!$5:$53,YTD!$A27,FALSE))*100),"0.0"),".",",")</f>
        <v>9,9</v>
      </c>
      <c r="I27" s="229"/>
      <c r="J27" s="192" t="str">
        <f t="shared" si="2"/>
        <v>#N/A</v>
      </c>
      <c r="K27" s="192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ht="15.75" customHeight="1">
      <c r="A28" s="192"/>
      <c r="B28" s="55" t="s">
        <v>250</v>
      </c>
      <c r="C28" s="56" t="str">
        <f>SUBSTITUTE(TEXT(HLOOKUP(C$5,Trimestre!$5:$53,Trimestre!$A28,FALSE),"0.0"),".",",")</f>
        <v>#N/A</v>
      </c>
      <c r="D28" s="56" t="str">
        <f>SUBSTITUTE(TEXT(HLOOKUP(D$5,Trimestre!$5:$53,Trimestre!$A28,FALSE),"0.0"),".",",")</f>
        <v>33,8</v>
      </c>
      <c r="E28" s="56" t="str">
        <f>SUBSTITUTE(TEXT((((HLOOKUP(C$5,Trimestre!$5:$53,Trimestre!$A28,FALSE))-(HLOOKUP(D$5,Trimestre!$5:$53,Trimestre!$A28,FALSE)))/(HLOOKUP(D$5,Trimestre!$5:$53,Trimestre!$A28,FALSE))*100),"0.0"),".",",")</f>
        <v>#N/A</v>
      </c>
      <c r="F28" s="56" t="str">
        <f>SUBSTITUTE(TEXT(HLOOKUP(F$5,YTD!$5:$53,YTD!$A28,FALSE),"0.0"),".",",")</f>
        <v>100,4</v>
      </c>
      <c r="G28" s="56" t="str">
        <f>SUBSTITUTE(TEXT(HLOOKUP(G$5,YTD!$5:$53,YTD!$A28,FALSE),"0.0"),".",",")</f>
        <v>85,5</v>
      </c>
      <c r="H28" s="56" t="str">
        <f>SUBSTITUTE(TEXT((((HLOOKUP(F$5,YTD!$5:$53,YTD!$A28,FALSE))-(HLOOKUP(G$5,YTD!$5:$53,YTD!$A28,FALSE)))/(HLOOKUP(G$5,YTD!$5:$53,YTD!$A28,FALSE))*100),"0.0"),".",",")</f>
        <v>17,4</v>
      </c>
      <c r="I28" s="229"/>
      <c r="J28" s="192" t="str">
        <f t="shared" si="2"/>
        <v>#N/A</v>
      </c>
      <c r="K28" s="192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ht="15.75" customHeight="1">
      <c r="A29" s="192"/>
      <c r="B29" s="55" t="s">
        <v>251</v>
      </c>
      <c r="C29" s="56" t="str">
        <f>SUBSTITUTE(TEXT(HLOOKUP(C$5,Trimestre!$5:$53,Trimestre!$A29,FALSE),"0.0"),".",",")</f>
        <v>#N/A</v>
      </c>
      <c r="D29" s="56" t="str">
        <f>SUBSTITUTE(TEXT(HLOOKUP(D$5,Trimestre!$5:$53,Trimestre!$A29,FALSE),"0.0"),".",",")</f>
        <v>33,7</v>
      </c>
      <c r="E29" s="56" t="str">
        <f>SUBSTITUTE(TEXT((((HLOOKUP(C$5,Trimestre!$5:$53,Trimestre!$A29,FALSE))-(HLOOKUP(D$5,Trimestre!$5:$53,Trimestre!$A29,FALSE)))/(HLOOKUP(D$5,Trimestre!$5:$53,Trimestre!$A29,FALSE))*100),"0.0"),".",",")</f>
        <v>#N/A</v>
      </c>
      <c r="F29" s="56" t="str">
        <f>SUBSTITUTE(TEXT(HLOOKUP(F$5,YTD!$5:$53,YTD!$A29,FALSE),"0.0"),".",",")</f>
        <v>94,3</v>
      </c>
      <c r="G29" s="56" t="str">
        <f>SUBSTITUTE(TEXT(HLOOKUP(G$5,YTD!$5:$53,YTD!$A29,FALSE),"0.0"),".",",")</f>
        <v>85,8</v>
      </c>
      <c r="H29" s="56" t="str">
        <f>SUBSTITUTE(TEXT((((HLOOKUP(F$5,YTD!$5:$53,YTD!$A29,FALSE))-(HLOOKUP(G$5,YTD!$5:$53,YTD!$A29,FALSE)))/(HLOOKUP(G$5,YTD!$5:$53,YTD!$A29,FALSE))*100),"0.0"),".",",")</f>
        <v>10,0</v>
      </c>
      <c r="I29" s="229"/>
      <c r="J29" s="192" t="str">
        <f t="shared" si="2"/>
        <v>#N/A</v>
      </c>
      <c r="K29" s="192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ht="15.75" customHeight="1">
      <c r="A30" s="192"/>
      <c r="B30" s="256" t="s">
        <v>241</v>
      </c>
      <c r="C30" s="233" t="str">
        <f>SUBSTITUTE(TEXT(HLOOKUP(C$5,Trimestre!$5:$53,Trimestre!$A30,FALSE),"0.0"),".",",")</f>
        <v>#N/A</v>
      </c>
      <c r="D30" s="233" t="str">
        <f>SUBSTITUTE(TEXT(HLOOKUP(D$5,Trimestre!$5:$53,Trimestre!$A30,FALSE),"0.0"),".",",")</f>
        <v>6,6</v>
      </c>
      <c r="E30" s="233" t="str">
        <f>SUBSTITUTE(TEXT((((HLOOKUP(C$5,Trimestre!$5:$53,Trimestre!$A30,FALSE))-(HLOOKUP(D$5,Trimestre!$5:$53,Trimestre!$A30,FALSE)))/(HLOOKUP(D$5,Trimestre!$5:$53,Trimestre!$A30,FALSE))*100),"0.0"),".",",")</f>
        <v>#N/A</v>
      </c>
      <c r="F30" s="233" t="str">
        <f>SUBSTITUTE(TEXT(HLOOKUP(F$5,YTD!$5:$53,YTD!$A30,FALSE),"0.0"),".",",")</f>
        <v>17,1</v>
      </c>
      <c r="G30" s="233" t="str">
        <f>SUBSTITUTE(TEXT(HLOOKUP(G$5,YTD!$5:$53,YTD!$A30,FALSE),"0.0"),".",",")</f>
        <v>18,0</v>
      </c>
      <c r="H30" s="233" t="str">
        <f>SUBSTITUTE(TEXT((((HLOOKUP(F$5,YTD!$5:$53,YTD!$A30,FALSE))-(HLOOKUP(G$5,YTD!$5:$53,YTD!$A30,FALSE)))/(HLOOKUP(G$5,YTD!$5:$53,YTD!$A30,FALSE))*100),"0.0"),".",",")</f>
        <v>-5,0</v>
      </c>
      <c r="I30" s="229"/>
      <c r="J30" s="192"/>
      <c r="K30" s="192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ht="15.75" customHeight="1">
      <c r="A31" s="192"/>
      <c r="B31" s="232" t="s">
        <v>252</v>
      </c>
      <c r="C31" s="233" t="str">
        <f>SUBSTITUTE(TEXT(HLOOKUP(C$5,Trimestre!$5:$53,Trimestre!$A31,FALSE),"0.0"),".",",")</f>
        <v>#N/A</v>
      </c>
      <c r="D31" s="233" t="str">
        <f>SUBSTITUTE(TEXT(HLOOKUP(D$5,Trimestre!$5:$53,Trimestre!$A31,FALSE),"0.0"),".",",")</f>
        <v>45,9</v>
      </c>
      <c r="E31" s="233" t="str">
        <f>SUBSTITUTE(TEXT((((HLOOKUP(C$5,Trimestre!$5:$53,Trimestre!$A31,FALSE))-(HLOOKUP(D$5,Trimestre!$5:$53,Trimestre!$A31,FALSE)))/(HLOOKUP(D$5,Trimestre!$5:$53,Trimestre!$A31,FALSE))*100),"0.0"),".",",")</f>
        <v>#N/A</v>
      </c>
      <c r="F31" s="233" t="str">
        <f>SUBSTITUTE(TEXT(HLOOKUP(F$5,YTD!$5:$53,YTD!$A31,FALSE),"0.0"),".",",")</f>
        <v>214,9</v>
      </c>
      <c r="G31" s="233" t="str">
        <f>SUBSTITUTE(TEXT(HLOOKUP(G$5,YTD!$5:$53,YTD!$A31,FALSE),"0.0"),".",",")</f>
        <v>91,8</v>
      </c>
      <c r="H31" s="233" t="str">
        <f>SUBSTITUTE(TEXT((((HLOOKUP(F$5,YTD!$5:$53,YTD!$A31,FALSE))-(HLOOKUP(G$5,YTD!$5:$53,YTD!$A31,FALSE)))/(HLOOKUP(G$5,YTD!$5:$53,YTD!$A31,FALSE))*100),"0.0"),".",",")</f>
        <v>134,1</v>
      </c>
      <c r="I31" s="229"/>
      <c r="J31" s="192" t="str">
        <f t="shared" ref="J31:J33" si="3">C31-D31</f>
        <v>#N/A</v>
      </c>
      <c r="K31" s="192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ht="15.75" customHeight="1">
      <c r="A32" s="192"/>
      <c r="B32" s="232" t="s">
        <v>253</v>
      </c>
      <c r="C32" s="233" t="str">
        <f>SUBSTITUTE(TEXT(HLOOKUP(C$5,Trimestre!$5:$53,Trimestre!$A32,FALSE),"0.0"),".",",")</f>
        <v>#N/A</v>
      </c>
      <c r="D32" s="233" t="str">
        <f>SUBSTITUTE(TEXT(HLOOKUP(D$5,Trimestre!$5:$53,Trimestre!$A32,FALSE),"0.0"),".",",")</f>
        <v>198,4</v>
      </c>
      <c r="E32" s="233" t="str">
        <f>SUBSTITUTE(TEXT((((HLOOKUP(C$5,Trimestre!$5:$53,Trimestre!$A32,FALSE))-(HLOOKUP(D$5,Trimestre!$5:$53,Trimestre!$A32,FALSE)))/(HLOOKUP(D$5,Trimestre!$5:$53,Trimestre!$A32,FALSE))*100),"0.0"),".",",")</f>
        <v>#N/A</v>
      </c>
      <c r="F32" s="233" t="str">
        <f>SUBSTITUTE(TEXT(HLOOKUP(F$5,YTD!$5:$53,YTD!$A32,FALSE),"0.0"),".",",")</f>
        <v>638,8</v>
      </c>
      <c r="G32" s="233" t="str">
        <f>SUBSTITUTE(TEXT(HLOOKUP(G$5,YTD!$5:$53,YTD!$A32,FALSE),"0.0"),".",",")</f>
        <v>474,1</v>
      </c>
      <c r="H32" s="233" t="str">
        <f>SUBSTITUTE(TEXT((((HLOOKUP(F$5,YTD!$5:$53,YTD!$A32,FALSE))-(HLOOKUP(G$5,YTD!$5:$53,YTD!$A32,FALSE)))/(HLOOKUP(G$5,YTD!$5:$53,YTD!$A32,FALSE))*100),"0.0"),".",",")</f>
        <v>34,7</v>
      </c>
      <c r="I32" s="192"/>
      <c r="J32" s="192" t="str">
        <f t="shared" si="3"/>
        <v>#N/A</v>
      </c>
      <c r="K32" s="192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ht="15.75" customHeight="1">
      <c r="A33" s="192"/>
      <c r="B33" s="232" t="s">
        <v>254</v>
      </c>
      <c r="C33" s="233" t="str">
        <f>SUBSTITUTE(TEXT(HLOOKUP(C$5,Trimestre!$5:$53,Trimestre!$A33,FALSE),"0.0"),".",",")</f>
        <v>#N/A</v>
      </c>
      <c r="D33" s="233" t="str">
        <f>SUBSTITUTE(TEXT(HLOOKUP(D$5,Trimestre!$5:$53,Trimestre!$A33,FALSE),"0.0"),".",",")</f>
        <v>78,8</v>
      </c>
      <c r="E33" s="233" t="str">
        <f>SUBSTITUTE(TEXT((((HLOOKUP(C$5,Trimestre!$5:$53,Trimestre!$A33,FALSE))-(HLOOKUP(D$5,Trimestre!$5:$53,Trimestre!$A33,FALSE)))/(HLOOKUP(D$5,Trimestre!$5:$53,Trimestre!$A33,FALSE))*100),"0.0"),".",",")</f>
        <v>#N/A</v>
      </c>
      <c r="F33" s="233" t="str">
        <f>SUBSTITUTE(TEXT(HLOOKUP(F$5,YTD!$5:$53,YTD!$A33,FALSE),"0.0"),".",",")</f>
        <v>210,9</v>
      </c>
      <c r="G33" s="233" t="str">
        <f>SUBSTITUTE(TEXT(HLOOKUP(G$5,YTD!$5:$53,YTD!$A33,FALSE),"0.0"),".",",")</f>
        <v>203,3</v>
      </c>
      <c r="H33" s="233" t="str">
        <f>SUBSTITUTE(TEXT((((HLOOKUP(F$5,YTD!$5:$53,YTD!$A33,FALSE))-(HLOOKUP(G$5,YTD!$5:$53,YTD!$A33,FALSE)))/(HLOOKUP(G$5,YTD!$5:$53,YTD!$A33,FALSE))*100),"0.0"),".",",")</f>
        <v>3,7</v>
      </c>
      <c r="I33" s="192"/>
      <c r="J33" s="192" t="str">
        <f t="shared" si="3"/>
        <v>#N/A</v>
      </c>
      <c r="K33" s="192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ht="4.5" customHeight="1">
      <c r="A34" s="192"/>
      <c r="B34" s="100"/>
      <c r="C34" s="101"/>
      <c r="D34" s="101"/>
      <c r="E34" s="101"/>
      <c r="F34" s="101"/>
      <c r="G34" s="101"/>
      <c r="H34" s="101"/>
      <c r="I34" s="192"/>
      <c r="J34" s="192"/>
      <c r="K34" s="192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ht="15.75" customHeight="1">
      <c r="A35" s="192"/>
      <c r="B35" s="96" t="s">
        <v>255</v>
      </c>
      <c r="C35" s="97" t="str">
        <f>SUBSTITUTE(TEXT(HLOOKUP(C$5,Trimestre!$5:$53,Trimestre!$A35,FALSE),"0.0"),".",",")</f>
        <v>#N/A</v>
      </c>
      <c r="D35" s="97" t="str">
        <f>SUBSTITUTE(TEXT(HLOOKUP(D$5,Trimestre!$5:$53,Trimestre!$A35,FALSE),"0.0"),".",",")</f>
        <v>277,3</v>
      </c>
      <c r="E35" s="97" t="str">
        <f>SUBSTITUTE(TEXT((((HLOOKUP(C$5,Trimestre!$5:$53,Trimestre!$A35,FALSE))-(HLOOKUP(D$5,Trimestre!$5:$53,Trimestre!$A35,FALSE)))/(HLOOKUP(D$5,Trimestre!$5:$53,Trimestre!$A35,FALSE))*100),"0.0"),".",",")</f>
        <v>#N/A</v>
      </c>
      <c r="F35" s="97" t="str">
        <f>SUBSTITUTE(TEXT(HLOOKUP(F$5,YTD!$5:$53,YTD!$A35,FALSE),"0.0"),".",",")</f>
        <v>849,6</v>
      </c>
      <c r="G35" s="97" t="str">
        <f>SUBSTITUTE(TEXT(HLOOKUP(G$5,YTD!$5:$53,YTD!$A35,FALSE),"0.0"),".",",")</f>
        <v>677,4</v>
      </c>
      <c r="H35" s="97" t="str">
        <f>SUBSTITUTE(TEXT((((HLOOKUP(F$5,YTD!$5:$53,YTD!$A35,FALSE))-(HLOOKUP(G$5,YTD!$5:$53,YTD!$A35,FALSE)))/(HLOOKUP(G$5,YTD!$5:$53,YTD!$A35,FALSE))*100),"0.0"),".",",")</f>
        <v>25,4</v>
      </c>
      <c r="I35" s="192"/>
      <c r="J35" s="192" t="str">
        <f>C35-D35</f>
        <v>#N/A</v>
      </c>
      <c r="K35" s="192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ht="15.75" customHeight="1">
      <c r="A36" s="192"/>
      <c r="B36" s="119" t="s">
        <v>256</v>
      </c>
      <c r="C36" s="120"/>
      <c r="D36" s="120"/>
      <c r="E36" s="120"/>
      <c r="F36" s="120"/>
      <c r="G36" s="120"/>
      <c r="H36" s="120"/>
      <c r="I36" s="192"/>
      <c r="J36" s="192"/>
      <c r="K36" s="192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ht="15.75" customHeight="1">
      <c r="A37" s="192"/>
      <c r="B37" s="134"/>
      <c r="C37" s="119"/>
      <c r="D37" s="119"/>
      <c r="E37" s="119"/>
      <c r="F37" s="119"/>
      <c r="G37" s="119"/>
      <c r="H37" s="119"/>
      <c r="I37" s="192"/>
      <c r="J37" s="192"/>
      <c r="K37" s="192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ht="15.75" customHeight="1">
      <c r="A38" s="192"/>
      <c r="B38" s="238" t="s">
        <v>257</v>
      </c>
      <c r="C38" s="208" t="str">
        <f>$C$5</f>
        <v>3T24</v>
      </c>
      <c r="D38" s="208" t="str">
        <f>$D$5</f>
        <v>3T23</v>
      </c>
      <c r="E38" s="208" t="s">
        <v>360</v>
      </c>
      <c r="F38" s="208" t="str">
        <f>$F$5</f>
        <v>8M24</v>
      </c>
      <c r="G38" s="208" t="str">
        <f>$G$5</f>
        <v>8M23</v>
      </c>
      <c r="H38" s="208" t="s">
        <v>360</v>
      </c>
      <c r="I38" s="192"/>
      <c r="J38" s="192"/>
      <c r="K38" s="192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ht="15.75" customHeight="1">
      <c r="A39" s="192"/>
      <c r="B39" s="239" t="s">
        <v>258</v>
      </c>
      <c r="C39" s="257" t="str">
        <f>SUBSTITUTE(TEXT(HLOOKUP(C$5,Trimestre!$5:$53,Trimestre!$A39,FALSE),"0.0"),".",",")</f>
        <v>#N/A</v>
      </c>
      <c r="D39" s="257" t="str">
        <f>SUBSTITUTE(TEXT(HLOOKUP(D$5,Trimestre!$5:$53,Trimestre!$A39,FALSE),"0.0"),".",",")</f>
        <v>14914,0</v>
      </c>
      <c r="E39" s="221" t="str">
        <f>SUBSTITUTE(TEXT((((HLOOKUP(C$5,Trimestre!$5:$53,Trimestre!$A39,FALSE))-(HLOOKUP(D$5,Trimestre!$5:$53,Trimestre!$A39,FALSE)))/(HLOOKUP(D$5,Trimestre!$5:$53,Trimestre!$A39,FALSE))*100),"0.0"),".",",")</f>
        <v>#N/A</v>
      </c>
      <c r="F39" s="221" t="str">
        <f>SUBSTITUTE(TEXT(HLOOKUP(F$5,YTD!$5:$53,YTD!$A39,FALSE),"0.0"),".",",")</f>
        <v>38965,0</v>
      </c>
      <c r="G39" s="221" t="str">
        <f>SUBSTITUTE(TEXT(HLOOKUP(G$5,YTD!$5:$53,YTD!$A39,FALSE),"0.0"),".",",")</f>
        <v>37171,0</v>
      </c>
      <c r="H39" s="221" t="str">
        <f>SUBSTITUTE(TEXT((((HLOOKUP(F$5,YTD!$5:$53,YTD!$A39,FALSE))-(HLOOKUP(G$5,YTD!$5:$53,YTD!$A39,FALSE)))/(HLOOKUP(G$5,YTD!$5:$53,YTD!$A39,FALSE))*100),"0.0"),".",",")</f>
        <v>4,8</v>
      </c>
      <c r="I39" s="192"/>
      <c r="J39" s="192"/>
      <c r="K39" s="192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ht="15.75" customHeight="1">
      <c r="A40" s="192"/>
      <c r="B40" s="132" t="s">
        <v>259</v>
      </c>
      <c r="C40" s="56" t="str">
        <f>SUBSTITUTE(TEXT(HLOOKUP(C$5,Trimestre!$5:$53,Trimestre!$A40,FALSE),"0.0"),".",",")</f>
        <v>#N/A</v>
      </c>
      <c r="D40" s="56" t="str">
        <f>SUBSTITUTE(TEXT(HLOOKUP(D$5,Trimestre!$5:$53,Trimestre!$A40,FALSE),"0.0"),".",",")</f>
        <v>92,8</v>
      </c>
      <c r="E40" s="56" t="str">
        <f>SUBSTITUTE(TEXT((((HLOOKUP(C$5,Trimestre!$5:$53,Trimestre!$A40,FALSE))-(HLOOKUP(D$5,Trimestre!$5:$53,Trimestre!$A40,FALSE)))/(HLOOKUP(D$5,Trimestre!$5:$53,Trimestre!$A40,FALSE))*100),"0.0"),".",",")</f>
        <v>#N/A</v>
      </c>
      <c r="F40" s="56" t="str">
        <f>SUBSTITUTE(TEXT(HLOOKUP(F$5,YTD!$5:$53,YTD!$A40,FALSE),"0.0"),".",",")</f>
        <v>91,9</v>
      </c>
      <c r="G40" s="56" t="str">
        <f>SUBSTITUTE(TEXT(HLOOKUP(G$5,YTD!$5:$53,YTD!$A40,FALSE),"0.0"),".",",")</f>
        <v>90,0</v>
      </c>
      <c r="H40" s="56" t="str">
        <f>SUBSTITUTE(TEXT((((HLOOKUP(F$5,YTD!$5:$53,YTD!$A40,FALSE))-(HLOOKUP(G$5,YTD!$5:$53,YTD!$A40,FALSE)))/(HLOOKUP(G$5,YTD!$5:$53,YTD!$A40,FALSE))*100),"0.0"),".",",")</f>
        <v>2,1</v>
      </c>
      <c r="I40" s="192"/>
      <c r="J40" s="192"/>
      <c r="K40" s="192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ht="15.75" customHeight="1">
      <c r="A41" s="192"/>
      <c r="B41" s="119"/>
      <c r="C41" s="161"/>
      <c r="D41" s="161"/>
      <c r="E41" s="161"/>
      <c r="F41" s="161"/>
      <c r="G41" s="161"/>
      <c r="H41" s="161"/>
      <c r="I41" s="192"/>
      <c r="J41" s="19"/>
      <c r="K41" s="192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ht="15.75" customHeight="1">
      <c r="A42" s="192"/>
      <c r="B42" s="242" t="s">
        <v>260</v>
      </c>
      <c r="C42" s="208" t="str">
        <f>$C$5</f>
        <v>3T24</v>
      </c>
      <c r="D42" s="208" t="str">
        <f>$D$5</f>
        <v>3T23</v>
      </c>
      <c r="E42" s="208" t="s">
        <v>360</v>
      </c>
      <c r="F42" s="208" t="str">
        <f>$F$5</f>
        <v>8M24</v>
      </c>
      <c r="G42" s="208" t="str">
        <f>$G$5</f>
        <v>8M23</v>
      </c>
      <c r="H42" s="208" t="s">
        <v>360</v>
      </c>
      <c r="I42" s="192"/>
      <c r="J42" s="19"/>
      <c r="K42" s="192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ht="15.75" customHeight="1">
      <c r="A43" s="192"/>
      <c r="B43" s="239" t="s">
        <v>261</v>
      </c>
      <c r="C43" s="221" t="str">
        <f>SUBSTITUTE(TEXT(HLOOKUP(C$5,Trimestre!$5:$53,Trimestre!$A43,FALSE),"0.0"),".",",")</f>
        <v>#N/A</v>
      </c>
      <c r="D43" s="221" t="str">
        <f>SUBSTITUTE(TEXT(HLOOKUP(D$5,Trimestre!$5:$53,Trimestre!$A43,FALSE),"0.0"),".",",")</f>
        <v>262,0</v>
      </c>
      <c r="E43" s="221" t="str">
        <f>SUBSTITUTE(TEXT((((HLOOKUP(C$5,Trimestre!$5:$53,Trimestre!$A43,FALSE))-(HLOOKUP(D$5,Trimestre!$5:$53,Trimestre!$A43,FALSE)))/(HLOOKUP(D$5,Trimestre!$5:$53,Trimestre!$A43,FALSE))*100),"0.0"),".",",")</f>
        <v>#N/A</v>
      </c>
      <c r="F43" s="221" t="str">
        <f>SUBSTITUTE(TEXT(HLOOKUP(F$5,YTD!$5:$53,YTD!$A43,FALSE),"0.0"),".",",")</f>
        <v>743,0</v>
      </c>
      <c r="G43" s="221" t="str">
        <f>SUBSTITUTE(TEXT(HLOOKUP(G$5,YTD!$5:$53,YTD!$A43,FALSE),"0.0"),".",",")</f>
        <v>735,0</v>
      </c>
      <c r="H43" s="221" t="str">
        <f>SUBSTITUTE(TEXT((((HLOOKUP(F$5,YTD!$5:$53,YTD!$A43,FALSE))-(HLOOKUP(G$5,YTD!$5:$53,YTD!$A43,FALSE)))/(HLOOKUP(G$5,YTD!$5:$53,YTD!$A43,FALSE))*100),"0.0"),".",",")</f>
        <v>1,1</v>
      </c>
      <c r="I43" s="192"/>
      <c r="J43" s="19"/>
      <c r="K43" s="192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ht="15.75" customHeight="1">
      <c r="A44" s="192"/>
      <c r="B44" s="134"/>
      <c r="C44" s="119"/>
      <c r="D44" s="119"/>
      <c r="E44" s="119"/>
      <c r="F44" s="119"/>
      <c r="G44" s="119"/>
      <c r="H44" s="119"/>
      <c r="I44" s="192"/>
      <c r="J44" s="192"/>
      <c r="K44" s="192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ht="15.75" customHeight="1">
      <c r="A45" s="192"/>
      <c r="B45" s="242" t="s">
        <v>263</v>
      </c>
      <c r="C45" s="208" t="str">
        <f>$C$5</f>
        <v>3T24</v>
      </c>
      <c r="D45" s="208" t="str">
        <f>$D$5</f>
        <v>3T23</v>
      </c>
      <c r="E45" s="208" t="s">
        <v>360</v>
      </c>
      <c r="F45" s="208" t="str">
        <f>$F$5</f>
        <v>8M24</v>
      </c>
      <c r="G45" s="208" t="str">
        <f>$G$5</f>
        <v>8M23</v>
      </c>
      <c r="H45" s="208" t="s">
        <v>360</v>
      </c>
      <c r="I45" s="192"/>
      <c r="J45" s="192"/>
      <c r="K45" s="192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ht="15.75" customHeight="1">
      <c r="A46" s="192"/>
      <c r="B46" s="243" t="s">
        <v>264</v>
      </c>
      <c r="C46" s="221" t="str">
        <f>SUBSTITUTE(TEXT(HLOOKUP(C$5,Trimestre!$5:$53,Trimestre!$A46,FALSE),"0.0"),".",",")</f>
        <v>#N/A</v>
      </c>
      <c r="D46" s="221" t="str">
        <f>SUBSTITUTE(TEXT(HLOOKUP(D$5,Trimestre!$5:$53,Trimestre!$A46,FALSE),"0.0"),".",",")</f>
        <v>25,0</v>
      </c>
      <c r="E46" s="221" t="str">
        <f>SUBSTITUTE(TEXT((((HLOOKUP(C$5,Trimestre!$5:$53,Trimestre!$A46,FALSE))-(HLOOKUP(D$5,Trimestre!$5:$53,Trimestre!$A46,FALSE)))/(HLOOKUP(D$5,Trimestre!$5:$53,Trimestre!$A46,FALSE))*100),"0.0"),".",",")</f>
        <v>#N/A</v>
      </c>
      <c r="F46" s="221" t="str">
        <f>SUBSTITUTE(TEXT(HLOOKUP(F$5,YTD!$5:$53,YTD!$A46,FALSE),"0.0"),".",",")</f>
        <v>25,0</v>
      </c>
      <c r="G46" s="221" t="str">
        <f>SUBSTITUTE(TEXT(HLOOKUP(G$5,YTD!$5:$53,YTD!$A46,FALSE),"0.0"),".",",")</f>
        <v>25,0</v>
      </c>
      <c r="H46" s="221" t="str">
        <f>SUBSTITUTE(TEXT((((HLOOKUP(F$5,YTD!$5:$53,YTD!$A46,FALSE))-(HLOOKUP(G$5,YTD!$5:$53,YTD!$A46,FALSE)))/(HLOOKUP(G$5,YTD!$5:$53,YTD!$A46,FALSE))*100),"0.0"),".",",")</f>
        <v>0,0</v>
      </c>
      <c r="I46" s="192"/>
      <c r="J46" s="192"/>
      <c r="K46" s="192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ht="15.75" customHeight="1">
      <c r="A47" s="192"/>
      <c r="B47" s="244" t="s">
        <v>265</v>
      </c>
      <c r="C47" s="141" t="str">
        <f>SUBSTITUTE(TEXT(HLOOKUP(C$5,Trimestre!$5:$53,Trimestre!$A47,FALSE),"0.0"),".",",")</f>
        <v>#N/A</v>
      </c>
      <c r="D47" s="141" t="str">
        <f>SUBSTITUTE(TEXT(HLOOKUP(D$5,Trimestre!$5:$53,Trimestre!$A47,FALSE),"0.0"),".",",")</f>
        <v>1851,8</v>
      </c>
      <c r="E47" s="141" t="str">
        <f>SUBSTITUTE(TEXT((((HLOOKUP(C$5,Trimestre!$5:$53,Trimestre!$A47,FALSE))-(HLOOKUP(D$5,Trimestre!$5:$53,Trimestre!$A47,FALSE)))/(HLOOKUP(D$5,Trimestre!$5:$53,Trimestre!$A47,FALSE))*100),"0.0"),".",",")</f>
        <v>#N/A</v>
      </c>
      <c r="F47" s="141" t="str">
        <f>SUBSTITUTE(TEXT(HLOOKUP(F$5,YTD!$5:$53,YTD!$A47,FALSE),"0.0"),".",",")</f>
        <v>5234,5</v>
      </c>
      <c r="G47" s="141" t="str">
        <f>SUBSTITUTE(TEXT(HLOOKUP(G$5,YTD!$5:$53,YTD!$A47,FALSE),"0.0"),".",",")</f>
        <v>4892,3</v>
      </c>
      <c r="H47" s="141" t="str">
        <f>SUBSTITUTE(TEXT((((HLOOKUP(F$5,YTD!$5:$53,YTD!$A47,FALSE))-(HLOOKUP(G$5,YTD!$5:$53,YTD!$A47,FALSE)))/(HLOOKUP(G$5,YTD!$5:$53,YTD!$A47,FALSE))*100),"0.0"),".",",")</f>
        <v>7,0</v>
      </c>
      <c r="I47" s="192"/>
      <c r="J47" s="192"/>
      <c r="K47" s="192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ht="15.75" customHeight="1">
      <c r="A48" s="192"/>
      <c r="B48" s="134" t="s">
        <v>267</v>
      </c>
      <c r="C48" s="119"/>
      <c r="D48" s="119"/>
      <c r="E48" s="119"/>
      <c r="F48" s="119"/>
      <c r="G48" s="119"/>
      <c r="H48" s="119"/>
      <c r="I48" s="192"/>
      <c r="J48" s="19"/>
      <c r="K48" s="192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ht="12.75" customHeight="1">
      <c r="A49" s="19"/>
      <c r="B49" s="19"/>
      <c r="C49" s="156"/>
      <c r="D49" s="156"/>
      <c r="E49" s="156"/>
      <c r="F49" s="156"/>
      <c r="G49" s="156"/>
      <c r="H49" s="156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ht="12.75" customHeight="1">
      <c r="A50" s="19"/>
      <c r="B50" s="19"/>
      <c r="C50" s="156"/>
      <c r="D50" s="156"/>
      <c r="E50" s="156"/>
      <c r="F50" s="156"/>
      <c r="G50" s="156"/>
      <c r="H50" s="156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ht="12.75" customHeight="1">
      <c r="A51" s="19"/>
      <c r="B51" s="19"/>
      <c r="C51" s="156"/>
      <c r="D51" s="156"/>
      <c r="E51" s="156"/>
      <c r="F51" s="156"/>
      <c r="G51" s="156"/>
      <c r="H51" s="156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ht="12.75" customHeight="1">
      <c r="A52" s="19"/>
      <c r="B52" s="19"/>
      <c r="C52" s="156"/>
      <c r="D52" s="156"/>
      <c r="E52" s="156"/>
      <c r="F52" s="156"/>
      <c r="G52" s="156"/>
      <c r="H52" s="156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ht="12.75" customHeight="1">
      <c r="A53" s="19"/>
      <c r="B53" s="19"/>
      <c r="C53" s="156"/>
      <c r="D53" s="156"/>
      <c r="E53" s="156"/>
      <c r="F53" s="156"/>
      <c r="G53" s="156"/>
      <c r="H53" s="156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ht="12.75" customHeight="1">
      <c r="A54" s="19"/>
      <c r="B54" s="19"/>
      <c r="C54" s="156"/>
      <c r="D54" s="156"/>
      <c r="E54" s="156"/>
      <c r="F54" s="156"/>
      <c r="G54" s="156"/>
      <c r="H54" s="156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ht="12.75" customHeight="1">
      <c r="A55" s="19"/>
      <c r="B55" s="19"/>
      <c r="C55" s="156"/>
      <c r="D55" s="156"/>
      <c r="E55" s="156"/>
      <c r="F55" s="156"/>
      <c r="G55" s="156"/>
      <c r="H55" s="156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ht="12.75" customHeight="1">
      <c r="A56" s="19"/>
      <c r="B56" s="19"/>
      <c r="C56" s="156"/>
      <c r="D56" s="156"/>
      <c r="E56" s="156"/>
      <c r="F56" s="156"/>
      <c r="G56" s="156"/>
      <c r="H56" s="156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ht="12.75" customHeight="1">
      <c r="A57" s="19"/>
      <c r="B57" s="19"/>
      <c r="C57" s="156"/>
      <c r="D57" s="156"/>
      <c r="E57" s="156"/>
      <c r="F57" s="156"/>
      <c r="G57" s="156"/>
      <c r="H57" s="156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ht="12.75" customHeight="1">
      <c r="A58" s="19"/>
      <c r="B58" s="19"/>
      <c r="C58" s="156"/>
      <c r="D58" s="156"/>
      <c r="E58" s="156"/>
      <c r="F58" s="156"/>
      <c r="G58" s="156"/>
      <c r="H58" s="156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ht="12.75" customHeight="1">
      <c r="A59" s="19"/>
      <c r="B59" s="19"/>
      <c r="C59" s="156"/>
      <c r="D59" s="156"/>
      <c r="E59" s="156"/>
      <c r="F59" s="156"/>
      <c r="G59" s="156"/>
      <c r="H59" s="156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ht="12.75" customHeight="1">
      <c r="A60" s="19"/>
      <c r="B60" s="19"/>
      <c r="C60" s="156"/>
      <c r="D60" s="156"/>
      <c r="E60" s="156"/>
      <c r="F60" s="156"/>
      <c r="G60" s="156"/>
      <c r="H60" s="156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ht="12.75" customHeight="1">
      <c r="A61" s="19"/>
      <c r="B61" s="19"/>
      <c r="C61" s="156"/>
      <c r="D61" s="156"/>
      <c r="E61" s="156"/>
      <c r="F61" s="156"/>
      <c r="G61" s="156"/>
      <c r="H61" s="156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ht="12.75" customHeight="1">
      <c r="A62" s="19"/>
      <c r="B62" s="19"/>
      <c r="C62" s="156"/>
      <c r="D62" s="156"/>
      <c r="E62" s="156"/>
      <c r="F62" s="156"/>
      <c r="G62" s="156"/>
      <c r="H62" s="156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ht="12.75" customHeight="1">
      <c r="A63" s="19"/>
      <c r="B63" s="19"/>
      <c r="C63" s="156"/>
      <c r="D63" s="156"/>
      <c r="E63" s="156"/>
      <c r="F63" s="156"/>
      <c r="G63" s="156"/>
      <c r="H63" s="156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ht="12.75" customHeight="1">
      <c r="A64" s="19"/>
      <c r="B64" s="19"/>
      <c r="C64" s="156"/>
      <c r="D64" s="156"/>
      <c r="E64" s="156"/>
      <c r="F64" s="156"/>
      <c r="G64" s="156"/>
      <c r="H64" s="156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ht="12.75" customHeight="1">
      <c r="A65" s="19"/>
      <c r="B65" s="19"/>
      <c r="C65" s="156"/>
      <c r="D65" s="156"/>
      <c r="E65" s="156"/>
      <c r="F65" s="156"/>
      <c r="G65" s="156"/>
      <c r="H65" s="156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ht="12.75" customHeight="1">
      <c r="A66" s="19"/>
      <c r="B66" s="19"/>
      <c r="C66" s="156"/>
      <c r="D66" s="156"/>
      <c r="E66" s="156"/>
      <c r="F66" s="156"/>
      <c r="G66" s="156"/>
      <c r="H66" s="156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ht="12.75" customHeight="1">
      <c r="A67" s="19"/>
      <c r="B67" s="19"/>
      <c r="C67" s="156"/>
      <c r="D67" s="156"/>
      <c r="E67" s="156"/>
      <c r="F67" s="156"/>
      <c r="G67" s="156"/>
      <c r="H67" s="156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ht="12.75" customHeight="1">
      <c r="A68" s="19"/>
      <c r="B68" s="19"/>
      <c r="C68" s="156"/>
      <c r="D68" s="156"/>
      <c r="E68" s="156"/>
      <c r="F68" s="156"/>
      <c r="G68" s="156"/>
      <c r="H68" s="156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ht="12.75" customHeight="1">
      <c r="A69" s="19"/>
      <c r="B69" s="19"/>
      <c r="C69" s="156"/>
      <c r="D69" s="156"/>
      <c r="E69" s="156"/>
      <c r="F69" s="156"/>
      <c r="G69" s="156"/>
      <c r="H69" s="156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ht="12.75" customHeight="1">
      <c r="A70" s="19"/>
      <c r="B70" s="19"/>
      <c r="C70" s="156"/>
      <c r="D70" s="156"/>
      <c r="E70" s="156"/>
      <c r="F70" s="156"/>
      <c r="G70" s="156"/>
      <c r="H70" s="156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ht="12.75" customHeight="1">
      <c r="A71" s="19"/>
      <c r="B71" s="19"/>
      <c r="C71" s="156"/>
      <c r="D71" s="156"/>
      <c r="E71" s="156"/>
      <c r="F71" s="156"/>
      <c r="G71" s="156"/>
      <c r="H71" s="156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ht="12.75" customHeight="1">
      <c r="A72" s="19"/>
      <c r="B72" s="19"/>
      <c r="C72" s="156"/>
      <c r="D72" s="156"/>
      <c r="E72" s="156"/>
      <c r="F72" s="156"/>
      <c r="G72" s="156"/>
      <c r="H72" s="156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ht="12.75" customHeight="1">
      <c r="A73" s="19"/>
      <c r="B73" s="19"/>
      <c r="C73" s="156"/>
      <c r="D73" s="156"/>
      <c r="E73" s="156"/>
      <c r="F73" s="156"/>
      <c r="G73" s="156"/>
      <c r="H73" s="156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ht="12.75" customHeight="1">
      <c r="A74" s="19"/>
      <c r="B74" s="19"/>
      <c r="C74" s="156"/>
      <c r="D74" s="156"/>
      <c r="E74" s="156"/>
      <c r="F74" s="156"/>
      <c r="G74" s="156"/>
      <c r="H74" s="156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ht="12.75" customHeight="1">
      <c r="A75" s="19"/>
      <c r="B75" s="19"/>
      <c r="C75" s="156"/>
      <c r="D75" s="156"/>
      <c r="E75" s="156"/>
      <c r="F75" s="156"/>
      <c r="G75" s="156"/>
      <c r="H75" s="156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ht="12.75" customHeight="1">
      <c r="A76" s="19"/>
      <c r="B76" s="19"/>
      <c r="C76" s="156"/>
      <c r="D76" s="156"/>
      <c r="E76" s="156"/>
      <c r="F76" s="156"/>
      <c r="G76" s="156"/>
      <c r="H76" s="156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ht="12.75" customHeight="1">
      <c r="A77" s="19"/>
      <c r="B77" s="19"/>
      <c r="C77" s="156"/>
      <c r="D77" s="156"/>
      <c r="E77" s="156"/>
      <c r="F77" s="156"/>
      <c r="G77" s="156"/>
      <c r="H77" s="156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ht="12.75" customHeight="1">
      <c r="A78" s="19"/>
      <c r="B78" s="19"/>
      <c r="C78" s="156"/>
      <c r="D78" s="156"/>
      <c r="E78" s="156"/>
      <c r="F78" s="156"/>
      <c r="G78" s="156"/>
      <c r="H78" s="156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ht="12.75" customHeight="1">
      <c r="A79" s="19"/>
      <c r="B79" s="19"/>
      <c r="C79" s="156"/>
      <c r="D79" s="156"/>
      <c r="E79" s="156"/>
      <c r="F79" s="156"/>
      <c r="G79" s="156"/>
      <c r="H79" s="156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ht="12.75" customHeight="1">
      <c r="A80" s="19"/>
      <c r="B80" s="19"/>
      <c r="C80" s="156"/>
      <c r="D80" s="156"/>
      <c r="E80" s="156"/>
      <c r="F80" s="156"/>
      <c r="G80" s="156"/>
      <c r="H80" s="156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ht="12.75" customHeight="1">
      <c r="A81" s="19"/>
      <c r="B81" s="19"/>
      <c r="C81" s="156"/>
      <c r="D81" s="156"/>
      <c r="E81" s="156"/>
      <c r="F81" s="156"/>
      <c r="G81" s="156"/>
      <c r="H81" s="156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ht="12.75" customHeight="1">
      <c r="A82" s="19"/>
      <c r="B82" s="19"/>
      <c r="C82" s="156"/>
      <c r="D82" s="156"/>
      <c r="E82" s="156"/>
      <c r="F82" s="156"/>
      <c r="G82" s="156"/>
      <c r="H82" s="156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ht="12.75" customHeight="1">
      <c r="A83" s="19"/>
      <c r="B83" s="19"/>
      <c r="C83" s="156"/>
      <c r="D83" s="156"/>
      <c r="E83" s="156"/>
      <c r="F83" s="156"/>
      <c r="G83" s="156"/>
      <c r="H83" s="156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ht="12.75" customHeight="1">
      <c r="A84" s="19"/>
      <c r="B84" s="19"/>
      <c r="C84" s="156"/>
      <c r="D84" s="156"/>
      <c r="E84" s="156"/>
      <c r="F84" s="156"/>
      <c r="G84" s="156"/>
      <c r="H84" s="156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ht="12.75" customHeight="1">
      <c r="A85" s="19"/>
      <c r="B85" s="19"/>
      <c r="C85" s="156"/>
      <c r="D85" s="156"/>
      <c r="E85" s="156"/>
      <c r="F85" s="156"/>
      <c r="G85" s="156"/>
      <c r="H85" s="156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ht="12.75" customHeight="1">
      <c r="A86" s="19"/>
      <c r="B86" s="19"/>
      <c r="C86" s="156"/>
      <c r="D86" s="156"/>
      <c r="E86" s="156"/>
      <c r="F86" s="156"/>
      <c r="G86" s="156"/>
      <c r="H86" s="156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ht="12.75" customHeight="1">
      <c r="A87" s="19"/>
      <c r="B87" s="19"/>
      <c r="C87" s="156"/>
      <c r="D87" s="156"/>
      <c r="E87" s="156"/>
      <c r="F87" s="156"/>
      <c r="G87" s="156"/>
      <c r="H87" s="156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ht="12.75" customHeight="1">
      <c r="A88" s="19"/>
      <c r="B88" s="19"/>
      <c r="C88" s="156"/>
      <c r="D88" s="156"/>
      <c r="E88" s="156"/>
      <c r="F88" s="156"/>
      <c r="G88" s="156"/>
      <c r="H88" s="156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ht="12.75" customHeight="1">
      <c r="A89" s="19"/>
      <c r="B89" s="19"/>
      <c r="C89" s="156"/>
      <c r="D89" s="156"/>
      <c r="E89" s="156"/>
      <c r="F89" s="156"/>
      <c r="G89" s="156"/>
      <c r="H89" s="156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ht="12.75" customHeight="1">
      <c r="A90" s="19"/>
      <c r="B90" s="19"/>
      <c r="C90" s="156"/>
      <c r="D90" s="156"/>
      <c r="E90" s="156"/>
      <c r="F90" s="156"/>
      <c r="G90" s="156"/>
      <c r="H90" s="156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ht="12.75" customHeight="1">
      <c r="A91" s="19"/>
      <c r="B91" s="19"/>
      <c r="C91" s="156"/>
      <c r="D91" s="156"/>
      <c r="E91" s="156"/>
      <c r="F91" s="156"/>
      <c r="G91" s="156"/>
      <c r="H91" s="156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ht="12.75" customHeight="1">
      <c r="A92" s="19"/>
      <c r="B92" s="19"/>
      <c r="C92" s="156"/>
      <c r="D92" s="156"/>
      <c r="E92" s="156"/>
      <c r="F92" s="156"/>
      <c r="G92" s="156"/>
      <c r="H92" s="156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ht="12.75" customHeight="1">
      <c r="A93" s="19"/>
      <c r="B93" s="19"/>
      <c r="C93" s="156"/>
      <c r="D93" s="156"/>
      <c r="E93" s="156"/>
      <c r="F93" s="156"/>
      <c r="G93" s="156"/>
      <c r="H93" s="156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ht="12.75" customHeight="1">
      <c r="A94" s="19"/>
      <c r="B94" s="19"/>
      <c r="C94" s="156"/>
      <c r="D94" s="156"/>
      <c r="E94" s="156"/>
      <c r="F94" s="156"/>
      <c r="G94" s="156"/>
      <c r="H94" s="156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ht="12.75" customHeight="1">
      <c r="A95" s="19"/>
      <c r="B95" s="19"/>
      <c r="C95" s="156"/>
      <c r="D95" s="156"/>
      <c r="E95" s="156"/>
      <c r="F95" s="156"/>
      <c r="G95" s="156"/>
      <c r="H95" s="156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ht="12.75" customHeight="1">
      <c r="A96" s="19"/>
      <c r="B96" s="19"/>
      <c r="C96" s="156"/>
      <c r="D96" s="156"/>
      <c r="E96" s="156"/>
      <c r="F96" s="156"/>
      <c r="G96" s="156"/>
      <c r="H96" s="156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ht="12.75" customHeight="1">
      <c r="A97" s="19"/>
      <c r="B97" s="19"/>
      <c r="C97" s="156"/>
      <c r="D97" s="156"/>
      <c r="E97" s="156"/>
      <c r="F97" s="156"/>
      <c r="G97" s="156"/>
      <c r="H97" s="156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ht="12.75" customHeight="1">
      <c r="A98" s="19"/>
      <c r="B98" s="19"/>
      <c r="C98" s="156"/>
      <c r="D98" s="156"/>
      <c r="E98" s="156"/>
      <c r="F98" s="156"/>
      <c r="G98" s="156"/>
      <c r="H98" s="156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ht="12.75" customHeight="1">
      <c r="A99" s="19"/>
      <c r="B99" s="19"/>
      <c r="C99" s="156"/>
      <c r="D99" s="156"/>
      <c r="E99" s="156"/>
      <c r="F99" s="156"/>
      <c r="G99" s="156"/>
      <c r="H99" s="156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ht="12.75" customHeight="1">
      <c r="A100" s="19"/>
      <c r="B100" s="19"/>
      <c r="C100" s="156"/>
      <c r="D100" s="156"/>
      <c r="E100" s="156"/>
      <c r="F100" s="156"/>
      <c r="G100" s="156"/>
      <c r="H100" s="156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ht="12.75" customHeight="1">
      <c r="A101" s="19"/>
      <c r="B101" s="19"/>
      <c r="C101" s="156"/>
      <c r="D101" s="156"/>
      <c r="E101" s="156"/>
      <c r="F101" s="156"/>
      <c r="G101" s="156"/>
      <c r="H101" s="156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ht="12.75" customHeight="1">
      <c r="A102" s="19"/>
      <c r="B102" s="19"/>
      <c r="C102" s="156"/>
      <c r="D102" s="156"/>
      <c r="E102" s="156"/>
      <c r="F102" s="156"/>
      <c r="G102" s="156"/>
      <c r="H102" s="156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ht="12.75" customHeight="1">
      <c r="A103" s="19"/>
      <c r="B103" s="19"/>
      <c r="C103" s="156"/>
      <c r="D103" s="156"/>
      <c r="E103" s="156"/>
      <c r="F103" s="156"/>
      <c r="G103" s="156"/>
      <c r="H103" s="156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ht="12.75" customHeight="1">
      <c r="A104" s="19"/>
      <c r="B104" s="19"/>
      <c r="C104" s="156"/>
      <c r="D104" s="156"/>
      <c r="E104" s="156"/>
      <c r="F104" s="156"/>
      <c r="G104" s="156"/>
      <c r="H104" s="156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ht="12.75" customHeight="1">
      <c r="A105" s="19"/>
      <c r="B105" s="19"/>
      <c r="C105" s="156"/>
      <c r="D105" s="156"/>
      <c r="E105" s="156"/>
      <c r="F105" s="156"/>
      <c r="G105" s="156"/>
      <c r="H105" s="156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ht="12.75" customHeight="1">
      <c r="A106" s="19"/>
      <c r="B106" s="19"/>
      <c r="C106" s="156"/>
      <c r="D106" s="156"/>
      <c r="E106" s="156"/>
      <c r="F106" s="156"/>
      <c r="G106" s="156"/>
      <c r="H106" s="156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ht="12.75" customHeight="1">
      <c r="A107" s="19"/>
      <c r="B107" s="19"/>
      <c r="C107" s="156"/>
      <c r="D107" s="156"/>
      <c r="E107" s="156"/>
      <c r="F107" s="156"/>
      <c r="G107" s="156"/>
      <c r="H107" s="156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ht="12.75" customHeight="1">
      <c r="A108" s="19"/>
      <c r="B108" s="19"/>
      <c r="C108" s="156"/>
      <c r="D108" s="156"/>
      <c r="E108" s="156"/>
      <c r="F108" s="156"/>
      <c r="G108" s="156"/>
      <c r="H108" s="156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ht="12.75" customHeight="1">
      <c r="A109" s="19"/>
      <c r="B109" s="19"/>
      <c r="C109" s="156"/>
      <c r="D109" s="156"/>
      <c r="E109" s="156"/>
      <c r="F109" s="156"/>
      <c r="G109" s="156"/>
      <c r="H109" s="156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ht="12.75" customHeight="1">
      <c r="A110" s="19"/>
      <c r="B110" s="19"/>
      <c r="C110" s="156"/>
      <c r="D110" s="156"/>
      <c r="E110" s="156"/>
      <c r="F110" s="156"/>
      <c r="G110" s="156"/>
      <c r="H110" s="156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ht="12.75" customHeight="1">
      <c r="A111" s="19"/>
      <c r="B111" s="19"/>
      <c r="C111" s="156"/>
      <c r="D111" s="156"/>
      <c r="E111" s="156"/>
      <c r="F111" s="156"/>
      <c r="G111" s="156"/>
      <c r="H111" s="156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ht="12.75" customHeight="1">
      <c r="A112" s="19"/>
      <c r="B112" s="19"/>
      <c r="C112" s="156"/>
      <c r="D112" s="156"/>
      <c r="E112" s="156"/>
      <c r="F112" s="156"/>
      <c r="G112" s="156"/>
      <c r="H112" s="156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ht="12.75" customHeight="1">
      <c r="A113" s="19"/>
      <c r="B113" s="19"/>
      <c r="C113" s="156"/>
      <c r="D113" s="156"/>
      <c r="E113" s="156"/>
      <c r="F113" s="156"/>
      <c r="G113" s="156"/>
      <c r="H113" s="156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ht="12.75" customHeight="1">
      <c r="A114" s="19"/>
      <c r="B114" s="19"/>
      <c r="C114" s="156"/>
      <c r="D114" s="156"/>
      <c r="E114" s="156"/>
      <c r="F114" s="156"/>
      <c r="G114" s="156"/>
      <c r="H114" s="156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ht="12.75" customHeight="1">
      <c r="A115" s="19"/>
      <c r="B115" s="19"/>
      <c r="C115" s="156"/>
      <c r="D115" s="156"/>
      <c r="E115" s="156"/>
      <c r="F115" s="156"/>
      <c r="G115" s="156"/>
      <c r="H115" s="156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ht="12.75" customHeight="1">
      <c r="A116" s="19"/>
      <c r="B116" s="19"/>
      <c r="C116" s="156"/>
      <c r="D116" s="156"/>
      <c r="E116" s="156"/>
      <c r="F116" s="156"/>
      <c r="G116" s="156"/>
      <c r="H116" s="156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ht="12.75" customHeight="1">
      <c r="A117" s="19"/>
      <c r="B117" s="19"/>
      <c r="C117" s="156"/>
      <c r="D117" s="156"/>
      <c r="E117" s="156"/>
      <c r="F117" s="156"/>
      <c r="G117" s="156"/>
      <c r="H117" s="156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ht="12.75" customHeight="1">
      <c r="A118" s="19"/>
      <c r="B118" s="19"/>
      <c r="C118" s="156"/>
      <c r="D118" s="156"/>
      <c r="E118" s="156"/>
      <c r="F118" s="156"/>
      <c r="G118" s="156"/>
      <c r="H118" s="156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ht="12.75" customHeight="1">
      <c r="A119" s="19"/>
      <c r="B119" s="19"/>
      <c r="C119" s="156"/>
      <c r="D119" s="156"/>
      <c r="E119" s="156"/>
      <c r="F119" s="156"/>
      <c r="G119" s="156"/>
      <c r="H119" s="156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ht="12.75" customHeight="1">
      <c r="A120" s="19"/>
      <c r="B120" s="19"/>
      <c r="C120" s="156"/>
      <c r="D120" s="156"/>
      <c r="E120" s="156"/>
      <c r="F120" s="156"/>
      <c r="G120" s="156"/>
      <c r="H120" s="156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ht="12.75" customHeight="1">
      <c r="A121" s="19"/>
      <c r="B121" s="19"/>
      <c r="C121" s="156"/>
      <c r="D121" s="156"/>
      <c r="E121" s="156"/>
      <c r="F121" s="156"/>
      <c r="G121" s="156"/>
      <c r="H121" s="156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ht="12.75" customHeight="1">
      <c r="A122" s="19"/>
      <c r="B122" s="19"/>
      <c r="C122" s="156"/>
      <c r="D122" s="156"/>
      <c r="E122" s="156"/>
      <c r="F122" s="156"/>
      <c r="G122" s="156"/>
      <c r="H122" s="156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ht="12.75" customHeight="1">
      <c r="A123" s="19"/>
      <c r="B123" s="19"/>
      <c r="C123" s="156"/>
      <c r="D123" s="156"/>
      <c r="E123" s="156"/>
      <c r="F123" s="156"/>
      <c r="G123" s="156"/>
      <c r="H123" s="156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ht="12.75" customHeight="1">
      <c r="A124" s="19"/>
      <c r="B124" s="19"/>
      <c r="C124" s="156"/>
      <c r="D124" s="156"/>
      <c r="E124" s="156"/>
      <c r="F124" s="156"/>
      <c r="G124" s="156"/>
      <c r="H124" s="156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ht="12.75" customHeight="1">
      <c r="A125" s="19"/>
      <c r="B125" s="19"/>
      <c r="C125" s="156"/>
      <c r="D125" s="156"/>
      <c r="E125" s="156"/>
      <c r="F125" s="156"/>
      <c r="G125" s="156"/>
      <c r="H125" s="156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ht="12.75" customHeight="1">
      <c r="A126" s="19"/>
      <c r="B126" s="19"/>
      <c r="C126" s="156"/>
      <c r="D126" s="156"/>
      <c r="E126" s="156"/>
      <c r="F126" s="156"/>
      <c r="G126" s="156"/>
      <c r="H126" s="156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ht="12.75" customHeight="1">
      <c r="A127" s="19"/>
      <c r="B127" s="19"/>
      <c r="C127" s="156"/>
      <c r="D127" s="156"/>
      <c r="E127" s="156"/>
      <c r="F127" s="156"/>
      <c r="G127" s="156"/>
      <c r="H127" s="156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ht="12.75" customHeight="1">
      <c r="A128" s="19"/>
      <c r="B128" s="19"/>
      <c r="C128" s="156"/>
      <c r="D128" s="156"/>
      <c r="E128" s="156"/>
      <c r="F128" s="156"/>
      <c r="G128" s="156"/>
      <c r="H128" s="156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ht="12.75" customHeight="1">
      <c r="A129" s="19"/>
      <c r="B129" s="19"/>
      <c r="C129" s="156"/>
      <c r="D129" s="156"/>
      <c r="E129" s="156"/>
      <c r="F129" s="156"/>
      <c r="G129" s="156"/>
      <c r="H129" s="156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ht="12.75" customHeight="1">
      <c r="A130" s="19"/>
      <c r="B130" s="19"/>
      <c r="C130" s="156"/>
      <c r="D130" s="156"/>
      <c r="E130" s="156"/>
      <c r="F130" s="156"/>
      <c r="G130" s="156"/>
      <c r="H130" s="156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ht="12.75" customHeight="1">
      <c r="A131" s="19"/>
      <c r="B131" s="19"/>
      <c r="C131" s="156"/>
      <c r="D131" s="156"/>
      <c r="E131" s="156"/>
      <c r="F131" s="156"/>
      <c r="G131" s="156"/>
      <c r="H131" s="156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ht="12.75" customHeight="1">
      <c r="A132" s="19"/>
      <c r="B132" s="19"/>
      <c r="C132" s="156"/>
      <c r="D132" s="156"/>
      <c r="E132" s="156"/>
      <c r="F132" s="156"/>
      <c r="G132" s="156"/>
      <c r="H132" s="156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ht="12.75" customHeight="1">
      <c r="A133" s="19"/>
      <c r="B133" s="19"/>
      <c r="C133" s="156"/>
      <c r="D133" s="156"/>
      <c r="E133" s="156"/>
      <c r="F133" s="156"/>
      <c r="G133" s="156"/>
      <c r="H133" s="156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ht="12.75" customHeight="1">
      <c r="A134" s="19"/>
      <c r="B134" s="19"/>
      <c r="C134" s="156"/>
      <c r="D134" s="156"/>
      <c r="E134" s="156"/>
      <c r="F134" s="156"/>
      <c r="G134" s="156"/>
      <c r="H134" s="156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ht="12.75" customHeight="1">
      <c r="A135" s="19"/>
      <c r="B135" s="19"/>
      <c r="C135" s="156"/>
      <c r="D135" s="156"/>
      <c r="E135" s="156"/>
      <c r="F135" s="156"/>
      <c r="G135" s="156"/>
      <c r="H135" s="156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ht="12.75" customHeight="1">
      <c r="A136" s="19"/>
      <c r="B136" s="19"/>
      <c r="C136" s="156"/>
      <c r="D136" s="156"/>
      <c r="E136" s="156"/>
      <c r="F136" s="156"/>
      <c r="G136" s="156"/>
      <c r="H136" s="156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ht="12.75" customHeight="1">
      <c r="A137" s="19"/>
      <c r="B137" s="19"/>
      <c r="C137" s="156"/>
      <c r="D137" s="156"/>
      <c r="E137" s="156"/>
      <c r="F137" s="156"/>
      <c r="G137" s="156"/>
      <c r="H137" s="156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ht="12.75" customHeight="1">
      <c r="A138" s="19"/>
      <c r="B138" s="19"/>
      <c r="C138" s="156"/>
      <c r="D138" s="156"/>
      <c r="E138" s="156"/>
      <c r="F138" s="156"/>
      <c r="G138" s="156"/>
      <c r="H138" s="156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ht="12.75" customHeight="1">
      <c r="A139" s="19"/>
      <c r="B139" s="19"/>
      <c r="C139" s="156"/>
      <c r="D139" s="156"/>
      <c r="E139" s="156"/>
      <c r="F139" s="156"/>
      <c r="G139" s="156"/>
      <c r="H139" s="156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ht="12.75" customHeight="1">
      <c r="A140" s="19"/>
      <c r="B140" s="19"/>
      <c r="C140" s="156"/>
      <c r="D140" s="156"/>
      <c r="E140" s="156"/>
      <c r="F140" s="156"/>
      <c r="G140" s="156"/>
      <c r="H140" s="156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ht="12.75" customHeight="1">
      <c r="A141" s="19"/>
      <c r="B141" s="19"/>
      <c r="C141" s="156"/>
      <c r="D141" s="156"/>
      <c r="E141" s="156"/>
      <c r="F141" s="156"/>
      <c r="G141" s="156"/>
      <c r="H141" s="156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ht="12.75" customHeight="1">
      <c r="A142" s="19"/>
      <c r="B142" s="19"/>
      <c r="C142" s="156"/>
      <c r="D142" s="156"/>
      <c r="E142" s="156"/>
      <c r="F142" s="156"/>
      <c r="G142" s="156"/>
      <c r="H142" s="156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ht="12.75" customHeight="1">
      <c r="A143" s="19"/>
      <c r="B143" s="19"/>
      <c r="C143" s="156"/>
      <c r="D143" s="156"/>
      <c r="E143" s="156"/>
      <c r="F143" s="156"/>
      <c r="G143" s="156"/>
      <c r="H143" s="156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ht="12.75" customHeight="1">
      <c r="A144" s="19"/>
      <c r="B144" s="19"/>
      <c r="C144" s="156"/>
      <c r="D144" s="156"/>
      <c r="E144" s="156"/>
      <c r="F144" s="156"/>
      <c r="G144" s="156"/>
      <c r="H144" s="156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ht="12.75" customHeight="1">
      <c r="A145" s="19"/>
      <c r="B145" s="19"/>
      <c r="C145" s="156"/>
      <c r="D145" s="156"/>
      <c r="E145" s="156"/>
      <c r="F145" s="156"/>
      <c r="G145" s="156"/>
      <c r="H145" s="156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ht="12.75" customHeight="1">
      <c r="A146" s="19"/>
      <c r="B146" s="19"/>
      <c r="C146" s="156"/>
      <c r="D146" s="156"/>
      <c r="E146" s="156"/>
      <c r="F146" s="156"/>
      <c r="G146" s="156"/>
      <c r="H146" s="156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ht="12.75" customHeight="1">
      <c r="A147" s="19"/>
      <c r="B147" s="19"/>
      <c r="C147" s="156"/>
      <c r="D147" s="156"/>
      <c r="E147" s="156"/>
      <c r="F147" s="156"/>
      <c r="G147" s="156"/>
      <c r="H147" s="156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ht="12.75" customHeight="1">
      <c r="A148" s="19"/>
      <c r="B148" s="19"/>
      <c r="C148" s="156"/>
      <c r="D148" s="156"/>
      <c r="E148" s="156"/>
      <c r="F148" s="156"/>
      <c r="G148" s="156"/>
      <c r="H148" s="156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ht="12.75" customHeight="1">
      <c r="A149" s="19"/>
      <c r="B149" s="19"/>
      <c r="C149" s="156"/>
      <c r="D149" s="156"/>
      <c r="E149" s="156"/>
      <c r="F149" s="156"/>
      <c r="G149" s="156"/>
      <c r="H149" s="156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ht="12.75" customHeight="1">
      <c r="A150" s="19"/>
      <c r="B150" s="19"/>
      <c r="C150" s="156"/>
      <c r="D150" s="156"/>
      <c r="E150" s="156"/>
      <c r="F150" s="156"/>
      <c r="G150" s="156"/>
      <c r="H150" s="156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ht="12.75" customHeight="1">
      <c r="A151" s="19"/>
      <c r="B151" s="19"/>
      <c r="C151" s="156"/>
      <c r="D151" s="156"/>
      <c r="E151" s="156"/>
      <c r="F151" s="156"/>
      <c r="G151" s="156"/>
      <c r="H151" s="156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ht="12.75" customHeight="1">
      <c r="A152" s="19"/>
      <c r="B152" s="19"/>
      <c r="C152" s="156"/>
      <c r="D152" s="156"/>
      <c r="E152" s="156"/>
      <c r="F152" s="156"/>
      <c r="G152" s="156"/>
      <c r="H152" s="156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ht="12.75" customHeight="1">
      <c r="A153" s="19"/>
      <c r="B153" s="19"/>
      <c r="C153" s="156"/>
      <c r="D153" s="156"/>
      <c r="E153" s="156"/>
      <c r="F153" s="156"/>
      <c r="G153" s="156"/>
      <c r="H153" s="156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ht="12.75" customHeight="1">
      <c r="A154" s="19"/>
      <c r="B154" s="19"/>
      <c r="C154" s="156"/>
      <c r="D154" s="156"/>
      <c r="E154" s="156"/>
      <c r="F154" s="156"/>
      <c r="G154" s="156"/>
      <c r="H154" s="156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ht="12.75" customHeight="1">
      <c r="A155" s="19"/>
      <c r="B155" s="19"/>
      <c r="C155" s="156"/>
      <c r="D155" s="156"/>
      <c r="E155" s="156"/>
      <c r="F155" s="156"/>
      <c r="G155" s="156"/>
      <c r="H155" s="156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ht="12.75" customHeight="1">
      <c r="A156" s="19"/>
      <c r="B156" s="19"/>
      <c r="C156" s="156"/>
      <c r="D156" s="156"/>
      <c r="E156" s="156"/>
      <c r="F156" s="156"/>
      <c r="G156" s="156"/>
      <c r="H156" s="156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ht="12.75" customHeight="1">
      <c r="A157" s="19"/>
      <c r="B157" s="19"/>
      <c r="C157" s="156"/>
      <c r="D157" s="156"/>
      <c r="E157" s="156"/>
      <c r="F157" s="156"/>
      <c r="G157" s="156"/>
      <c r="H157" s="156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ht="12.75" customHeight="1">
      <c r="A158" s="19"/>
      <c r="B158" s="19"/>
      <c r="C158" s="156"/>
      <c r="D158" s="156"/>
      <c r="E158" s="156"/>
      <c r="F158" s="156"/>
      <c r="G158" s="156"/>
      <c r="H158" s="156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ht="12.75" customHeight="1">
      <c r="A159" s="19"/>
      <c r="B159" s="19"/>
      <c r="C159" s="156"/>
      <c r="D159" s="156"/>
      <c r="E159" s="156"/>
      <c r="F159" s="156"/>
      <c r="G159" s="156"/>
      <c r="H159" s="156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ht="12.75" customHeight="1">
      <c r="A160" s="19"/>
      <c r="B160" s="19"/>
      <c r="C160" s="156"/>
      <c r="D160" s="156"/>
      <c r="E160" s="156"/>
      <c r="F160" s="156"/>
      <c r="G160" s="156"/>
      <c r="H160" s="156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ht="12.75" customHeight="1">
      <c r="A161" s="19"/>
      <c r="B161" s="19"/>
      <c r="C161" s="156"/>
      <c r="D161" s="156"/>
      <c r="E161" s="156"/>
      <c r="F161" s="156"/>
      <c r="G161" s="156"/>
      <c r="H161" s="156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ht="12.75" customHeight="1">
      <c r="A162" s="19"/>
      <c r="B162" s="19"/>
      <c r="C162" s="156"/>
      <c r="D162" s="156"/>
      <c r="E162" s="156"/>
      <c r="F162" s="156"/>
      <c r="G162" s="156"/>
      <c r="H162" s="156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ht="12.75" customHeight="1">
      <c r="A163" s="19"/>
      <c r="B163" s="19"/>
      <c r="C163" s="156"/>
      <c r="D163" s="156"/>
      <c r="E163" s="156"/>
      <c r="F163" s="156"/>
      <c r="G163" s="156"/>
      <c r="H163" s="156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ht="12.75" customHeight="1">
      <c r="A164" s="19"/>
      <c r="B164" s="19"/>
      <c r="C164" s="156"/>
      <c r="D164" s="156"/>
      <c r="E164" s="156"/>
      <c r="F164" s="156"/>
      <c r="G164" s="156"/>
      <c r="H164" s="156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ht="12.75" customHeight="1">
      <c r="A165" s="19"/>
      <c r="B165" s="19"/>
      <c r="C165" s="156"/>
      <c r="D165" s="156"/>
      <c r="E165" s="156"/>
      <c r="F165" s="156"/>
      <c r="G165" s="156"/>
      <c r="H165" s="156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ht="12.75" customHeight="1">
      <c r="A166" s="19"/>
      <c r="B166" s="19"/>
      <c r="C166" s="156"/>
      <c r="D166" s="156"/>
      <c r="E166" s="156"/>
      <c r="F166" s="156"/>
      <c r="G166" s="156"/>
      <c r="H166" s="156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ht="12.75" customHeight="1">
      <c r="A167" s="19"/>
      <c r="B167" s="19"/>
      <c r="C167" s="156"/>
      <c r="D167" s="156"/>
      <c r="E167" s="156"/>
      <c r="F167" s="156"/>
      <c r="G167" s="156"/>
      <c r="H167" s="156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ht="12.75" customHeight="1">
      <c r="A168" s="19"/>
      <c r="B168" s="19"/>
      <c r="C168" s="156"/>
      <c r="D168" s="156"/>
      <c r="E168" s="156"/>
      <c r="F168" s="156"/>
      <c r="G168" s="156"/>
      <c r="H168" s="156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ht="12.75" customHeight="1">
      <c r="A169" s="19"/>
      <c r="B169" s="19"/>
      <c r="C169" s="156"/>
      <c r="D169" s="156"/>
      <c r="E169" s="156"/>
      <c r="F169" s="156"/>
      <c r="G169" s="156"/>
      <c r="H169" s="156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ht="12.75" customHeight="1">
      <c r="A170" s="19"/>
      <c r="B170" s="19"/>
      <c r="C170" s="156"/>
      <c r="D170" s="156"/>
      <c r="E170" s="156"/>
      <c r="F170" s="156"/>
      <c r="G170" s="156"/>
      <c r="H170" s="156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ht="12.75" customHeight="1">
      <c r="A171" s="19"/>
      <c r="B171" s="19"/>
      <c r="C171" s="156"/>
      <c r="D171" s="156"/>
      <c r="E171" s="156"/>
      <c r="F171" s="156"/>
      <c r="G171" s="156"/>
      <c r="H171" s="156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ht="12.75" customHeight="1">
      <c r="A172" s="19"/>
      <c r="B172" s="19"/>
      <c r="C172" s="156"/>
      <c r="D172" s="156"/>
      <c r="E172" s="156"/>
      <c r="F172" s="156"/>
      <c r="G172" s="156"/>
      <c r="H172" s="156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ht="12.75" customHeight="1">
      <c r="A173" s="19"/>
      <c r="B173" s="19"/>
      <c r="C173" s="156"/>
      <c r="D173" s="156"/>
      <c r="E173" s="156"/>
      <c r="F173" s="156"/>
      <c r="G173" s="156"/>
      <c r="H173" s="156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ht="12.75" customHeight="1">
      <c r="A174" s="19"/>
      <c r="B174" s="19"/>
      <c r="C174" s="156"/>
      <c r="D174" s="156"/>
      <c r="E174" s="156"/>
      <c r="F174" s="156"/>
      <c r="G174" s="156"/>
      <c r="H174" s="156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ht="12.75" customHeight="1">
      <c r="A175" s="19"/>
      <c r="B175" s="19"/>
      <c r="C175" s="156"/>
      <c r="D175" s="156"/>
      <c r="E175" s="156"/>
      <c r="F175" s="156"/>
      <c r="G175" s="156"/>
      <c r="H175" s="156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ht="12.75" customHeight="1">
      <c r="A176" s="19"/>
      <c r="B176" s="19"/>
      <c r="C176" s="156"/>
      <c r="D176" s="156"/>
      <c r="E176" s="156"/>
      <c r="F176" s="156"/>
      <c r="G176" s="156"/>
      <c r="H176" s="156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ht="12.75" customHeight="1">
      <c r="A177" s="19"/>
      <c r="B177" s="19"/>
      <c r="C177" s="156"/>
      <c r="D177" s="156"/>
      <c r="E177" s="156"/>
      <c r="F177" s="156"/>
      <c r="G177" s="156"/>
      <c r="H177" s="156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ht="12.75" customHeight="1">
      <c r="A178" s="19"/>
      <c r="B178" s="19"/>
      <c r="C178" s="156"/>
      <c r="D178" s="156"/>
      <c r="E178" s="156"/>
      <c r="F178" s="156"/>
      <c r="G178" s="156"/>
      <c r="H178" s="156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ht="12.75" customHeight="1">
      <c r="A179" s="19"/>
      <c r="B179" s="19"/>
      <c r="C179" s="156"/>
      <c r="D179" s="156"/>
      <c r="E179" s="156"/>
      <c r="F179" s="156"/>
      <c r="G179" s="156"/>
      <c r="H179" s="156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ht="12.75" customHeight="1">
      <c r="A180" s="19"/>
      <c r="B180" s="19"/>
      <c r="C180" s="156"/>
      <c r="D180" s="156"/>
      <c r="E180" s="156"/>
      <c r="F180" s="156"/>
      <c r="G180" s="156"/>
      <c r="H180" s="156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ht="12.75" customHeight="1">
      <c r="A181" s="19"/>
      <c r="B181" s="19"/>
      <c r="C181" s="156"/>
      <c r="D181" s="156"/>
      <c r="E181" s="156"/>
      <c r="F181" s="156"/>
      <c r="G181" s="156"/>
      <c r="H181" s="156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ht="12.75" customHeight="1">
      <c r="A182" s="19"/>
      <c r="B182" s="19"/>
      <c r="C182" s="156"/>
      <c r="D182" s="156"/>
      <c r="E182" s="156"/>
      <c r="F182" s="156"/>
      <c r="G182" s="156"/>
      <c r="H182" s="156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ht="12.75" customHeight="1">
      <c r="A183" s="19"/>
      <c r="B183" s="19"/>
      <c r="C183" s="156"/>
      <c r="D183" s="156"/>
      <c r="E183" s="156"/>
      <c r="F183" s="156"/>
      <c r="G183" s="156"/>
      <c r="H183" s="156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ht="12.75" customHeight="1">
      <c r="A184" s="19"/>
      <c r="B184" s="19"/>
      <c r="C184" s="156"/>
      <c r="D184" s="156"/>
      <c r="E184" s="156"/>
      <c r="F184" s="156"/>
      <c r="G184" s="156"/>
      <c r="H184" s="156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ht="12.75" customHeight="1">
      <c r="A185" s="19"/>
      <c r="B185" s="19"/>
      <c r="C185" s="156"/>
      <c r="D185" s="156"/>
      <c r="E185" s="156"/>
      <c r="F185" s="156"/>
      <c r="G185" s="156"/>
      <c r="H185" s="156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ht="12.75" customHeight="1">
      <c r="A186" s="19"/>
      <c r="B186" s="19"/>
      <c r="C186" s="156"/>
      <c r="D186" s="156"/>
      <c r="E186" s="156"/>
      <c r="F186" s="156"/>
      <c r="G186" s="156"/>
      <c r="H186" s="156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ht="12.75" customHeight="1">
      <c r="A187" s="19"/>
      <c r="B187" s="19"/>
      <c r="C187" s="156"/>
      <c r="D187" s="156"/>
      <c r="E187" s="156"/>
      <c r="F187" s="156"/>
      <c r="G187" s="156"/>
      <c r="H187" s="156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ht="12.75" customHeight="1">
      <c r="A188" s="19"/>
      <c r="B188" s="19"/>
      <c r="C188" s="156"/>
      <c r="D188" s="156"/>
      <c r="E188" s="156"/>
      <c r="F188" s="156"/>
      <c r="G188" s="156"/>
      <c r="H188" s="156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ht="12.75" customHeight="1">
      <c r="A189" s="19"/>
      <c r="B189" s="19"/>
      <c r="C189" s="156"/>
      <c r="D189" s="156"/>
      <c r="E189" s="156"/>
      <c r="F189" s="156"/>
      <c r="G189" s="156"/>
      <c r="H189" s="156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ht="12.75" customHeight="1">
      <c r="A190" s="19"/>
      <c r="B190" s="19"/>
      <c r="C190" s="156"/>
      <c r="D190" s="156"/>
      <c r="E190" s="156"/>
      <c r="F190" s="156"/>
      <c r="G190" s="156"/>
      <c r="H190" s="156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ht="12.75" customHeight="1">
      <c r="A191" s="19"/>
      <c r="B191" s="19"/>
      <c r="C191" s="156"/>
      <c r="D191" s="156"/>
      <c r="E191" s="156"/>
      <c r="F191" s="156"/>
      <c r="G191" s="156"/>
      <c r="H191" s="156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ht="12.75" customHeight="1">
      <c r="A192" s="19"/>
      <c r="B192" s="19"/>
      <c r="C192" s="156"/>
      <c r="D192" s="156"/>
      <c r="E192" s="156"/>
      <c r="F192" s="156"/>
      <c r="G192" s="156"/>
      <c r="H192" s="156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ht="12.75" customHeight="1">
      <c r="A193" s="19"/>
      <c r="B193" s="19"/>
      <c r="C193" s="156"/>
      <c r="D193" s="156"/>
      <c r="E193" s="156"/>
      <c r="F193" s="156"/>
      <c r="G193" s="156"/>
      <c r="H193" s="156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ht="12.75" customHeight="1">
      <c r="A194" s="19"/>
      <c r="B194" s="19"/>
      <c r="C194" s="156"/>
      <c r="D194" s="156"/>
      <c r="E194" s="156"/>
      <c r="F194" s="156"/>
      <c r="G194" s="156"/>
      <c r="H194" s="156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ht="12.75" customHeight="1">
      <c r="A195" s="19"/>
      <c r="B195" s="19"/>
      <c r="C195" s="156"/>
      <c r="D195" s="156"/>
      <c r="E195" s="156"/>
      <c r="F195" s="156"/>
      <c r="G195" s="156"/>
      <c r="H195" s="156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ht="12.75" customHeight="1">
      <c r="A196" s="19"/>
      <c r="B196" s="19"/>
      <c r="C196" s="156"/>
      <c r="D196" s="156"/>
      <c r="E196" s="156"/>
      <c r="F196" s="156"/>
      <c r="G196" s="156"/>
      <c r="H196" s="156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ht="12.75" customHeight="1">
      <c r="A197" s="19"/>
      <c r="B197" s="19"/>
      <c r="C197" s="156"/>
      <c r="D197" s="156"/>
      <c r="E197" s="156"/>
      <c r="F197" s="156"/>
      <c r="G197" s="156"/>
      <c r="H197" s="156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ht="12.75" customHeight="1">
      <c r="A198" s="19"/>
      <c r="B198" s="19"/>
      <c r="C198" s="156"/>
      <c r="D198" s="156"/>
      <c r="E198" s="156"/>
      <c r="F198" s="156"/>
      <c r="G198" s="156"/>
      <c r="H198" s="156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ht="12.75" customHeight="1">
      <c r="A199" s="19"/>
      <c r="B199" s="19"/>
      <c r="C199" s="156"/>
      <c r="D199" s="156"/>
      <c r="E199" s="156"/>
      <c r="F199" s="156"/>
      <c r="G199" s="156"/>
      <c r="H199" s="156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ht="12.75" customHeight="1">
      <c r="A200" s="19"/>
      <c r="B200" s="19"/>
      <c r="C200" s="156"/>
      <c r="D200" s="156"/>
      <c r="E200" s="156"/>
      <c r="F200" s="156"/>
      <c r="G200" s="156"/>
      <c r="H200" s="156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ht="12.75" customHeight="1">
      <c r="A201" s="19"/>
      <c r="B201" s="19"/>
      <c r="C201" s="156"/>
      <c r="D201" s="156"/>
      <c r="E201" s="156"/>
      <c r="F201" s="156"/>
      <c r="G201" s="156"/>
      <c r="H201" s="156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ht="12.75" customHeight="1">
      <c r="A202" s="19"/>
      <c r="B202" s="19"/>
      <c r="C202" s="156"/>
      <c r="D202" s="156"/>
      <c r="E202" s="156"/>
      <c r="F202" s="156"/>
      <c r="G202" s="156"/>
      <c r="H202" s="156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ht="12.75" customHeight="1">
      <c r="A203" s="19"/>
      <c r="B203" s="19"/>
      <c r="C203" s="156"/>
      <c r="D203" s="156"/>
      <c r="E203" s="156"/>
      <c r="F203" s="156"/>
      <c r="G203" s="156"/>
      <c r="H203" s="156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ht="12.75" customHeight="1">
      <c r="A204" s="19"/>
      <c r="B204" s="19"/>
      <c r="C204" s="156"/>
      <c r="D204" s="156"/>
      <c r="E204" s="156"/>
      <c r="F204" s="156"/>
      <c r="G204" s="156"/>
      <c r="H204" s="156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ht="12.75" customHeight="1">
      <c r="A205" s="19"/>
      <c r="B205" s="19"/>
      <c r="C205" s="156"/>
      <c r="D205" s="156"/>
      <c r="E205" s="156"/>
      <c r="F205" s="156"/>
      <c r="G205" s="156"/>
      <c r="H205" s="156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ht="12.75" customHeight="1">
      <c r="A206" s="19"/>
      <c r="B206" s="19"/>
      <c r="C206" s="156"/>
      <c r="D206" s="156"/>
      <c r="E206" s="156"/>
      <c r="F206" s="156"/>
      <c r="G206" s="156"/>
      <c r="H206" s="156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ht="12.75" customHeight="1">
      <c r="A207" s="19"/>
      <c r="B207" s="19"/>
      <c r="C207" s="156"/>
      <c r="D207" s="156"/>
      <c r="E207" s="156"/>
      <c r="F207" s="156"/>
      <c r="G207" s="156"/>
      <c r="H207" s="156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ht="12.75" customHeight="1">
      <c r="A208" s="19"/>
      <c r="B208" s="19"/>
      <c r="C208" s="156"/>
      <c r="D208" s="156"/>
      <c r="E208" s="156"/>
      <c r="F208" s="156"/>
      <c r="G208" s="156"/>
      <c r="H208" s="156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ht="12.75" customHeight="1">
      <c r="A209" s="19"/>
      <c r="B209" s="19"/>
      <c r="C209" s="156"/>
      <c r="D209" s="156"/>
      <c r="E209" s="156"/>
      <c r="F209" s="156"/>
      <c r="G209" s="156"/>
      <c r="H209" s="156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ht="12.75" customHeight="1">
      <c r="A210" s="19"/>
      <c r="B210" s="19"/>
      <c r="C210" s="156"/>
      <c r="D210" s="156"/>
      <c r="E210" s="156"/>
      <c r="F210" s="156"/>
      <c r="G210" s="156"/>
      <c r="H210" s="156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ht="12.75" customHeight="1">
      <c r="A211" s="19"/>
      <c r="B211" s="19"/>
      <c r="C211" s="156"/>
      <c r="D211" s="156"/>
      <c r="E211" s="156"/>
      <c r="F211" s="156"/>
      <c r="G211" s="156"/>
      <c r="H211" s="156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ht="12.75" customHeight="1">
      <c r="A212" s="19"/>
      <c r="B212" s="19"/>
      <c r="C212" s="156"/>
      <c r="D212" s="156"/>
      <c r="E212" s="156"/>
      <c r="F212" s="156"/>
      <c r="G212" s="156"/>
      <c r="H212" s="156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ht="12.75" customHeight="1">
      <c r="A213" s="19"/>
      <c r="B213" s="19"/>
      <c r="C213" s="156"/>
      <c r="D213" s="156"/>
      <c r="E213" s="156"/>
      <c r="F213" s="156"/>
      <c r="G213" s="156"/>
      <c r="H213" s="156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ht="12.75" customHeight="1">
      <c r="A214" s="19"/>
      <c r="B214" s="19"/>
      <c r="C214" s="156"/>
      <c r="D214" s="156"/>
      <c r="E214" s="156"/>
      <c r="F214" s="156"/>
      <c r="G214" s="156"/>
      <c r="H214" s="156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ht="12.75" customHeight="1">
      <c r="A215" s="19"/>
      <c r="B215" s="19"/>
      <c r="C215" s="156"/>
      <c r="D215" s="156"/>
      <c r="E215" s="156"/>
      <c r="F215" s="156"/>
      <c r="G215" s="156"/>
      <c r="H215" s="156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ht="12.75" customHeight="1">
      <c r="A216" s="19"/>
      <c r="B216" s="19"/>
      <c r="C216" s="156"/>
      <c r="D216" s="156"/>
      <c r="E216" s="156"/>
      <c r="F216" s="156"/>
      <c r="G216" s="156"/>
      <c r="H216" s="156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ht="12.75" customHeight="1">
      <c r="A217" s="19"/>
      <c r="B217" s="19"/>
      <c r="C217" s="156"/>
      <c r="D217" s="156"/>
      <c r="E217" s="156"/>
      <c r="F217" s="156"/>
      <c r="G217" s="156"/>
      <c r="H217" s="156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ht="12.75" customHeight="1">
      <c r="A218" s="19"/>
      <c r="B218" s="19"/>
      <c r="C218" s="156"/>
      <c r="D218" s="156"/>
      <c r="E218" s="156"/>
      <c r="F218" s="156"/>
      <c r="G218" s="156"/>
      <c r="H218" s="156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ht="12.75" customHeight="1">
      <c r="A219" s="19"/>
      <c r="B219" s="19"/>
      <c r="C219" s="156"/>
      <c r="D219" s="156"/>
      <c r="E219" s="156"/>
      <c r="F219" s="156"/>
      <c r="G219" s="156"/>
      <c r="H219" s="156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ht="12.75" customHeight="1">
      <c r="A220" s="19"/>
      <c r="B220" s="19"/>
      <c r="C220" s="156"/>
      <c r="D220" s="156"/>
      <c r="E220" s="156"/>
      <c r="F220" s="156"/>
      <c r="G220" s="156"/>
      <c r="H220" s="156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ht="12.75" customHeight="1">
      <c r="A221" s="19"/>
      <c r="B221" s="19"/>
      <c r="C221" s="156"/>
      <c r="D221" s="156"/>
      <c r="E221" s="156"/>
      <c r="F221" s="156"/>
      <c r="G221" s="156"/>
      <c r="H221" s="156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ht="12.75" customHeight="1">
      <c r="A222" s="19"/>
      <c r="B222" s="19"/>
      <c r="C222" s="156"/>
      <c r="D222" s="156"/>
      <c r="E222" s="156"/>
      <c r="F222" s="156"/>
      <c r="G222" s="156"/>
      <c r="H222" s="156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ht="12.75" customHeight="1">
      <c r="A223" s="19"/>
      <c r="B223" s="19"/>
      <c r="C223" s="156"/>
      <c r="D223" s="156"/>
      <c r="E223" s="156"/>
      <c r="F223" s="156"/>
      <c r="G223" s="156"/>
      <c r="H223" s="156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ht="12.75" customHeight="1">
      <c r="A224" s="19"/>
      <c r="B224" s="19"/>
      <c r="C224" s="156"/>
      <c r="D224" s="156"/>
      <c r="E224" s="156"/>
      <c r="F224" s="156"/>
      <c r="G224" s="156"/>
      <c r="H224" s="156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ht="12.75" customHeight="1">
      <c r="A225" s="19"/>
      <c r="B225" s="19"/>
      <c r="C225" s="156"/>
      <c r="D225" s="156"/>
      <c r="E225" s="156"/>
      <c r="F225" s="156"/>
      <c r="G225" s="156"/>
      <c r="H225" s="156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ht="12.75" customHeight="1">
      <c r="A226" s="19"/>
      <c r="B226" s="19"/>
      <c r="C226" s="156"/>
      <c r="D226" s="156"/>
      <c r="E226" s="156"/>
      <c r="F226" s="156"/>
      <c r="G226" s="156"/>
      <c r="H226" s="156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ht="12.75" customHeight="1">
      <c r="A227" s="19"/>
      <c r="B227" s="19"/>
      <c r="C227" s="156"/>
      <c r="D227" s="156"/>
      <c r="E227" s="156"/>
      <c r="F227" s="156"/>
      <c r="G227" s="156"/>
      <c r="H227" s="156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ht="12.75" customHeight="1">
      <c r="A228" s="19"/>
      <c r="B228" s="19"/>
      <c r="C228" s="156"/>
      <c r="D228" s="156"/>
      <c r="E228" s="156"/>
      <c r="F228" s="156"/>
      <c r="G228" s="156"/>
      <c r="H228" s="156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ht="12.75" customHeight="1">
      <c r="A229" s="19"/>
      <c r="B229" s="19"/>
      <c r="C229" s="156"/>
      <c r="D229" s="156"/>
      <c r="E229" s="156"/>
      <c r="F229" s="156"/>
      <c r="G229" s="156"/>
      <c r="H229" s="156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ht="12.75" customHeight="1">
      <c r="A230" s="19"/>
      <c r="B230" s="19"/>
      <c r="C230" s="156"/>
      <c r="D230" s="156"/>
      <c r="E230" s="156"/>
      <c r="F230" s="156"/>
      <c r="G230" s="156"/>
      <c r="H230" s="156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ht="12.75" customHeight="1">
      <c r="A231" s="19"/>
      <c r="B231" s="19"/>
      <c r="C231" s="156"/>
      <c r="D231" s="156"/>
      <c r="E231" s="156"/>
      <c r="F231" s="156"/>
      <c r="G231" s="156"/>
      <c r="H231" s="156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ht="12.75" customHeight="1">
      <c r="A232" s="19"/>
      <c r="B232" s="19"/>
      <c r="C232" s="156"/>
      <c r="D232" s="156"/>
      <c r="E232" s="156"/>
      <c r="F232" s="156"/>
      <c r="G232" s="156"/>
      <c r="H232" s="156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ht="12.75" customHeight="1">
      <c r="A233" s="19"/>
      <c r="B233" s="19"/>
      <c r="C233" s="156"/>
      <c r="D233" s="156"/>
      <c r="E233" s="156"/>
      <c r="F233" s="156"/>
      <c r="G233" s="156"/>
      <c r="H233" s="156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ht="12.75" customHeight="1">
      <c r="A234" s="19"/>
      <c r="B234" s="19"/>
      <c r="C234" s="156"/>
      <c r="D234" s="156"/>
      <c r="E234" s="156"/>
      <c r="F234" s="156"/>
      <c r="G234" s="156"/>
      <c r="H234" s="156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ht="12.75" customHeight="1">
      <c r="A235" s="19"/>
      <c r="B235" s="19"/>
      <c r="C235" s="156"/>
      <c r="D235" s="156"/>
      <c r="E235" s="156"/>
      <c r="F235" s="156"/>
      <c r="G235" s="156"/>
      <c r="H235" s="156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ht="12.75" customHeight="1">
      <c r="A236" s="19"/>
      <c r="B236" s="19"/>
      <c r="C236" s="156"/>
      <c r="D236" s="156"/>
      <c r="E236" s="156"/>
      <c r="F236" s="156"/>
      <c r="G236" s="156"/>
      <c r="H236" s="156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ht="12.75" customHeight="1">
      <c r="A237" s="19"/>
      <c r="B237" s="19"/>
      <c r="C237" s="156"/>
      <c r="D237" s="156"/>
      <c r="E237" s="156"/>
      <c r="F237" s="156"/>
      <c r="G237" s="156"/>
      <c r="H237" s="156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ht="12.75" customHeight="1">
      <c r="A238" s="19"/>
      <c r="B238" s="19"/>
      <c r="C238" s="156"/>
      <c r="D238" s="156"/>
      <c r="E238" s="156"/>
      <c r="F238" s="156"/>
      <c r="G238" s="156"/>
      <c r="H238" s="156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ht="12.75" customHeight="1">
      <c r="A239" s="19"/>
      <c r="B239" s="19"/>
      <c r="C239" s="156"/>
      <c r="D239" s="156"/>
      <c r="E239" s="156"/>
      <c r="F239" s="156"/>
      <c r="G239" s="156"/>
      <c r="H239" s="156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ht="12.75" customHeight="1">
      <c r="A240" s="19"/>
      <c r="B240" s="19"/>
      <c r="C240" s="156"/>
      <c r="D240" s="156"/>
      <c r="E240" s="156"/>
      <c r="F240" s="156"/>
      <c r="G240" s="156"/>
      <c r="H240" s="156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ht="12.75" customHeight="1">
      <c r="A241" s="19"/>
      <c r="B241" s="19"/>
      <c r="C241" s="156"/>
      <c r="D241" s="156"/>
      <c r="E241" s="156"/>
      <c r="F241" s="156"/>
      <c r="G241" s="156"/>
      <c r="H241" s="156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ht="12.75" customHeight="1">
      <c r="A242" s="19"/>
      <c r="B242" s="19"/>
      <c r="C242" s="156"/>
      <c r="D242" s="156"/>
      <c r="E242" s="156"/>
      <c r="F242" s="156"/>
      <c r="G242" s="156"/>
      <c r="H242" s="156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ht="12.75" customHeight="1">
      <c r="A243" s="19"/>
      <c r="B243" s="19"/>
      <c r="C243" s="156"/>
      <c r="D243" s="156"/>
      <c r="E243" s="156"/>
      <c r="F243" s="156"/>
      <c r="G243" s="156"/>
      <c r="H243" s="156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ht="12.75" customHeight="1">
      <c r="A244" s="19"/>
      <c r="B244" s="19"/>
      <c r="C244" s="156"/>
      <c r="D244" s="156"/>
      <c r="E244" s="156"/>
      <c r="F244" s="156"/>
      <c r="G244" s="156"/>
      <c r="H244" s="156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ht="12.75" customHeight="1">
      <c r="A245" s="19"/>
      <c r="B245" s="19"/>
      <c r="C245" s="156"/>
      <c r="D245" s="156"/>
      <c r="E245" s="156"/>
      <c r="F245" s="156"/>
      <c r="G245" s="156"/>
      <c r="H245" s="156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ht="12.75" customHeight="1">
      <c r="A246" s="19"/>
      <c r="B246" s="19"/>
      <c r="C246" s="156"/>
      <c r="D246" s="156"/>
      <c r="E246" s="156"/>
      <c r="F246" s="156"/>
      <c r="G246" s="156"/>
      <c r="H246" s="156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ht="12.75" customHeight="1">
      <c r="A247" s="19"/>
      <c r="B247" s="19"/>
      <c r="C247" s="156"/>
      <c r="D247" s="156"/>
      <c r="E247" s="156"/>
      <c r="F247" s="156"/>
      <c r="G247" s="156"/>
      <c r="H247" s="156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ht="12.75" customHeight="1">
      <c r="A248" s="19"/>
      <c r="B248" s="19"/>
      <c r="C248" s="156"/>
      <c r="D248" s="156"/>
      <c r="E248" s="156"/>
      <c r="F248" s="156"/>
      <c r="G248" s="156"/>
      <c r="H248" s="156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ht="12.75" customHeight="1">
      <c r="A249" s="19"/>
      <c r="B249" s="19"/>
      <c r="C249" s="156"/>
      <c r="D249" s="156"/>
      <c r="E249" s="156"/>
      <c r="F249" s="156"/>
      <c r="G249" s="156"/>
      <c r="H249" s="156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ht="12.75" customHeight="1">
      <c r="A250" s="19"/>
      <c r="B250" s="19"/>
      <c r="C250" s="156"/>
      <c r="D250" s="156"/>
      <c r="E250" s="156"/>
      <c r="F250" s="156"/>
      <c r="G250" s="156"/>
      <c r="H250" s="156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ht="12.75" customHeight="1">
      <c r="A251" s="19"/>
      <c r="B251" s="19"/>
      <c r="C251" s="156"/>
      <c r="D251" s="156"/>
      <c r="E251" s="156"/>
      <c r="F251" s="156"/>
      <c r="G251" s="156"/>
      <c r="H251" s="156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ht="12.75" customHeight="1">
      <c r="A252" s="19"/>
      <c r="B252" s="19"/>
      <c r="C252" s="156"/>
      <c r="D252" s="156"/>
      <c r="E252" s="156"/>
      <c r="F252" s="156"/>
      <c r="G252" s="156"/>
      <c r="H252" s="156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ht="12.75" customHeight="1">
      <c r="A253" s="19"/>
      <c r="B253" s="19"/>
      <c r="C253" s="156"/>
      <c r="D253" s="156"/>
      <c r="E253" s="156"/>
      <c r="F253" s="156"/>
      <c r="G253" s="156"/>
      <c r="H253" s="156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ht="12.75" customHeight="1">
      <c r="A254" s="19"/>
      <c r="B254" s="19"/>
      <c r="C254" s="156"/>
      <c r="D254" s="156"/>
      <c r="E254" s="156"/>
      <c r="F254" s="156"/>
      <c r="G254" s="156"/>
      <c r="H254" s="156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ht="12.75" customHeight="1">
      <c r="A255" s="19"/>
      <c r="B255" s="19"/>
      <c r="C255" s="156"/>
      <c r="D255" s="156"/>
      <c r="E255" s="156"/>
      <c r="F255" s="156"/>
      <c r="G255" s="156"/>
      <c r="H255" s="156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ht="12.75" customHeight="1">
      <c r="A256" s="19"/>
      <c r="B256" s="19"/>
      <c r="C256" s="156"/>
      <c r="D256" s="156"/>
      <c r="E256" s="156"/>
      <c r="F256" s="156"/>
      <c r="G256" s="156"/>
      <c r="H256" s="156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ht="12.75" customHeight="1">
      <c r="A257" s="19"/>
      <c r="B257" s="19"/>
      <c r="C257" s="156"/>
      <c r="D257" s="156"/>
      <c r="E257" s="156"/>
      <c r="F257" s="156"/>
      <c r="G257" s="156"/>
      <c r="H257" s="156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ht="12.75" customHeight="1">
      <c r="A258" s="19"/>
      <c r="B258" s="19"/>
      <c r="C258" s="156"/>
      <c r="D258" s="156"/>
      <c r="E258" s="156"/>
      <c r="F258" s="156"/>
      <c r="G258" s="156"/>
      <c r="H258" s="156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ht="12.75" customHeight="1">
      <c r="A259" s="19"/>
      <c r="B259" s="19"/>
      <c r="C259" s="156"/>
      <c r="D259" s="156"/>
      <c r="E259" s="156"/>
      <c r="F259" s="156"/>
      <c r="G259" s="156"/>
      <c r="H259" s="156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ht="12.75" customHeight="1">
      <c r="A260" s="19"/>
      <c r="B260" s="19"/>
      <c r="C260" s="156"/>
      <c r="D260" s="156"/>
      <c r="E260" s="156"/>
      <c r="F260" s="156"/>
      <c r="G260" s="156"/>
      <c r="H260" s="156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ht="12.75" customHeight="1">
      <c r="A261" s="19"/>
      <c r="B261" s="19"/>
      <c r="C261" s="156"/>
      <c r="D261" s="156"/>
      <c r="E261" s="156"/>
      <c r="F261" s="156"/>
      <c r="G261" s="156"/>
      <c r="H261" s="156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ht="12.75" customHeight="1">
      <c r="A262" s="19"/>
      <c r="B262" s="19"/>
      <c r="C262" s="156"/>
      <c r="D262" s="156"/>
      <c r="E262" s="156"/>
      <c r="F262" s="156"/>
      <c r="G262" s="156"/>
      <c r="H262" s="156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ht="12.75" customHeight="1">
      <c r="A263" s="19"/>
      <c r="B263" s="19"/>
      <c r="C263" s="156"/>
      <c r="D263" s="156"/>
      <c r="E263" s="156"/>
      <c r="F263" s="156"/>
      <c r="G263" s="156"/>
      <c r="H263" s="156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ht="12.75" customHeight="1">
      <c r="A264" s="19"/>
      <c r="B264" s="19"/>
      <c r="C264" s="156"/>
      <c r="D264" s="156"/>
      <c r="E264" s="156"/>
      <c r="F264" s="156"/>
      <c r="G264" s="156"/>
      <c r="H264" s="156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ht="12.75" customHeight="1">
      <c r="A265" s="19"/>
      <c r="B265" s="19"/>
      <c r="C265" s="156"/>
      <c r="D265" s="156"/>
      <c r="E265" s="156"/>
      <c r="F265" s="156"/>
      <c r="G265" s="156"/>
      <c r="H265" s="156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ht="12.75" customHeight="1">
      <c r="A266" s="19"/>
      <c r="B266" s="19"/>
      <c r="C266" s="156"/>
      <c r="D266" s="156"/>
      <c r="E266" s="156"/>
      <c r="F266" s="156"/>
      <c r="G266" s="156"/>
      <c r="H266" s="156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ht="12.75" customHeight="1">
      <c r="A267" s="19"/>
      <c r="B267" s="19"/>
      <c r="C267" s="156"/>
      <c r="D267" s="156"/>
      <c r="E267" s="156"/>
      <c r="F267" s="156"/>
      <c r="G267" s="156"/>
      <c r="H267" s="156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ht="12.75" customHeight="1">
      <c r="A268" s="19"/>
      <c r="B268" s="19"/>
      <c r="C268" s="156"/>
      <c r="D268" s="156"/>
      <c r="E268" s="156"/>
      <c r="F268" s="156"/>
      <c r="G268" s="156"/>
      <c r="H268" s="156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ht="12.75" customHeight="1">
      <c r="A269" s="19"/>
      <c r="B269" s="19"/>
      <c r="C269" s="156"/>
      <c r="D269" s="156"/>
      <c r="E269" s="156"/>
      <c r="F269" s="156"/>
      <c r="G269" s="156"/>
      <c r="H269" s="156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ht="12.75" customHeight="1">
      <c r="A270" s="19"/>
      <c r="B270" s="19"/>
      <c r="C270" s="156"/>
      <c r="D270" s="156"/>
      <c r="E270" s="156"/>
      <c r="F270" s="156"/>
      <c r="G270" s="156"/>
      <c r="H270" s="156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ht="12.75" customHeight="1">
      <c r="A271" s="19"/>
      <c r="B271" s="19"/>
      <c r="C271" s="156"/>
      <c r="D271" s="156"/>
      <c r="E271" s="156"/>
      <c r="F271" s="156"/>
      <c r="G271" s="156"/>
      <c r="H271" s="156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ht="12.75" customHeight="1">
      <c r="A272" s="19"/>
      <c r="B272" s="19"/>
      <c r="C272" s="156"/>
      <c r="D272" s="156"/>
      <c r="E272" s="156"/>
      <c r="F272" s="156"/>
      <c r="G272" s="156"/>
      <c r="H272" s="156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ht="12.75" customHeight="1">
      <c r="A273" s="19"/>
      <c r="B273" s="19"/>
      <c r="C273" s="156"/>
      <c r="D273" s="156"/>
      <c r="E273" s="156"/>
      <c r="F273" s="156"/>
      <c r="G273" s="156"/>
      <c r="H273" s="156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ht="12.75" customHeight="1">
      <c r="A274" s="19"/>
      <c r="B274" s="19"/>
      <c r="C274" s="156"/>
      <c r="D274" s="156"/>
      <c r="E274" s="156"/>
      <c r="F274" s="156"/>
      <c r="G274" s="156"/>
      <c r="H274" s="156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ht="12.75" customHeight="1">
      <c r="A275" s="19"/>
      <c r="B275" s="19"/>
      <c r="C275" s="156"/>
      <c r="D275" s="156"/>
      <c r="E275" s="156"/>
      <c r="F275" s="156"/>
      <c r="G275" s="156"/>
      <c r="H275" s="156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ht="12.75" customHeight="1">
      <c r="A276" s="19"/>
      <c r="B276" s="19"/>
      <c r="C276" s="156"/>
      <c r="D276" s="156"/>
      <c r="E276" s="156"/>
      <c r="F276" s="156"/>
      <c r="G276" s="156"/>
      <c r="H276" s="156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ht="12.75" customHeight="1">
      <c r="A277" s="19"/>
      <c r="B277" s="19"/>
      <c r="C277" s="156"/>
      <c r="D277" s="156"/>
      <c r="E277" s="156"/>
      <c r="F277" s="156"/>
      <c r="G277" s="156"/>
      <c r="H277" s="156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ht="12.75" customHeight="1">
      <c r="A278" s="19"/>
      <c r="B278" s="19"/>
      <c r="C278" s="156"/>
      <c r="D278" s="156"/>
      <c r="E278" s="156"/>
      <c r="F278" s="156"/>
      <c r="G278" s="156"/>
      <c r="H278" s="156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ht="12.75" customHeight="1">
      <c r="A279" s="19"/>
      <c r="B279" s="19"/>
      <c r="C279" s="156"/>
      <c r="D279" s="156"/>
      <c r="E279" s="156"/>
      <c r="F279" s="156"/>
      <c r="G279" s="156"/>
      <c r="H279" s="156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ht="12.75" customHeight="1">
      <c r="A280" s="19"/>
      <c r="B280" s="19"/>
      <c r="C280" s="156"/>
      <c r="D280" s="156"/>
      <c r="E280" s="156"/>
      <c r="F280" s="156"/>
      <c r="G280" s="156"/>
      <c r="H280" s="156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ht="12.75" customHeight="1">
      <c r="A281" s="19"/>
      <c r="B281" s="19"/>
      <c r="C281" s="156"/>
      <c r="D281" s="156"/>
      <c r="E281" s="156"/>
      <c r="F281" s="156"/>
      <c r="G281" s="156"/>
      <c r="H281" s="156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ht="12.75" customHeight="1">
      <c r="A282" s="19"/>
      <c r="B282" s="19"/>
      <c r="C282" s="156"/>
      <c r="D282" s="156"/>
      <c r="E282" s="156"/>
      <c r="F282" s="156"/>
      <c r="G282" s="156"/>
      <c r="H282" s="156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ht="12.75" customHeight="1">
      <c r="A283" s="19"/>
      <c r="B283" s="19"/>
      <c r="C283" s="156"/>
      <c r="D283" s="156"/>
      <c r="E283" s="156"/>
      <c r="F283" s="156"/>
      <c r="G283" s="156"/>
      <c r="H283" s="156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ht="12.75" customHeight="1">
      <c r="A284" s="19"/>
      <c r="B284" s="19"/>
      <c r="C284" s="156"/>
      <c r="D284" s="156"/>
      <c r="E284" s="156"/>
      <c r="F284" s="156"/>
      <c r="G284" s="156"/>
      <c r="H284" s="156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ht="12.75" customHeight="1">
      <c r="A285" s="19"/>
      <c r="B285" s="19"/>
      <c r="C285" s="156"/>
      <c r="D285" s="156"/>
      <c r="E285" s="156"/>
      <c r="F285" s="156"/>
      <c r="G285" s="156"/>
      <c r="H285" s="156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ht="12.75" customHeight="1">
      <c r="A286" s="19"/>
      <c r="B286" s="19"/>
      <c r="C286" s="156"/>
      <c r="D286" s="156"/>
      <c r="E286" s="156"/>
      <c r="F286" s="156"/>
      <c r="G286" s="156"/>
      <c r="H286" s="156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ht="12.75" customHeight="1">
      <c r="A287" s="19"/>
      <c r="B287" s="19"/>
      <c r="C287" s="156"/>
      <c r="D287" s="156"/>
      <c r="E287" s="156"/>
      <c r="F287" s="156"/>
      <c r="G287" s="156"/>
      <c r="H287" s="156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ht="12.75" customHeight="1">
      <c r="A288" s="19"/>
      <c r="B288" s="19"/>
      <c r="C288" s="156"/>
      <c r="D288" s="156"/>
      <c r="E288" s="156"/>
      <c r="F288" s="156"/>
      <c r="G288" s="156"/>
      <c r="H288" s="156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ht="12.75" customHeight="1">
      <c r="A289" s="19"/>
      <c r="B289" s="19"/>
      <c r="C289" s="156"/>
      <c r="D289" s="156"/>
      <c r="E289" s="156"/>
      <c r="F289" s="156"/>
      <c r="G289" s="156"/>
      <c r="H289" s="156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ht="12.75" customHeight="1">
      <c r="A290" s="19"/>
      <c r="B290" s="19"/>
      <c r="C290" s="156"/>
      <c r="D290" s="156"/>
      <c r="E290" s="156"/>
      <c r="F290" s="156"/>
      <c r="G290" s="156"/>
      <c r="H290" s="156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ht="12.75" customHeight="1">
      <c r="A291" s="19"/>
      <c r="B291" s="19"/>
      <c r="C291" s="156"/>
      <c r="D291" s="156"/>
      <c r="E291" s="156"/>
      <c r="F291" s="156"/>
      <c r="G291" s="156"/>
      <c r="H291" s="156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ht="12.75" customHeight="1">
      <c r="A292" s="19"/>
      <c r="B292" s="19"/>
      <c r="C292" s="156"/>
      <c r="D292" s="156"/>
      <c r="E292" s="156"/>
      <c r="F292" s="156"/>
      <c r="G292" s="156"/>
      <c r="H292" s="156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ht="12.75" customHeight="1">
      <c r="A293" s="19"/>
      <c r="B293" s="19"/>
      <c r="C293" s="156"/>
      <c r="D293" s="156"/>
      <c r="E293" s="156"/>
      <c r="F293" s="156"/>
      <c r="G293" s="156"/>
      <c r="H293" s="156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ht="12.75" customHeight="1">
      <c r="A294" s="19"/>
      <c r="B294" s="19"/>
      <c r="C294" s="156"/>
      <c r="D294" s="156"/>
      <c r="E294" s="156"/>
      <c r="F294" s="156"/>
      <c r="G294" s="156"/>
      <c r="H294" s="156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ht="12.75" customHeight="1">
      <c r="A295" s="19"/>
      <c r="B295" s="19"/>
      <c r="C295" s="156"/>
      <c r="D295" s="156"/>
      <c r="E295" s="156"/>
      <c r="F295" s="156"/>
      <c r="G295" s="156"/>
      <c r="H295" s="156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ht="12.75" customHeight="1">
      <c r="A296" s="19"/>
      <c r="B296" s="19"/>
      <c r="C296" s="156"/>
      <c r="D296" s="156"/>
      <c r="E296" s="156"/>
      <c r="F296" s="156"/>
      <c r="G296" s="156"/>
      <c r="H296" s="156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ht="12.75" customHeight="1">
      <c r="A297" s="19"/>
      <c r="B297" s="19"/>
      <c r="C297" s="156"/>
      <c r="D297" s="156"/>
      <c r="E297" s="156"/>
      <c r="F297" s="156"/>
      <c r="G297" s="156"/>
      <c r="H297" s="156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ht="12.75" customHeight="1">
      <c r="A298" s="19"/>
      <c r="B298" s="19"/>
      <c r="C298" s="156"/>
      <c r="D298" s="156"/>
      <c r="E298" s="156"/>
      <c r="F298" s="156"/>
      <c r="G298" s="156"/>
      <c r="H298" s="156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ht="12.75" customHeight="1">
      <c r="A299" s="19"/>
      <c r="B299" s="19"/>
      <c r="C299" s="156"/>
      <c r="D299" s="156"/>
      <c r="E299" s="156"/>
      <c r="F299" s="156"/>
      <c r="G299" s="156"/>
      <c r="H299" s="156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ht="12.75" customHeight="1">
      <c r="A300" s="19"/>
      <c r="B300" s="19"/>
      <c r="C300" s="156"/>
      <c r="D300" s="156"/>
      <c r="E300" s="156"/>
      <c r="F300" s="156"/>
      <c r="G300" s="156"/>
      <c r="H300" s="156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ht="12.75" customHeight="1">
      <c r="A301" s="19"/>
      <c r="B301" s="19"/>
      <c r="C301" s="156"/>
      <c r="D301" s="156"/>
      <c r="E301" s="156"/>
      <c r="F301" s="156"/>
      <c r="G301" s="156"/>
      <c r="H301" s="156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ht="12.75" customHeight="1">
      <c r="A302" s="19"/>
      <c r="B302" s="19"/>
      <c r="C302" s="156"/>
      <c r="D302" s="156"/>
      <c r="E302" s="156"/>
      <c r="F302" s="156"/>
      <c r="G302" s="156"/>
      <c r="H302" s="156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ht="12.75" customHeight="1">
      <c r="A303" s="19"/>
      <c r="B303" s="19"/>
      <c r="C303" s="156"/>
      <c r="D303" s="156"/>
      <c r="E303" s="156"/>
      <c r="F303" s="156"/>
      <c r="G303" s="156"/>
      <c r="H303" s="156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ht="12.75" customHeight="1">
      <c r="A304" s="19"/>
      <c r="B304" s="19"/>
      <c r="C304" s="156"/>
      <c r="D304" s="156"/>
      <c r="E304" s="156"/>
      <c r="F304" s="156"/>
      <c r="G304" s="156"/>
      <c r="H304" s="156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ht="12.75" customHeight="1">
      <c r="A305" s="19"/>
      <c r="B305" s="19"/>
      <c r="C305" s="156"/>
      <c r="D305" s="156"/>
      <c r="E305" s="156"/>
      <c r="F305" s="156"/>
      <c r="G305" s="156"/>
      <c r="H305" s="156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ht="12.75" customHeight="1">
      <c r="A306" s="19"/>
      <c r="B306" s="19"/>
      <c r="C306" s="156"/>
      <c r="D306" s="156"/>
      <c r="E306" s="156"/>
      <c r="F306" s="156"/>
      <c r="G306" s="156"/>
      <c r="H306" s="156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ht="12.75" customHeight="1">
      <c r="A307" s="19"/>
      <c r="B307" s="19"/>
      <c r="C307" s="156"/>
      <c r="D307" s="156"/>
      <c r="E307" s="156"/>
      <c r="F307" s="156"/>
      <c r="G307" s="156"/>
      <c r="H307" s="156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ht="12.75" customHeight="1">
      <c r="A308" s="19"/>
      <c r="B308" s="19"/>
      <c r="C308" s="156"/>
      <c r="D308" s="156"/>
      <c r="E308" s="156"/>
      <c r="F308" s="156"/>
      <c r="G308" s="156"/>
      <c r="H308" s="156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ht="12.75" customHeight="1">
      <c r="A309" s="19"/>
      <c r="B309" s="19"/>
      <c r="C309" s="156"/>
      <c r="D309" s="156"/>
      <c r="E309" s="156"/>
      <c r="F309" s="156"/>
      <c r="G309" s="156"/>
      <c r="H309" s="156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ht="12.75" customHeight="1">
      <c r="A310" s="19"/>
      <c r="B310" s="19"/>
      <c r="C310" s="156"/>
      <c r="D310" s="156"/>
      <c r="E310" s="156"/>
      <c r="F310" s="156"/>
      <c r="G310" s="156"/>
      <c r="H310" s="156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ht="12.75" customHeight="1">
      <c r="A311" s="19"/>
      <c r="B311" s="19"/>
      <c r="C311" s="156"/>
      <c r="D311" s="156"/>
      <c r="E311" s="156"/>
      <c r="F311" s="156"/>
      <c r="G311" s="156"/>
      <c r="H311" s="156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ht="12.75" customHeight="1">
      <c r="A312" s="19"/>
      <c r="B312" s="19"/>
      <c r="C312" s="156"/>
      <c r="D312" s="156"/>
      <c r="E312" s="156"/>
      <c r="F312" s="156"/>
      <c r="G312" s="156"/>
      <c r="H312" s="156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ht="12.75" customHeight="1">
      <c r="A313" s="19"/>
      <c r="B313" s="19"/>
      <c r="C313" s="156"/>
      <c r="D313" s="156"/>
      <c r="E313" s="156"/>
      <c r="F313" s="156"/>
      <c r="G313" s="156"/>
      <c r="H313" s="156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ht="12.75" customHeight="1">
      <c r="A314" s="19"/>
      <c r="B314" s="19"/>
      <c r="C314" s="156"/>
      <c r="D314" s="156"/>
      <c r="E314" s="156"/>
      <c r="F314" s="156"/>
      <c r="G314" s="156"/>
      <c r="H314" s="156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ht="12.75" customHeight="1">
      <c r="A315" s="19"/>
      <c r="B315" s="19"/>
      <c r="C315" s="156"/>
      <c r="D315" s="156"/>
      <c r="E315" s="156"/>
      <c r="F315" s="156"/>
      <c r="G315" s="156"/>
      <c r="H315" s="156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ht="12.75" customHeight="1">
      <c r="A316" s="19"/>
      <c r="B316" s="19"/>
      <c r="C316" s="156"/>
      <c r="D316" s="156"/>
      <c r="E316" s="156"/>
      <c r="F316" s="156"/>
      <c r="G316" s="156"/>
      <c r="H316" s="156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ht="12.75" customHeight="1">
      <c r="A317" s="19"/>
      <c r="B317" s="19"/>
      <c r="C317" s="156"/>
      <c r="D317" s="156"/>
      <c r="E317" s="156"/>
      <c r="F317" s="156"/>
      <c r="G317" s="156"/>
      <c r="H317" s="156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ht="12.75" customHeight="1">
      <c r="A318" s="19"/>
      <c r="B318" s="19"/>
      <c r="C318" s="156"/>
      <c r="D318" s="156"/>
      <c r="E318" s="156"/>
      <c r="F318" s="156"/>
      <c r="G318" s="156"/>
      <c r="H318" s="156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ht="12.75" customHeight="1">
      <c r="A319" s="19"/>
      <c r="B319" s="19"/>
      <c r="C319" s="156"/>
      <c r="D319" s="156"/>
      <c r="E319" s="156"/>
      <c r="F319" s="156"/>
      <c r="G319" s="156"/>
      <c r="H319" s="156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ht="12.75" customHeight="1">
      <c r="A320" s="19"/>
      <c r="B320" s="19"/>
      <c r="C320" s="156"/>
      <c r="D320" s="156"/>
      <c r="E320" s="156"/>
      <c r="F320" s="156"/>
      <c r="G320" s="156"/>
      <c r="H320" s="156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ht="12.75" customHeight="1">
      <c r="A321" s="19"/>
      <c r="B321" s="19"/>
      <c r="C321" s="156"/>
      <c r="D321" s="156"/>
      <c r="E321" s="156"/>
      <c r="F321" s="156"/>
      <c r="G321" s="156"/>
      <c r="H321" s="156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ht="12.75" customHeight="1">
      <c r="A322" s="19"/>
      <c r="B322" s="19"/>
      <c r="C322" s="156"/>
      <c r="D322" s="156"/>
      <c r="E322" s="156"/>
      <c r="F322" s="156"/>
      <c r="G322" s="156"/>
      <c r="H322" s="156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ht="12.75" customHeight="1">
      <c r="A323" s="19"/>
      <c r="B323" s="19"/>
      <c r="C323" s="156"/>
      <c r="D323" s="156"/>
      <c r="E323" s="156"/>
      <c r="F323" s="156"/>
      <c r="G323" s="156"/>
      <c r="H323" s="156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ht="12.75" customHeight="1">
      <c r="A324" s="19"/>
      <c r="B324" s="19"/>
      <c r="C324" s="156"/>
      <c r="D324" s="156"/>
      <c r="E324" s="156"/>
      <c r="F324" s="156"/>
      <c r="G324" s="156"/>
      <c r="H324" s="156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ht="12.75" customHeight="1">
      <c r="A325" s="19"/>
      <c r="B325" s="19"/>
      <c r="C325" s="156"/>
      <c r="D325" s="156"/>
      <c r="E325" s="156"/>
      <c r="F325" s="156"/>
      <c r="G325" s="156"/>
      <c r="H325" s="156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ht="12.75" customHeight="1">
      <c r="A326" s="19"/>
      <c r="B326" s="19"/>
      <c r="C326" s="156"/>
      <c r="D326" s="156"/>
      <c r="E326" s="156"/>
      <c r="F326" s="156"/>
      <c r="G326" s="156"/>
      <c r="H326" s="156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ht="12.75" customHeight="1">
      <c r="A327" s="19"/>
      <c r="B327" s="19"/>
      <c r="C327" s="156"/>
      <c r="D327" s="156"/>
      <c r="E327" s="156"/>
      <c r="F327" s="156"/>
      <c r="G327" s="156"/>
      <c r="H327" s="156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ht="12.75" customHeight="1">
      <c r="A328" s="19"/>
      <c r="B328" s="19"/>
      <c r="C328" s="156"/>
      <c r="D328" s="156"/>
      <c r="E328" s="156"/>
      <c r="F328" s="156"/>
      <c r="G328" s="156"/>
      <c r="H328" s="156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ht="12.75" customHeight="1">
      <c r="A329" s="19"/>
      <c r="B329" s="19"/>
      <c r="C329" s="156"/>
      <c r="D329" s="156"/>
      <c r="E329" s="156"/>
      <c r="F329" s="156"/>
      <c r="G329" s="156"/>
      <c r="H329" s="156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ht="12.75" customHeight="1">
      <c r="A330" s="19"/>
      <c r="B330" s="19"/>
      <c r="C330" s="156"/>
      <c r="D330" s="156"/>
      <c r="E330" s="156"/>
      <c r="F330" s="156"/>
      <c r="G330" s="156"/>
      <c r="H330" s="156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ht="12.75" customHeight="1">
      <c r="A331" s="19"/>
      <c r="B331" s="19"/>
      <c r="C331" s="156"/>
      <c r="D331" s="156"/>
      <c r="E331" s="156"/>
      <c r="F331" s="156"/>
      <c r="G331" s="156"/>
      <c r="H331" s="156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ht="12.75" customHeight="1">
      <c r="A332" s="19"/>
      <c r="B332" s="19"/>
      <c r="C332" s="156"/>
      <c r="D332" s="156"/>
      <c r="E332" s="156"/>
      <c r="F332" s="156"/>
      <c r="G332" s="156"/>
      <c r="H332" s="156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ht="12.75" customHeight="1">
      <c r="A333" s="19"/>
      <c r="B333" s="19"/>
      <c r="C333" s="156"/>
      <c r="D333" s="156"/>
      <c r="E333" s="156"/>
      <c r="F333" s="156"/>
      <c r="G333" s="156"/>
      <c r="H333" s="156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ht="12.75" customHeight="1">
      <c r="A334" s="19"/>
      <c r="B334" s="19"/>
      <c r="C334" s="156"/>
      <c r="D334" s="156"/>
      <c r="E334" s="156"/>
      <c r="F334" s="156"/>
      <c r="G334" s="156"/>
      <c r="H334" s="156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ht="12.75" customHeight="1">
      <c r="A335" s="19"/>
      <c r="B335" s="19"/>
      <c r="C335" s="156"/>
      <c r="D335" s="156"/>
      <c r="E335" s="156"/>
      <c r="F335" s="156"/>
      <c r="G335" s="156"/>
      <c r="H335" s="156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ht="12.75" customHeight="1">
      <c r="A336" s="19"/>
      <c r="B336" s="19"/>
      <c r="C336" s="156"/>
      <c r="D336" s="156"/>
      <c r="E336" s="156"/>
      <c r="F336" s="156"/>
      <c r="G336" s="156"/>
      <c r="H336" s="156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ht="12.75" customHeight="1">
      <c r="A337" s="19"/>
      <c r="B337" s="19"/>
      <c r="C337" s="156"/>
      <c r="D337" s="156"/>
      <c r="E337" s="156"/>
      <c r="F337" s="156"/>
      <c r="G337" s="156"/>
      <c r="H337" s="156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ht="12.75" customHeight="1">
      <c r="A338" s="19"/>
      <c r="B338" s="19"/>
      <c r="C338" s="156"/>
      <c r="D338" s="156"/>
      <c r="E338" s="156"/>
      <c r="F338" s="156"/>
      <c r="G338" s="156"/>
      <c r="H338" s="156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ht="12.75" customHeight="1">
      <c r="A339" s="19"/>
      <c r="B339" s="19"/>
      <c r="C339" s="156"/>
      <c r="D339" s="156"/>
      <c r="E339" s="156"/>
      <c r="F339" s="156"/>
      <c r="G339" s="156"/>
      <c r="H339" s="156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ht="12.75" customHeight="1">
      <c r="A340" s="19"/>
      <c r="B340" s="19"/>
      <c r="C340" s="156"/>
      <c r="D340" s="156"/>
      <c r="E340" s="156"/>
      <c r="F340" s="156"/>
      <c r="G340" s="156"/>
      <c r="H340" s="156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ht="12.75" customHeight="1">
      <c r="A341" s="19"/>
      <c r="B341" s="19"/>
      <c r="C341" s="156"/>
      <c r="D341" s="156"/>
      <c r="E341" s="156"/>
      <c r="F341" s="156"/>
      <c r="G341" s="156"/>
      <c r="H341" s="156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ht="12.75" customHeight="1">
      <c r="A342" s="19"/>
      <c r="B342" s="19"/>
      <c r="C342" s="156"/>
      <c r="D342" s="156"/>
      <c r="E342" s="156"/>
      <c r="F342" s="156"/>
      <c r="G342" s="156"/>
      <c r="H342" s="156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ht="12.75" customHeight="1">
      <c r="A343" s="19"/>
      <c r="B343" s="19"/>
      <c r="C343" s="156"/>
      <c r="D343" s="156"/>
      <c r="E343" s="156"/>
      <c r="F343" s="156"/>
      <c r="G343" s="156"/>
      <c r="H343" s="156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ht="12.75" customHeight="1">
      <c r="A344" s="19"/>
      <c r="B344" s="19"/>
      <c r="C344" s="156"/>
      <c r="D344" s="156"/>
      <c r="E344" s="156"/>
      <c r="F344" s="156"/>
      <c r="G344" s="156"/>
      <c r="H344" s="156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ht="12.75" customHeight="1">
      <c r="A345" s="19"/>
      <c r="B345" s="19"/>
      <c r="C345" s="156"/>
      <c r="D345" s="156"/>
      <c r="E345" s="156"/>
      <c r="F345" s="156"/>
      <c r="G345" s="156"/>
      <c r="H345" s="156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ht="12.75" customHeight="1">
      <c r="A346" s="19"/>
      <c r="B346" s="19"/>
      <c r="C346" s="156"/>
      <c r="D346" s="156"/>
      <c r="E346" s="156"/>
      <c r="F346" s="156"/>
      <c r="G346" s="156"/>
      <c r="H346" s="156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ht="12.75" customHeight="1">
      <c r="A347" s="19"/>
      <c r="B347" s="19"/>
      <c r="C347" s="156"/>
      <c r="D347" s="156"/>
      <c r="E347" s="156"/>
      <c r="F347" s="156"/>
      <c r="G347" s="156"/>
      <c r="H347" s="156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ht="12.75" customHeight="1">
      <c r="A348" s="19"/>
      <c r="B348" s="19"/>
      <c r="C348" s="156"/>
      <c r="D348" s="156"/>
      <c r="E348" s="156"/>
      <c r="F348" s="156"/>
      <c r="G348" s="156"/>
      <c r="H348" s="156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ht="12.75" customHeight="1">
      <c r="A349" s="19"/>
      <c r="B349" s="19"/>
      <c r="C349" s="156"/>
      <c r="D349" s="156"/>
      <c r="E349" s="156"/>
      <c r="F349" s="156"/>
      <c r="G349" s="156"/>
      <c r="H349" s="156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ht="12.75" customHeight="1">
      <c r="A350" s="19"/>
      <c r="B350" s="19"/>
      <c r="C350" s="156"/>
      <c r="D350" s="156"/>
      <c r="E350" s="156"/>
      <c r="F350" s="156"/>
      <c r="G350" s="156"/>
      <c r="H350" s="156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ht="12.75" customHeight="1">
      <c r="A351" s="19"/>
      <c r="B351" s="19"/>
      <c r="C351" s="156"/>
      <c r="D351" s="156"/>
      <c r="E351" s="156"/>
      <c r="F351" s="156"/>
      <c r="G351" s="156"/>
      <c r="H351" s="156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ht="12.75" customHeight="1">
      <c r="A352" s="19"/>
      <c r="B352" s="19"/>
      <c r="C352" s="156"/>
      <c r="D352" s="156"/>
      <c r="E352" s="156"/>
      <c r="F352" s="156"/>
      <c r="G352" s="156"/>
      <c r="H352" s="156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ht="12.75" customHeight="1">
      <c r="A353" s="19"/>
      <c r="B353" s="19"/>
      <c r="C353" s="156"/>
      <c r="D353" s="156"/>
      <c r="E353" s="156"/>
      <c r="F353" s="156"/>
      <c r="G353" s="156"/>
      <c r="H353" s="156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ht="12.75" customHeight="1">
      <c r="A354" s="19"/>
      <c r="B354" s="19"/>
      <c r="C354" s="156"/>
      <c r="D354" s="156"/>
      <c r="E354" s="156"/>
      <c r="F354" s="156"/>
      <c r="G354" s="156"/>
      <c r="H354" s="156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ht="12.75" customHeight="1">
      <c r="A355" s="19"/>
      <c r="B355" s="19"/>
      <c r="C355" s="156"/>
      <c r="D355" s="156"/>
      <c r="E355" s="156"/>
      <c r="F355" s="156"/>
      <c r="G355" s="156"/>
      <c r="H355" s="156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ht="12.75" customHeight="1">
      <c r="A356" s="19"/>
      <c r="B356" s="19"/>
      <c r="C356" s="156"/>
      <c r="D356" s="156"/>
      <c r="E356" s="156"/>
      <c r="F356" s="156"/>
      <c r="G356" s="156"/>
      <c r="H356" s="156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ht="12.75" customHeight="1">
      <c r="A357" s="19"/>
      <c r="B357" s="19"/>
      <c r="C357" s="156"/>
      <c r="D357" s="156"/>
      <c r="E357" s="156"/>
      <c r="F357" s="156"/>
      <c r="G357" s="156"/>
      <c r="H357" s="156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ht="12.75" customHeight="1">
      <c r="A358" s="19"/>
      <c r="B358" s="19"/>
      <c r="C358" s="156"/>
      <c r="D358" s="156"/>
      <c r="E358" s="156"/>
      <c r="F358" s="156"/>
      <c r="G358" s="156"/>
      <c r="H358" s="156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ht="12.75" customHeight="1">
      <c r="A359" s="19"/>
      <c r="B359" s="19"/>
      <c r="C359" s="156"/>
      <c r="D359" s="156"/>
      <c r="E359" s="156"/>
      <c r="F359" s="156"/>
      <c r="G359" s="156"/>
      <c r="H359" s="156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ht="12.75" customHeight="1">
      <c r="A360" s="19"/>
      <c r="B360" s="19"/>
      <c r="C360" s="156"/>
      <c r="D360" s="156"/>
      <c r="E360" s="156"/>
      <c r="F360" s="156"/>
      <c r="G360" s="156"/>
      <c r="H360" s="156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ht="12.75" customHeight="1">
      <c r="A361" s="19"/>
      <c r="B361" s="19"/>
      <c r="C361" s="156"/>
      <c r="D361" s="156"/>
      <c r="E361" s="156"/>
      <c r="F361" s="156"/>
      <c r="G361" s="156"/>
      <c r="H361" s="156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ht="12.75" customHeight="1">
      <c r="A362" s="19"/>
      <c r="B362" s="19"/>
      <c r="C362" s="156"/>
      <c r="D362" s="156"/>
      <c r="E362" s="156"/>
      <c r="F362" s="156"/>
      <c r="G362" s="156"/>
      <c r="H362" s="156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ht="12.75" customHeight="1">
      <c r="A363" s="19"/>
      <c r="B363" s="19"/>
      <c r="C363" s="156"/>
      <c r="D363" s="156"/>
      <c r="E363" s="156"/>
      <c r="F363" s="156"/>
      <c r="G363" s="156"/>
      <c r="H363" s="156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ht="12.75" customHeight="1">
      <c r="A364" s="19"/>
      <c r="B364" s="19"/>
      <c r="C364" s="156"/>
      <c r="D364" s="156"/>
      <c r="E364" s="156"/>
      <c r="F364" s="156"/>
      <c r="G364" s="156"/>
      <c r="H364" s="156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ht="12.75" customHeight="1">
      <c r="A365" s="19"/>
      <c r="B365" s="19"/>
      <c r="C365" s="156"/>
      <c r="D365" s="156"/>
      <c r="E365" s="156"/>
      <c r="F365" s="156"/>
      <c r="G365" s="156"/>
      <c r="H365" s="156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ht="12.75" customHeight="1">
      <c r="A366" s="19"/>
      <c r="B366" s="19"/>
      <c r="C366" s="156"/>
      <c r="D366" s="156"/>
      <c r="E366" s="156"/>
      <c r="F366" s="156"/>
      <c r="G366" s="156"/>
      <c r="H366" s="156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ht="12.75" customHeight="1">
      <c r="A367" s="19"/>
      <c r="B367" s="19"/>
      <c r="C367" s="156"/>
      <c r="D367" s="156"/>
      <c r="E367" s="156"/>
      <c r="F367" s="156"/>
      <c r="G367" s="156"/>
      <c r="H367" s="156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ht="12.75" customHeight="1">
      <c r="A368" s="19"/>
      <c r="B368" s="19"/>
      <c r="C368" s="156"/>
      <c r="D368" s="156"/>
      <c r="E368" s="156"/>
      <c r="F368" s="156"/>
      <c r="G368" s="156"/>
      <c r="H368" s="156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ht="12.75" customHeight="1">
      <c r="A369" s="19"/>
      <c r="B369" s="19"/>
      <c r="C369" s="156"/>
      <c r="D369" s="156"/>
      <c r="E369" s="156"/>
      <c r="F369" s="156"/>
      <c r="G369" s="156"/>
      <c r="H369" s="156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ht="12.75" customHeight="1">
      <c r="A370" s="19"/>
      <c r="B370" s="19"/>
      <c r="C370" s="156"/>
      <c r="D370" s="156"/>
      <c r="E370" s="156"/>
      <c r="F370" s="156"/>
      <c r="G370" s="156"/>
      <c r="H370" s="156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ht="12.75" customHeight="1">
      <c r="A371" s="19"/>
      <c r="B371" s="19"/>
      <c r="C371" s="156"/>
      <c r="D371" s="156"/>
      <c r="E371" s="156"/>
      <c r="F371" s="156"/>
      <c r="G371" s="156"/>
      <c r="H371" s="156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ht="12.75" customHeight="1">
      <c r="A372" s="19"/>
      <c r="B372" s="19"/>
      <c r="C372" s="156"/>
      <c r="D372" s="156"/>
      <c r="E372" s="156"/>
      <c r="F372" s="156"/>
      <c r="G372" s="156"/>
      <c r="H372" s="156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ht="12.75" customHeight="1">
      <c r="A373" s="19"/>
      <c r="B373" s="19"/>
      <c r="C373" s="156"/>
      <c r="D373" s="156"/>
      <c r="E373" s="156"/>
      <c r="F373" s="156"/>
      <c r="G373" s="156"/>
      <c r="H373" s="156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ht="12.75" customHeight="1">
      <c r="A374" s="19"/>
      <c r="B374" s="19"/>
      <c r="C374" s="156"/>
      <c r="D374" s="156"/>
      <c r="E374" s="156"/>
      <c r="F374" s="156"/>
      <c r="G374" s="156"/>
      <c r="H374" s="156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ht="12.75" customHeight="1">
      <c r="A375" s="19"/>
      <c r="B375" s="19"/>
      <c r="C375" s="156"/>
      <c r="D375" s="156"/>
      <c r="E375" s="156"/>
      <c r="F375" s="156"/>
      <c r="G375" s="156"/>
      <c r="H375" s="156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ht="12.75" customHeight="1">
      <c r="A376" s="19"/>
      <c r="B376" s="19"/>
      <c r="C376" s="156"/>
      <c r="D376" s="156"/>
      <c r="E376" s="156"/>
      <c r="F376" s="156"/>
      <c r="G376" s="156"/>
      <c r="H376" s="156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ht="12.75" customHeight="1">
      <c r="A377" s="19"/>
      <c r="B377" s="19"/>
      <c r="C377" s="156"/>
      <c r="D377" s="156"/>
      <c r="E377" s="156"/>
      <c r="F377" s="156"/>
      <c r="G377" s="156"/>
      <c r="H377" s="156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ht="12.75" customHeight="1">
      <c r="A378" s="19"/>
      <c r="B378" s="19"/>
      <c r="C378" s="156"/>
      <c r="D378" s="156"/>
      <c r="E378" s="156"/>
      <c r="F378" s="156"/>
      <c r="G378" s="156"/>
      <c r="H378" s="156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ht="12.75" customHeight="1">
      <c r="A379" s="19"/>
      <c r="B379" s="19"/>
      <c r="C379" s="156"/>
      <c r="D379" s="156"/>
      <c r="E379" s="156"/>
      <c r="F379" s="156"/>
      <c r="G379" s="156"/>
      <c r="H379" s="156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ht="12.75" customHeight="1">
      <c r="A380" s="19"/>
      <c r="B380" s="19"/>
      <c r="C380" s="156"/>
      <c r="D380" s="156"/>
      <c r="E380" s="156"/>
      <c r="F380" s="156"/>
      <c r="G380" s="156"/>
      <c r="H380" s="156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ht="12.75" customHeight="1">
      <c r="A381" s="19"/>
      <c r="B381" s="19"/>
      <c r="C381" s="156"/>
      <c r="D381" s="156"/>
      <c r="E381" s="156"/>
      <c r="F381" s="156"/>
      <c r="G381" s="156"/>
      <c r="H381" s="156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ht="12.75" customHeight="1">
      <c r="A382" s="19"/>
      <c r="B382" s="19"/>
      <c r="C382" s="156"/>
      <c r="D382" s="156"/>
      <c r="E382" s="156"/>
      <c r="F382" s="156"/>
      <c r="G382" s="156"/>
      <c r="H382" s="156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ht="12.75" customHeight="1">
      <c r="A383" s="19"/>
      <c r="B383" s="19"/>
      <c r="C383" s="156"/>
      <c r="D383" s="156"/>
      <c r="E383" s="156"/>
      <c r="F383" s="156"/>
      <c r="G383" s="156"/>
      <c r="H383" s="156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ht="12.75" customHeight="1">
      <c r="A384" s="19"/>
      <c r="B384" s="19"/>
      <c r="C384" s="156"/>
      <c r="D384" s="156"/>
      <c r="E384" s="156"/>
      <c r="F384" s="156"/>
      <c r="G384" s="156"/>
      <c r="H384" s="156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ht="12.75" customHeight="1">
      <c r="A385" s="19"/>
      <c r="B385" s="19"/>
      <c r="C385" s="156"/>
      <c r="D385" s="156"/>
      <c r="E385" s="156"/>
      <c r="F385" s="156"/>
      <c r="G385" s="156"/>
      <c r="H385" s="156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ht="12.75" customHeight="1">
      <c r="A386" s="19"/>
      <c r="B386" s="19"/>
      <c r="C386" s="156"/>
      <c r="D386" s="156"/>
      <c r="E386" s="156"/>
      <c r="F386" s="156"/>
      <c r="G386" s="156"/>
      <c r="H386" s="156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ht="12.75" customHeight="1">
      <c r="A387" s="19"/>
      <c r="B387" s="19"/>
      <c r="C387" s="156"/>
      <c r="D387" s="156"/>
      <c r="E387" s="156"/>
      <c r="F387" s="156"/>
      <c r="G387" s="156"/>
      <c r="H387" s="156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ht="12.75" customHeight="1">
      <c r="A388" s="19"/>
      <c r="B388" s="19"/>
      <c r="C388" s="156"/>
      <c r="D388" s="156"/>
      <c r="E388" s="156"/>
      <c r="F388" s="156"/>
      <c r="G388" s="156"/>
      <c r="H388" s="156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ht="12.75" customHeight="1">
      <c r="A389" s="19"/>
      <c r="B389" s="19"/>
      <c r="C389" s="156"/>
      <c r="D389" s="156"/>
      <c r="E389" s="156"/>
      <c r="F389" s="156"/>
      <c r="G389" s="156"/>
      <c r="H389" s="156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ht="12.75" customHeight="1">
      <c r="A390" s="19"/>
      <c r="B390" s="19"/>
      <c r="C390" s="156"/>
      <c r="D390" s="156"/>
      <c r="E390" s="156"/>
      <c r="F390" s="156"/>
      <c r="G390" s="156"/>
      <c r="H390" s="156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ht="12.75" customHeight="1">
      <c r="A391" s="19"/>
      <c r="B391" s="19"/>
      <c r="C391" s="156"/>
      <c r="D391" s="156"/>
      <c r="E391" s="156"/>
      <c r="F391" s="156"/>
      <c r="G391" s="156"/>
      <c r="H391" s="156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ht="12.75" customHeight="1">
      <c r="A392" s="19"/>
      <c r="B392" s="19"/>
      <c r="C392" s="156"/>
      <c r="D392" s="156"/>
      <c r="E392" s="156"/>
      <c r="F392" s="156"/>
      <c r="G392" s="156"/>
      <c r="H392" s="156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ht="12.75" customHeight="1">
      <c r="A393" s="19"/>
      <c r="B393" s="19"/>
      <c r="C393" s="156"/>
      <c r="D393" s="156"/>
      <c r="E393" s="156"/>
      <c r="F393" s="156"/>
      <c r="G393" s="156"/>
      <c r="H393" s="156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ht="12.75" customHeight="1">
      <c r="A394" s="19"/>
      <c r="B394" s="19"/>
      <c r="C394" s="156"/>
      <c r="D394" s="156"/>
      <c r="E394" s="156"/>
      <c r="F394" s="156"/>
      <c r="G394" s="156"/>
      <c r="H394" s="156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ht="12.75" customHeight="1">
      <c r="A395" s="19"/>
      <c r="B395" s="19"/>
      <c r="C395" s="156"/>
      <c r="D395" s="156"/>
      <c r="E395" s="156"/>
      <c r="F395" s="156"/>
      <c r="G395" s="156"/>
      <c r="H395" s="156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ht="12.75" customHeight="1">
      <c r="A396" s="19"/>
      <c r="B396" s="19"/>
      <c r="C396" s="156"/>
      <c r="D396" s="156"/>
      <c r="E396" s="156"/>
      <c r="F396" s="156"/>
      <c r="G396" s="156"/>
      <c r="H396" s="156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ht="12.75" customHeight="1">
      <c r="A397" s="19"/>
      <c r="B397" s="19"/>
      <c r="C397" s="156"/>
      <c r="D397" s="156"/>
      <c r="E397" s="156"/>
      <c r="F397" s="156"/>
      <c r="G397" s="156"/>
      <c r="H397" s="156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ht="12.75" customHeight="1">
      <c r="A398" s="19"/>
      <c r="B398" s="19"/>
      <c r="C398" s="156"/>
      <c r="D398" s="156"/>
      <c r="E398" s="156"/>
      <c r="F398" s="156"/>
      <c r="G398" s="156"/>
      <c r="H398" s="156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ht="12.75" customHeight="1">
      <c r="A399" s="19"/>
      <c r="B399" s="19"/>
      <c r="C399" s="156"/>
      <c r="D399" s="156"/>
      <c r="E399" s="156"/>
      <c r="F399" s="156"/>
      <c r="G399" s="156"/>
      <c r="H399" s="156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ht="12.75" customHeight="1">
      <c r="A400" s="19"/>
      <c r="B400" s="19"/>
      <c r="C400" s="156"/>
      <c r="D400" s="156"/>
      <c r="E400" s="156"/>
      <c r="F400" s="156"/>
      <c r="G400" s="156"/>
      <c r="H400" s="156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ht="12.75" customHeight="1">
      <c r="A401" s="19"/>
      <c r="B401" s="19"/>
      <c r="C401" s="156"/>
      <c r="D401" s="156"/>
      <c r="E401" s="156"/>
      <c r="F401" s="156"/>
      <c r="G401" s="156"/>
      <c r="H401" s="156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ht="12.75" customHeight="1">
      <c r="A402" s="19"/>
      <c r="B402" s="19"/>
      <c r="C402" s="156"/>
      <c r="D402" s="156"/>
      <c r="E402" s="156"/>
      <c r="F402" s="156"/>
      <c r="G402" s="156"/>
      <c r="H402" s="156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ht="12.75" customHeight="1">
      <c r="A403" s="19"/>
      <c r="B403" s="19"/>
      <c r="C403" s="156"/>
      <c r="D403" s="156"/>
      <c r="E403" s="156"/>
      <c r="F403" s="156"/>
      <c r="G403" s="156"/>
      <c r="H403" s="156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ht="12.75" customHeight="1">
      <c r="A404" s="19"/>
      <c r="B404" s="19"/>
      <c r="C404" s="156"/>
      <c r="D404" s="156"/>
      <c r="E404" s="156"/>
      <c r="F404" s="156"/>
      <c r="G404" s="156"/>
      <c r="H404" s="156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ht="12.75" customHeight="1">
      <c r="A405" s="19"/>
      <c r="B405" s="19"/>
      <c r="C405" s="156"/>
      <c r="D405" s="156"/>
      <c r="E405" s="156"/>
      <c r="F405" s="156"/>
      <c r="G405" s="156"/>
      <c r="H405" s="156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ht="12.75" customHeight="1">
      <c r="A406" s="19"/>
      <c r="B406" s="19"/>
      <c r="C406" s="156"/>
      <c r="D406" s="156"/>
      <c r="E406" s="156"/>
      <c r="F406" s="156"/>
      <c r="G406" s="156"/>
      <c r="H406" s="156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ht="12.75" customHeight="1">
      <c r="A407" s="19"/>
      <c r="B407" s="19"/>
      <c r="C407" s="156"/>
      <c r="D407" s="156"/>
      <c r="E407" s="156"/>
      <c r="F407" s="156"/>
      <c r="G407" s="156"/>
      <c r="H407" s="156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ht="12.75" customHeight="1">
      <c r="A408" s="19"/>
      <c r="B408" s="19"/>
      <c r="C408" s="156"/>
      <c r="D408" s="156"/>
      <c r="E408" s="156"/>
      <c r="F408" s="156"/>
      <c r="G408" s="156"/>
      <c r="H408" s="156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ht="12.75" customHeight="1">
      <c r="A409" s="19"/>
      <c r="B409" s="19"/>
      <c r="C409" s="156"/>
      <c r="D409" s="156"/>
      <c r="E409" s="156"/>
      <c r="F409" s="156"/>
      <c r="G409" s="156"/>
      <c r="H409" s="156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ht="12.75" customHeight="1">
      <c r="A410" s="19"/>
      <c r="B410" s="19"/>
      <c r="C410" s="156"/>
      <c r="D410" s="156"/>
      <c r="E410" s="156"/>
      <c r="F410" s="156"/>
      <c r="G410" s="156"/>
      <c r="H410" s="156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ht="12.75" customHeight="1">
      <c r="A411" s="19"/>
      <c r="B411" s="19"/>
      <c r="C411" s="156"/>
      <c r="D411" s="156"/>
      <c r="E411" s="156"/>
      <c r="F411" s="156"/>
      <c r="G411" s="156"/>
      <c r="H411" s="156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ht="12.75" customHeight="1">
      <c r="A412" s="19"/>
      <c r="B412" s="19"/>
      <c r="C412" s="156"/>
      <c r="D412" s="156"/>
      <c r="E412" s="156"/>
      <c r="F412" s="156"/>
      <c r="G412" s="156"/>
      <c r="H412" s="156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ht="12.75" customHeight="1">
      <c r="A413" s="19"/>
      <c r="B413" s="19"/>
      <c r="C413" s="156"/>
      <c r="D413" s="156"/>
      <c r="E413" s="156"/>
      <c r="F413" s="156"/>
      <c r="G413" s="156"/>
      <c r="H413" s="156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ht="12.75" customHeight="1">
      <c r="A414" s="19"/>
      <c r="B414" s="19"/>
      <c r="C414" s="156"/>
      <c r="D414" s="156"/>
      <c r="E414" s="156"/>
      <c r="F414" s="156"/>
      <c r="G414" s="156"/>
      <c r="H414" s="156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ht="12.75" customHeight="1">
      <c r="A415" s="19"/>
      <c r="B415" s="19"/>
      <c r="C415" s="156"/>
      <c r="D415" s="156"/>
      <c r="E415" s="156"/>
      <c r="F415" s="156"/>
      <c r="G415" s="156"/>
      <c r="H415" s="156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ht="12.75" customHeight="1">
      <c r="A416" s="19"/>
      <c r="B416" s="19"/>
      <c r="C416" s="156"/>
      <c r="D416" s="156"/>
      <c r="E416" s="156"/>
      <c r="F416" s="156"/>
      <c r="G416" s="156"/>
      <c r="H416" s="156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ht="12.75" customHeight="1">
      <c r="A417" s="19"/>
      <c r="B417" s="19"/>
      <c r="C417" s="156"/>
      <c r="D417" s="156"/>
      <c r="E417" s="156"/>
      <c r="F417" s="156"/>
      <c r="G417" s="156"/>
      <c r="H417" s="156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ht="12.75" customHeight="1">
      <c r="A418" s="19"/>
      <c r="B418" s="19"/>
      <c r="C418" s="156"/>
      <c r="D418" s="156"/>
      <c r="E418" s="156"/>
      <c r="F418" s="156"/>
      <c r="G418" s="156"/>
      <c r="H418" s="156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ht="12.75" customHeight="1">
      <c r="A419" s="19"/>
      <c r="B419" s="19"/>
      <c r="C419" s="156"/>
      <c r="D419" s="156"/>
      <c r="E419" s="156"/>
      <c r="F419" s="156"/>
      <c r="G419" s="156"/>
      <c r="H419" s="156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ht="12.75" customHeight="1">
      <c r="A420" s="19"/>
      <c r="B420" s="19"/>
      <c r="C420" s="156"/>
      <c r="D420" s="156"/>
      <c r="E420" s="156"/>
      <c r="F420" s="156"/>
      <c r="G420" s="156"/>
      <c r="H420" s="156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ht="12.75" customHeight="1">
      <c r="A421" s="19"/>
      <c r="B421" s="19"/>
      <c r="C421" s="156"/>
      <c r="D421" s="156"/>
      <c r="E421" s="156"/>
      <c r="F421" s="156"/>
      <c r="G421" s="156"/>
      <c r="H421" s="156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ht="12.75" customHeight="1">
      <c r="A422" s="19"/>
      <c r="B422" s="19"/>
      <c r="C422" s="156"/>
      <c r="D422" s="156"/>
      <c r="E422" s="156"/>
      <c r="F422" s="156"/>
      <c r="G422" s="156"/>
      <c r="H422" s="156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ht="12.75" customHeight="1">
      <c r="A423" s="19"/>
      <c r="B423" s="19"/>
      <c r="C423" s="156"/>
      <c r="D423" s="156"/>
      <c r="E423" s="156"/>
      <c r="F423" s="156"/>
      <c r="G423" s="156"/>
      <c r="H423" s="156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ht="12.75" customHeight="1">
      <c r="A424" s="19"/>
      <c r="B424" s="19"/>
      <c r="C424" s="156"/>
      <c r="D424" s="156"/>
      <c r="E424" s="156"/>
      <c r="F424" s="156"/>
      <c r="G424" s="156"/>
      <c r="H424" s="156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ht="12.75" customHeight="1">
      <c r="A425" s="19"/>
      <c r="B425" s="19"/>
      <c r="C425" s="156"/>
      <c r="D425" s="156"/>
      <c r="E425" s="156"/>
      <c r="F425" s="156"/>
      <c r="G425" s="156"/>
      <c r="H425" s="156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ht="12.75" customHeight="1">
      <c r="A426" s="19"/>
      <c r="B426" s="19"/>
      <c r="C426" s="156"/>
      <c r="D426" s="156"/>
      <c r="E426" s="156"/>
      <c r="F426" s="156"/>
      <c r="G426" s="156"/>
      <c r="H426" s="156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ht="12.75" customHeight="1">
      <c r="A427" s="19"/>
      <c r="B427" s="19"/>
      <c r="C427" s="156"/>
      <c r="D427" s="156"/>
      <c r="E427" s="156"/>
      <c r="F427" s="156"/>
      <c r="G427" s="156"/>
      <c r="H427" s="156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ht="12.75" customHeight="1">
      <c r="A428" s="19"/>
      <c r="B428" s="19"/>
      <c r="C428" s="156"/>
      <c r="D428" s="156"/>
      <c r="E428" s="156"/>
      <c r="F428" s="156"/>
      <c r="G428" s="156"/>
      <c r="H428" s="156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ht="12.75" customHeight="1">
      <c r="A429" s="19"/>
      <c r="B429" s="19"/>
      <c r="C429" s="156"/>
      <c r="D429" s="156"/>
      <c r="E429" s="156"/>
      <c r="F429" s="156"/>
      <c r="G429" s="156"/>
      <c r="H429" s="156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ht="12.75" customHeight="1">
      <c r="A430" s="19"/>
      <c r="B430" s="19"/>
      <c r="C430" s="156"/>
      <c r="D430" s="156"/>
      <c r="E430" s="156"/>
      <c r="F430" s="156"/>
      <c r="G430" s="156"/>
      <c r="H430" s="156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ht="12.75" customHeight="1">
      <c r="A431" s="19"/>
      <c r="B431" s="19"/>
      <c r="C431" s="156"/>
      <c r="D431" s="156"/>
      <c r="E431" s="156"/>
      <c r="F431" s="156"/>
      <c r="G431" s="156"/>
      <c r="H431" s="156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ht="12.75" customHeight="1">
      <c r="A432" s="19"/>
      <c r="B432" s="19"/>
      <c r="C432" s="156"/>
      <c r="D432" s="156"/>
      <c r="E432" s="156"/>
      <c r="F432" s="156"/>
      <c r="G432" s="156"/>
      <c r="H432" s="156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ht="12.75" customHeight="1">
      <c r="A433" s="19"/>
      <c r="B433" s="19"/>
      <c r="C433" s="156"/>
      <c r="D433" s="156"/>
      <c r="E433" s="156"/>
      <c r="F433" s="156"/>
      <c r="G433" s="156"/>
      <c r="H433" s="156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ht="12.75" customHeight="1">
      <c r="A434" s="19"/>
      <c r="B434" s="19"/>
      <c r="C434" s="156"/>
      <c r="D434" s="156"/>
      <c r="E434" s="156"/>
      <c r="F434" s="156"/>
      <c r="G434" s="156"/>
      <c r="H434" s="156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ht="12.75" customHeight="1">
      <c r="A435" s="19"/>
      <c r="B435" s="19"/>
      <c r="C435" s="156"/>
      <c r="D435" s="156"/>
      <c r="E435" s="156"/>
      <c r="F435" s="156"/>
      <c r="G435" s="156"/>
      <c r="H435" s="156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ht="12.75" customHeight="1">
      <c r="A436" s="19"/>
      <c r="B436" s="19"/>
      <c r="C436" s="156"/>
      <c r="D436" s="156"/>
      <c r="E436" s="156"/>
      <c r="F436" s="156"/>
      <c r="G436" s="156"/>
      <c r="H436" s="156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ht="12.75" customHeight="1">
      <c r="A437" s="19"/>
      <c r="B437" s="19"/>
      <c r="C437" s="156"/>
      <c r="D437" s="156"/>
      <c r="E437" s="156"/>
      <c r="F437" s="156"/>
      <c r="G437" s="156"/>
      <c r="H437" s="156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ht="12.75" customHeight="1">
      <c r="A438" s="19"/>
      <c r="B438" s="19"/>
      <c r="C438" s="156"/>
      <c r="D438" s="156"/>
      <c r="E438" s="156"/>
      <c r="F438" s="156"/>
      <c r="G438" s="156"/>
      <c r="H438" s="156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ht="12.75" customHeight="1">
      <c r="A439" s="19"/>
      <c r="B439" s="19"/>
      <c r="C439" s="156"/>
      <c r="D439" s="156"/>
      <c r="E439" s="156"/>
      <c r="F439" s="156"/>
      <c r="G439" s="156"/>
      <c r="H439" s="156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ht="12.75" customHeight="1">
      <c r="A440" s="19"/>
      <c r="B440" s="19"/>
      <c r="C440" s="156"/>
      <c r="D440" s="156"/>
      <c r="E440" s="156"/>
      <c r="F440" s="156"/>
      <c r="G440" s="156"/>
      <c r="H440" s="156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ht="12.75" customHeight="1">
      <c r="A441" s="19"/>
      <c r="B441" s="19"/>
      <c r="C441" s="156"/>
      <c r="D441" s="156"/>
      <c r="E441" s="156"/>
      <c r="F441" s="156"/>
      <c r="G441" s="156"/>
      <c r="H441" s="156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ht="12.75" customHeight="1">
      <c r="A442" s="19"/>
      <c r="B442" s="19"/>
      <c r="C442" s="156"/>
      <c r="D442" s="156"/>
      <c r="E442" s="156"/>
      <c r="F442" s="156"/>
      <c r="G442" s="156"/>
      <c r="H442" s="156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ht="12.75" customHeight="1">
      <c r="A443" s="19"/>
      <c r="B443" s="19"/>
      <c r="C443" s="156"/>
      <c r="D443" s="156"/>
      <c r="E443" s="156"/>
      <c r="F443" s="156"/>
      <c r="G443" s="156"/>
      <c r="H443" s="156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ht="12.75" customHeight="1">
      <c r="A444" s="19"/>
      <c r="B444" s="19"/>
      <c r="C444" s="156"/>
      <c r="D444" s="156"/>
      <c r="E444" s="156"/>
      <c r="F444" s="156"/>
      <c r="G444" s="156"/>
      <c r="H444" s="156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ht="12.75" customHeight="1">
      <c r="A445" s="19"/>
      <c r="B445" s="19"/>
      <c r="C445" s="156"/>
      <c r="D445" s="156"/>
      <c r="E445" s="156"/>
      <c r="F445" s="156"/>
      <c r="G445" s="156"/>
      <c r="H445" s="156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ht="12.75" customHeight="1">
      <c r="A446" s="19"/>
      <c r="B446" s="19"/>
      <c r="C446" s="156"/>
      <c r="D446" s="156"/>
      <c r="E446" s="156"/>
      <c r="F446" s="156"/>
      <c r="G446" s="156"/>
      <c r="H446" s="156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ht="12.75" customHeight="1">
      <c r="A447" s="19"/>
      <c r="B447" s="19"/>
      <c r="C447" s="156"/>
      <c r="D447" s="156"/>
      <c r="E447" s="156"/>
      <c r="F447" s="156"/>
      <c r="G447" s="156"/>
      <c r="H447" s="156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ht="12.75" customHeight="1">
      <c r="A448" s="19"/>
      <c r="B448" s="19"/>
      <c r="C448" s="156"/>
      <c r="D448" s="156"/>
      <c r="E448" s="156"/>
      <c r="F448" s="156"/>
      <c r="G448" s="156"/>
      <c r="H448" s="156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ht="12.75" customHeight="1">
      <c r="A449" s="19"/>
      <c r="B449" s="19"/>
      <c r="C449" s="156"/>
      <c r="D449" s="156"/>
      <c r="E449" s="156"/>
      <c r="F449" s="156"/>
      <c r="G449" s="156"/>
      <c r="H449" s="156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ht="12.75" customHeight="1">
      <c r="A450" s="19"/>
      <c r="B450" s="19"/>
      <c r="C450" s="156"/>
      <c r="D450" s="156"/>
      <c r="E450" s="156"/>
      <c r="F450" s="156"/>
      <c r="G450" s="156"/>
      <c r="H450" s="156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ht="12.75" customHeight="1">
      <c r="A451" s="19"/>
      <c r="B451" s="19"/>
      <c r="C451" s="156"/>
      <c r="D451" s="156"/>
      <c r="E451" s="156"/>
      <c r="F451" s="156"/>
      <c r="G451" s="156"/>
      <c r="H451" s="156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ht="12.75" customHeight="1">
      <c r="A452" s="19"/>
      <c r="B452" s="19"/>
      <c r="C452" s="156"/>
      <c r="D452" s="156"/>
      <c r="E452" s="156"/>
      <c r="F452" s="156"/>
      <c r="G452" s="156"/>
      <c r="H452" s="156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ht="12.75" customHeight="1">
      <c r="A453" s="19"/>
      <c r="B453" s="19"/>
      <c r="C453" s="156"/>
      <c r="D453" s="156"/>
      <c r="E453" s="156"/>
      <c r="F453" s="156"/>
      <c r="G453" s="156"/>
      <c r="H453" s="156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ht="12.75" customHeight="1">
      <c r="A454" s="19"/>
      <c r="B454" s="19"/>
      <c r="C454" s="156"/>
      <c r="D454" s="156"/>
      <c r="E454" s="156"/>
      <c r="F454" s="156"/>
      <c r="G454" s="156"/>
      <c r="H454" s="156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ht="12.75" customHeight="1">
      <c r="A455" s="19"/>
      <c r="B455" s="19"/>
      <c r="C455" s="156"/>
      <c r="D455" s="156"/>
      <c r="E455" s="156"/>
      <c r="F455" s="156"/>
      <c r="G455" s="156"/>
      <c r="H455" s="156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ht="12.75" customHeight="1">
      <c r="A456" s="19"/>
      <c r="B456" s="19"/>
      <c r="C456" s="156"/>
      <c r="D456" s="156"/>
      <c r="E456" s="156"/>
      <c r="F456" s="156"/>
      <c r="G456" s="156"/>
      <c r="H456" s="156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ht="12.75" customHeight="1">
      <c r="A457" s="19"/>
      <c r="B457" s="19"/>
      <c r="C457" s="156"/>
      <c r="D457" s="156"/>
      <c r="E457" s="156"/>
      <c r="F457" s="156"/>
      <c r="G457" s="156"/>
      <c r="H457" s="156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ht="12.75" customHeight="1">
      <c r="A458" s="19"/>
      <c r="B458" s="19"/>
      <c r="C458" s="156"/>
      <c r="D458" s="156"/>
      <c r="E458" s="156"/>
      <c r="F458" s="156"/>
      <c r="G458" s="156"/>
      <c r="H458" s="156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ht="12.75" customHeight="1">
      <c r="A459" s="19"/>
      <c r="B459" s="19"/>
      <c r="C459" s="156"/>
      <c r="D459" s="156"/>
      <c r="E459" s="156"/>
      <c r="F459" s="156"/>
      <c r="G459" s="156"/>
      <c r="H459" s="156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ht="12.75" customHeight="1">
      <c r="A460" s="19"/>
      <c r="B460" s="19"/>
      <c r="C460" s="156"/>
      <c r="D460" s="156"/>
      <c r="E460" s="156"/>
      <c r="F460" s="156"/>
      <c r="G460" s="156"/>
      <c r="H460" s="156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ht="12.75" customHeight="1">
      <c r="A461" s="19"/>
      <c r="B461" s="19"/>
      <c r="C461" s="156"/>
      <c r="D461" s="156"/>
      <c r="E461" s="156"/>
      <c r="F461" s="156"/>
      <c r="G461" s="156"/>
      <c r="H461" s="156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ht="12.75" customHeight="1">
      <c r="A462" s="19"/>
      <c r="B462" s="19"/>
      <c r="C462" s="156"/>
      <c r="D462" s="156"/>
      <c r="E462" s="156"/>
      <c r="F462" s="156"/>
      <c r="G462" s="156"/>
      <c r="H462" s="156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ht="12.75" customHeight="1">
      <c r="A463" s="19"/>
      <c r="B463" s="19"/>
      <c r="C463" s="156"/>
      <c r="D463" s="156"/>
      <c r="E463" s="156"/>
      <c r="F463" s="156"/>
      <c r="G463" s="156"/>
      <c r="H463" s="156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ht="12.75" customHeight="1">
      <c r="A464" s="19"/>
      <c r="B464" s="19"/>
      <c r="C464" s="156"/>
      <c r="D464" s="156"/>
      <c r="E464" s="156"/>
      <c r="F464" s="156"/>
      <c r="G464" s="156"/>
      <c r="H464" s="156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ht="12.75" customHeight="1">
      <c r="A465" s="19"/>
      <c r="B465" s="19"/>
      <c r="C465" s="156"/>
      <c r="D465" s="156"/>
      <c r="E465" s="156"/>
      <c r="F465" s="156"/>
      <c r="G465" s="156"/>
      <c r="H465" s="156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ht="12.75" customHeight="1">
      <c r="A466" s="19"/>
      <c r="B466" s="19"/>
      <c r="C466" s="156"/>
      <c r="D466" s="156"/>
      <c r="E466" s="156"/>
      <c r="F466" s="156"/>
      <c r="G466" s="156"/>
      <c r="H466" s="156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ht="12.75" customHeight="1">
      <c r="A467" s="19"/>
      <c r="B467" s="19"/>
      <c r="C467" s="156"/>
      <c r="D467" s="156"/>
      <c r="E467" s="156"/>
      <c r="F467" s="156"/>
      <c r="G467" s="156"/>
      <c r="H467" s="156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ht="12.75" customHeight="1">
      <c r="A468" s="19"/>
      <c r="B468" s="19"/>
      <c r="C468" s="156"/>
      <c r="D468" s="156"/>
      <c r="E468" s="156"/>
      <c r="F468" s="156"/>
      <c r="G468" s="156"/>
      <c r="H468" s="156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ht="12.75" customHeight="1">
      <c r="A469" s="19"/>
      <c r="B469" s="19"/>
      <c r="C469" s="156"/>
      <c r="D469" s="156"/>
      <c r="E469" s="156"/>
      <c r="F469" s="156"/>
      <c r="G469" s="156"/>
      <c r="H469" s="156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ht="12.75" customHeight="1">
      <c r="A470" s="19"/>
      <c r="B470" s="19"/>
      <c r="C470" s="156"/>
      <c r="D470" s="156"/>
      <c r="E470" s="156"/>
      <c r="F470" s="156"/>
      <c r="G470" s="156"/>
      <c r="H470" s="156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ht="12.75" customHeight="1">
      <c r="A471" s="19"/>
      <c r="B471" s="19"/>
      <c r="C471" s="156"/>
      <c r="D471" s="156"/>
      <c r="E471" s="156"/>
      <c r="F471" s="156"/>
      <c r="G471" s="156"/>
      <c r="H471" s="156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ht="12.75" customHeight="1">
      <c r="A472" s="19"/>
      <c r="B472" s="19"/>
      <c r="C472" s="156"/>
      <c r="D472" s="156"/>
      <c r="E472" s="156"/>
      <c r="F472" s="156"/>
      <c r="G472" s="156"/>
      <c r="H472" s="156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ht="12.75" customHeight="1">
      <c r="A473" s="19"/>
      <c r="B473" s="19"/>
      <c r="C473" s="156"/>
      <c r="D473" s="156"/>
      <c r="E473" s="156"/>
      <c r="F473" s="156"/>
      <c r="G473" s="156"/>
      <c r="H473" s="156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ht="12.75" customHeight="1">
      <c r="A474" s="19"/>
      <c r="B474" s="19"/>
      <c r="C474" s="156"/>
      <c r="D474" s="156"/>
      <c r="E474" s="156"/>
      <c r="F474" s="156"/>
      <c r="G474" s="156"/>
      <c r="H474" s="156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ht="12.75" customHeight="1">
      <c r="A475" s="19"/>
      <c r="B475" s="19"/>
      <c r="C475" s="156"/>
      <c r="D475" s="156"/>
      <c r="E475" s="156"/>
      <c r="F475" s="156"/>
      <c r="G475" s="156"/>
      <c r="H475" s="156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ht="12.75" customHeight="1">
      <c r="A476" s="19"/>
      <c r="B476" s="19"/>
      <c r="C476" s="156"/>
      <c r="D476" s="156"/>
      <c r="E476" s="156"/>
      <c r="F476" s="156"/>
      <c r="G476" s="156"/>
      <c r="H476" s="156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ht="12.75" customHeight="1">
      <c r="A477" s="19"/>
      <c r="B477" s="19"/>
      <c r="C477" s="156"/>
      <c r="D477" s="156"/>
      <c r="E477" s="156"/>
      <c r="F477" s="156"/>
      <c r="G477" s="156"/>
      <c r="H477" s="156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ht="12.75" customHeight="1">
      <c r="A478" s="19"/>
      <c r="B478" s="19"/>
      <c r="C478" s="156"/>
      <c r="D478" s="156"/>
      <c r="E478" s="156"/>
      <c r="F478" s="156"/>
      <c r="G478" s="156"/>
      <c r="H478" s="156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ht="12.75" customHeight="1">
      <c r="A479" s="19"/>
      <c r="B479" s="19"/>
      <c r="C479" s="156"/>
      <c r="D479" s="156"/>
      <c r="E479" s="156"/>
      <c r="F479" s="156"/>
      <c r="G479" s="156"/>
      <c r="H479" s="156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ht="12.75" customHeight="1">
      <c r="A480" s="19"/>
      <c r="B480" s="19"/>
      <c r="C480" s="156"/>
      <c r="D480" s="156"/>
      <c r="E480" s="156"/>
      <c r="F480" s="156"/>
      <c r="G480" s="156"/>
      <c r="H480" s="156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ht="12.75" customHeight="1">
      <c r="A481" s="19"/>
      <c r="B481" s="19"/>
      <c r="C481" s="156"/>
      <c r="D481" s="156"/>
      <c r="E481" s="156"/>
      <c r="F481" s="156"/>
      <c r="G481" s="156"/>
      <c r="H481" s="156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ht="12.75" customHeight="1">
      <c r="A482" s="19"/>
      <c r="B482" s="19"/>
      <c r="C482" s="156"/>
      <c r="D482" s="156"/>
      <c r="E482" s="156"/>
      <c r="F482" s="156"/>
      <c r="G482" s="156"/>
      <c r="H482" s="156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ht="12.75" customHeight="1">
      <c r="A483" s="19"/>
      <c r="B483" s="19"/>
      <c r="C483" s="156"/>
      <c r="D483" s="156"/>
      <c r="E483" s="156"/>
      <c r="F483" s="156"/>
      <c r="G483" s="156"/>
      <c r="H483" s="156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ht="12.75" customHeight="1">
      <c r="A484" s="19"/>
      <c r="B484" s="19"/>
      <c r="C484" s="156"/>
      <c r="D484" s="156"/>
      <c r="E484" s="156"/>
      <c r="F484" s="156"/>
      <c r="G484" s="156"/>
      <c r="H484" s="156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ht="12.75" customHeight="1">
      <c r="A485" s="19"/>
      <c r="B485" s="19"/>
      <c r="C485" s="156"/>
      <c r="D485" s="156"/>
      <c r="E485" s="156"/>
      <c r="F485" s="156"/>
      <c r="G485" s="156"/>
      <c r="H485" s="156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ht="12.75" customHeight="1">
      <c r="A486" s="19"/>
      <c r="B486" s="19"/>
      <c r="C486" s="156"/>
      <c r="D486" s="156"/>
      <c r="E486" s="156"/>
      <c r="F486" s="156"/>
      <c r="G486" s="156"/>
      <c r="H486" s="156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ht="12.75" customHeight="1">
      <c r="A487" s="19"/>
      <c r="B487" s="19"/>
      <c r="C487" s="156"/>
      <c r="D487" s="156"/>
      <c r="E487" s="156"/>
      <c r="F487" s="156"/>
      <c r="G487" s="156"/>
      <c r="H487" s="156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ht="12.75" customHeight="1">
      <c r="A488" s="19"/>
      <c r="B488" s="19"/>
      <c r="C488" s="156"/>
      <c r="D488" s="156"/>
      <c r="E488" s="156"/>
      <c r="F488" s="156"/>
      <c r="G488" s="156"/>
      <c r="H488" s="156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ht="12.75" customHeight="1">
      <c r="A489" s="19"/>
      <c r="B489" s="19"/>
      <c r="C489" s="156"/>
      <c r="D489" s="156"/>
      <c r="E489" s="156"/>
      <c r="F489" s="156"/>
      <c r="G489" s="156"/>
      <c r="H489" s="156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ht="12.75" customHeight="1">
      <c r="A490" s="19"/>
      <c r="B490" s="19"/>
      <c r="C490" s="156"/>
      <c r="D490" s="156"/>
      <c r="E490" s="156"/>
      <c r="F490" s="156"/>
      <c r="G490" s="156"/>
      <c r="H490" s="156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ht="12.75" customHeight="1">
      <c r="A491" s="19"/>
      <c r="B491" s="19"/>
      <c r="C491" s="156"/>
      <c r="D491" s="156"/>
      <c r="E491" s="156"/>
      <c r="F491" s="156"/>
      <c r="G491" s="156"/>
      <c r="H491" s="156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ht="12.75" customHeight="1">
      <c r="A492" s="19"/>
      <c r="B492" s="19"/>
      <c r="C492" s="156"/>
      <c r="D492" s="156"/>
      <c r="E492" s="156"/>
      <c r="F492" s="156"/>
      <c r="G492" s="156"/>
      <c r="H492" s="156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ht="12.75" customHeight="1">
      <c r="A493" s="19"/>
      <c r="B493" s="19"/>
      <c r="C493" s="156"/>
      <c r="D493" s="156"/>
      <c r="E493" s="156"/>
      <c r="F493" s="156"/>
      <c r="G493" s="156"/>
      <c r="H493" s="156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ht="12.75" customHeight="1">
      <c r="A494" s="19"/>
      <c r="B494" s="19"/>
      <c r="C494" s="156"/>
      <c r="D494" s="156"/>
      <c r="E494" s="156"/>
      <c r="F494" s="156"/>
      <c r="G494" s="156"/>
      <c r="H494" s="156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ht="12.75" customHeight="1">
      <c r="A495" s="19"/>
      <c r="B495" s="19"/>
      <c r="C495" s="156"/>
      <c r="D495" s="156"/>
      <c r="E495" s="156"/>
      <c r="F495" s="156"/>
      <c r="G495" s="156"/>
      <c r="H495" s="156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ht="12.75" customHeight="1">
      <c r="A496" s="19"/>
      <c r="B496" s="19"/>
      <c r="C496" s="156"/>
      <c r="D496" s="156"/>
      <c r="E496" s="156"/>
      <c r="F496" s="156"/>
      <c r="G496" s="156"/>
      <c r="H496" s="156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ht="12.75" customHeight="1">
      <c r="A497" s="19"/>
      <c r="B497" s="19"/>
      <c r="C497" s="156"/>
      <c r="D497" s="156"/>
      <c r="E497" s="156"/>
      <c r="F497" s="156"/>
      <c r="G497" s="156"/>
      <c r="H497" s="156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ht="12.75" customHeight="1">
      <c r="A498" s="19"/>
      <c r="B498" s="19"/>
      <c r="C498" s="156"/>
      <c r="D498" s="156"/>
      <c r="E498" s="156"/>
      <c r="F498" s="156"/>
      <c r="G498" s="156"/>
      <c r="H498" s="156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ht="12.75" customHeight="1">
      <c r="A499" s="19"/>
      <c r="B499" s="19"/>
      <c r="C499" s="156"/>
      <c r="D499" s="156"/>
      <c r="E499" s="156"/>
      <c r="F499" s="156"/>
      <c r="G499" s="156"/>
      <c r="H499" s="156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ht="12.75" customHeight="1">
      <c r="A500" s="19"/>
      <c r="B500" s="19"/>
      <c r="C500" s="156"/>
      <c r="D500" s="156"/>
      <c r="E500" s="156"/>
      <c r="F500" s="156"/>
      <c r="G500" s="156"/>
      <c r="H500" s="156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ht="12.75" customHeight="1">
      <c r="A501" s="19"/>
      <c r="B501" s="19"/>
      <c r="C501" s="156"/>
      <c r="D501" s="156"/>
      <c r="E501" s="156"/>
      <c r="F501" s="156"/>
      <c r="G501" s="156"/>
      <c r="H501" s="156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ht="12.75" customHeight="1">
      <c r="A502" s="19"/>
      <c r="B502" s="19"/>
      <c r="C502" s="156"/>
      <c r="D502" s="156"/>
      <c r="E502" s="156"/>
      <c r="F502" s="156"/>
      <c r="G502" s="156"/>
      <c r="H502" s="156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ht="12.75" customHeight="1">
      <c r="A503" s="19"/>
      <c r="B503" s="19"/>
      <c r="C503" s="156"/>
      <c r="D503" s="156"/>
      <c r="E503" s="156"/>
      <c r="F503" s="156"/>
      <c r="G503" s="156"/>
      <c r="H503" s="156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ht="12.75" customHeight="1">
      <c r="A504" s="19"/>
      <c r="B504" s="19"/>
      <c r="C504" s="156"/>
      <c r="D504" s="156"/>
      <c r="E504" s="156"/>
      <c r="F504" s="156"/>
      <c r="G504" s="156"/>
      <c r="H504" s="156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ht="12.75" customHeight="1">
      <c r="A505" s="19"/>
      <c r="B505" s="19"/>
      <c r="C505" s="156"/>
      <c r="D505" s="156"/>
      <c r="E505" s="156"/>
      <c r="F505" s="156"/>
      <c r="G505" s="156"/>
      <c r="H505" s="156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ht="12.75" customHeight="1">
      <c r="A506" s="19"/>
      <c r="B506" s="19"/>
      <c r="C506" s="156"/>
      <c r="D506" s="156"/>
      <c r="E506" s="156"/>
      <c r="F506" s="156"/>
      <c r="G506" s="156"/>
      <c r="H506" s="156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ht="12.75" customHeight="1">
      <c r="A507" s="19"/>
      <c r="B507" s="19"/>
      <c r="C507" s="156"/>
      <c r="D507" s="156"/>
      <c r="E507" s="156"/>
      <c r="F507" s="156"/>
      <c r="G507" s="156"/>
      <c r="H507" s="156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ht="12.75" customHeight="1">
      <c r="A508" s="19"/>
      <c r="B508" s="19"/>
      <c r="C508" s="156"/>
      <c r="D508" s="156"/>
      <c r="E508" s="156"/>
      <c r="F508" s="156"/>
      <c r="G508" s="156"/>
      <c r="H508" s="156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ht="12.75" customHeight="1">
      <c r="A509" s="19"/>
      <c r="B509" s="19"/>
      <c r="C509" s="156"/>
      <c r="D509" s="156"/>
      <c r="E509" s="156"/>
      <c r="F509" s="156"/>
      <c r="G509" s="156"/>
      <c r="H509" s="156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ht="12.75" customHeight="1">
      <c r="A510" s="19"/>
      <c r="B510" s="19"/>
      <c r="C510" s="156"/>
      <c r="D510" s="156"/>
      <c r="E510" s="156"/>
      <c r="F510" s="156"/>
      <c r="G510" s="156"/>
      <c r="H510" s="156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ht="12.75" customHeight="1">
      <c r="A511" s="19"/>
      <c r="B511" s="19"/>
      <c r="C511" s="156"/>
      <c r="D511" s="156"/>
      <c r="E511" s="156"/>
      <c r="F511" s="156"/>
      <c r="G511" s="156"/>
      <c r="H511" s="156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ht="12.75" customHeight="1">
      <c r="A512" s="19"/>
      <c r="B512" s="19"/>
      <c r="C512" s="156"/>
      <c r="D512" s="156"/>
      <c r="E512" s="156"/>
      <c r="F512" s="156"/>
      <c r="G512" s="156"/>
      <c r="H512" s="156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ht="12.75" customHeight="1">
      <c r="A513" s="19"/>
      <c r="B513" s="19"/>
      <c r="C513" s="156"/>
      <c r="D513" s="156"/>
      <c r="E513" s="156"/>
      <c r="F513" s="156"/>
      <c r="G513" s="156"/>
      <c r="H513" s="156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ht="12.75" customHeight="1">
      <c r="A514" s="19"/>
      <c r="B514" s="19"/>
      <c r="C514" s="156"/>
      <c r="D514" s="156"/>
      <c r="E514" s="156"/>
      <c r="F514" s="156"/>
      <c r="G514" s="156"/>
      <c r="H514" s="156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ht="12.75" customHeight="1">
      <c r="A515" s="19"/>
      <c r="B515" s="19"/>
      <c r="C515" s="156"/>
      <c r="D515" s="156"/>
      <c r="E515" s="156"/>
      <c r="F515" s="156"/>
      <c r="G515" s="156"/>
      <c r="H515" s="156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ht="12.75" customHeight="1">
      <c r="A516" s="19"/>
      <c r="B516" s="19"/>
      <c r="C516" s="156"/>
      <c r="D516" s="156"/>
      <c r="E516" s="156"/>
      <c r="F516" s="156"/>
      <c r="G516" s="156"/>
      <c r="H516" s="156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ht="12.75" customHeight="1">
      <c r="A517" s="19"/>
      <c r="B517" s="19"/>
      <c r="C517" s="156"/>
      <c r="D517" s="156"/>
      <c r="E517" s="156"/>
      <c r="F517" s="156"/>
      <c r="G517" s="156"/>
      <c r="H517" s="156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ht="12.75" customHeight="1">
      <c r="A518" s="19"/>
      <c r="B518" s="19"/>
      <c r="C518" s="156"/>
      <c r="D518" s="156"/>
      <c r="E518" s="156"/>
      <c r="F518" s="156"/>
      <c r="G518" s="156"/>
      <c r="H518" s="156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ht="12.75" customHeight="1">
      <c r="A519" s="19"/>
      <c r="B519" s="19"/>
      <c r="C519" s="156"/>
      <c r="D519" s="156"/>
      <c r="E519" s="156"/>
      <c r="F519" s="156"/>
      <c r="G519" s="156"/>
      <c r="H519" s="156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ht="12.75" customHeight="1">
      <c r="A520" s="19"/>
      <c r="B520" s="19"/>
      <c r="C520" s="156"/>
      <c r="D520" s="156"/>
      <c r="E520" s="156"/>
      <c r="F520" s="156"/>
      <c r="G520" s="156"/>
      <c r="H520" s="156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ht="12.75" customHeight="1">
      <c r="A521" s="19"/>
      <c r="B521" s="19"/>
      <c r="C521" s="156"/>
      <c r="D521" s="156"/>
      <c r="E521" s="156"/>
      <c r="F521" s="156"/>
      <c r="G521" s="156"/>
      <c r="H521" s="156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ht="12.75" customHeight="1">
      <c r="A522" s="19"/>
      <c r="B522" s="19"/>
      <c r="C522" s="156"/>
      <c r="D522" s="156"/>
      <c r="E522" s="156"/>
      <c r="F522" s="156"/>
      <c r="G522" s="156"/>
      <c r="H522" s="156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ht="12.75" customHeight="1">
      <c r="A523" s="19"/>
      <c r="B523" s="19"/>
      <c r="C523" s="156"/>
      <c r="D523" s="156"/>
      <c r="E523" s="156"/>
      <c r="F523" s="156"/>
      <c r="G523" s="156"/>
      <c r="H523" s="156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ht="12.75" customHeight="1">
      <c r="A524" s="19"/>
      <c r="B524" s="19"/>
      <c r="C524" s="156"/>
      <c r="D524" s="156"/>
      <c r="E524" s="156"/>
      <c r="F524" s="156"/>
      <c r="G524" s="156"/>
      <c r="H524" s="156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ht="12.75" customHeight="1">
      <c r="A525" s="19"/>
      <c r="B525" s="19"/>
      <c r="C525" s="156"/>
      <c r="D525" s="156"/>
      <c r="E525" s="156"/>
      <c r="F525" s="156"/>
      <c r="G525" s="156"/>
      <c r="H525" s="156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ht="12.75" customHeight="1">
      <c r="A526" s="19"/>
      <c r="B526" s="19"/>
      <c r="C526" s="156"/>
      <c r="D526" s="156"/>
      <c r="E526" s="156"/>
      <c r="F526" s="156"/>
      <c r="G526" s="156"/>
      <c r="H526" s="156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ht="12.75" customHeight="1">
      <c r="A527" s="19"/>
      <c r="B527" s="19"/>
      <c r="C527" s="156"/>
      <c r="D527" s="156"/>
      <c r="E527" s="156"/>
      <c r="F527" s="156"/>
      <c r="G527" s="156"/>
      <c r="H527" s="156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ht="12.75" customHeight="1">
      <c r="A528" s="19"/>
      <c r="B528" s="19"/>
      <c r="C528" s="156"/>
      <c r="D528" s="156"/>
      <c r="E528" s="156"/>
      <c r="F528" s="156"/>
      <c r="G528" s="156"/>
      <c r="H528" s="156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ht="12.75" customHeight="1">
      <c r="A529" s="19"/>
      <c r="B529" s="19"/>
      <c r="C529" s="156"/>
      <c r="D529" s="156"/>
      <c r="E529" s="156"/>
      <c r="F529" s="156"/>
      <c r="G529" s="156"/>
      <c r="H529" s="156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ht="12.75" customHeight="1">
      <c r="A530" s="19"/>
      <c r="B530" s="19"/>
      <c r="C530" s="156"/>
      <c r="D530" s="156"/>
      <c r="E530" s="156"/>
      <c r="F530" s="156"/>
      <c r="G530" s="156"/>
      <c r="H530" s="156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ht="12.75" customHeight="1">
      <c r="A531" s="19"/>
      <c r="B531" s="19"/>
      <c r="C531" s="156"/>
      <c r="D531" s="156"/>
      <c r="E531" s="156"/>
      <c r="F531" s="156"/>
      <c r="G531" s="156"/>
      <c r="H531" s="156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ht="12.75" customHeight="1">
      <c r="A532" s="19"/>
      <c r="B532" s="19"/>
      <c r="C532" s="156"/>
      <c r="D532" s="156"/>
      <c r="E532" s="156"/>
      <c r="F532" s="156"/>
      <c r="G532" s="156"/>
      <c r="H532" s="156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ht="12.75" customHeight="1">
      <c r="A533" s="19"/>
      <c r="B533" s="19"/>
      <c r="C533" s="156"/>
      <c r="D533" s="156"/>
      <c r="E533" s="156"/>
      <c r="F533" s="156"/>
      <c r="G533" s="156"/>
      <c r="H533" s="156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ht="12.75" customHeight="1">
      <c r="A534" s="19"/>
      <c r="B534" s="19"/>
      <c r="C534" s="156"/>
      <c r="D534" s="156"/>
      <c r="E534" s="156"/>
      <c r="F534" s="156"/>
      <c r="G534" s="156"/>
      <c r="H534" s="156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ht="12.75" customHeight="1">
      <c r="A535" s="19"/>
      <c r="B535" s="19"/>
      <c r="C535" s="156"/>
      <c r="D535" s="156"/>
      <c r="E535" s="156"/>
      <c r="F535" s="156"/>
      <c r="G535" s="156"/>
      <c r="H535" s="156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ht="12.75" customHeight="1">
      <c r="A536" s="19"/>
      <c r="B536" s="19"/>
      <c r="C536" s="156"/>
      <c r="D536" s="156"/>
      <c r="E536" s="156"/>
      <c r="F536" s="156"/>
      <c r="G536" s="156"/>
      <c r="H536" s="156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ht="12.75" customHeight="1">
      <c r="A537" s="19"/>
      <c r="B537" s="19"/>
      <c r="C537" s="156"/>
      <c r="D537" s="156"/>
      <c r="E537" s="156"/>
      <c r="F537" s="156"/>
      <c r="G537" s="156"/>
      <c r="H537" s="156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ht="12.75" customHeight="1">
      <c r="A538" s="19"/>
      <c r="B538" s="19"/>
      <c r="C538" s="156"/>
      <c r="D538" s="156"/>
      <c r="E538" s="156"/>
      <c r="F538" s="156"/>
      <c r="G538" s="156"/>
      <c r="H538" s="156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ht="12.75" customHeight="1">
      <c r="A539" s="19"/>
      <c r="B539" s="19"/>
      <c r="C539" s="156"/>
      <c r="D539" s="156"/>
      <c r="E539" s="156"/>
      <c r="F539" s="156"/>
      <c r="G539" s="156"/>
      <c r="H539" s="156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ht="12.75" customHeight="1">
      <c r="A540" s="19"/>
      <c r="B540" s="19"/>
      <c r="C540" s="156"/>
      <c r="D540" s="156"/>
      <c r="E540" s="156"/>
      <c r="F540" s="156"/>
      <c r="G540" s="156"/>
      <c r="H540" s="156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ht="12.75" customHeight="1">
      <c r="A541" s="19"/>
      <c r="B541" s="19"/>
      <c r="C541" s="156"/>
      <c r="D541" s="156"/>
      <c r="E541" s="156"/>
      <c r="F541" s="156"/>
      <c r="G541" s="156"/>
      <c r="H541" s="156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ht="12.75" customHeight="1">
      <c r="A542" s="19"/>
      <c r="B542" s="19"/>
      <c r="C542" s="156"/>
      <c r="D542" s="156"/>
      <c r="E542" s="156"/>
      <c r="F542" s="156"/>
      <c r="G542" s="156"/>
      <c r="H542" s="156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ht="12.75" customHeight="1">
      <c r="A543" s="19"/>
      <c r="B543" s="19"/>
      <c r="C543" s="156"/>
      <c r="D543" s="156"/>
      <c r="E543" s="156"/>
      <c r="F543" s="156"/>
      <c r="G543" s="156"/>
      <c r="H543" s="156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ht="12.75" customHeight="1">
      <c r="A544" s="19"/>
      <c r="B544" s="19"/>
      <c r="C544" s="156"/>
      <c r="D544" s="156"/>
      <c r="E544" s="156"/>
      <c r="F544" s="156"/>
      <c r="G544" s="156"/>
      <c r="H544" s="156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ht="12.75" customHeight="1">
      <c r="A545" s="19"/>
      <c r="B545" s="19"/>
      <c r="C545" s="156"/>
      <c r="D545" s="156"/>
      <c r="E545" s="156"/>
      <c r="F545" s="156"/>
      <c r="G545" s="156"/>
      <c r="H545" s="156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ht="12.75" customHeight="1">
      <c r="A546" s="19"/>
      <c r="B546" s="19"/>
      <c r="C546" s="156"/>
      <c r="D546" s="156"/>
      <c r="E546" s="156"/>
      <c r="F546" s="156"/>
      <c r="G546" s="156"/>
      <c r="H546" s="156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ht="12.75" customHeight="1">
      <c r="A547" s="19"/>
      <c r="B547" s="19"/>
      <c r="C547" s="156"/>
      <c r="D547" s="156"/>
      <c r="E547" s="156"/>
      <c r="F547" s="156"/>
      <c r="G547" s="156"/>
      <c r="H547" s="156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ht="12.75" customHeight="1">
      <c r="A548" s="19"/>
      <c r="B548" s="19"/>
      <c r="C548" s="156"/>
      <c r="D548" s="156"/>
      <c r="E548" s="156"/>
      <c r="F548" s="156"/>
      <c r="G548" s="156"/>
      <c r="H548" s="156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ht="12.75" customHeight="1">
      <c r="A549" s="19"/>
      <c r="B549" s="19"/>
      <c r="C549" s="156"/>
      <c r="D549" s="156"/>
      <c r="E549" s="156"/>
      <c r="F549" s="156"/>
      <c r="G549" s="156"/>
      <c r="H549" s="156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ht="12.75" customHeight="1">
      <c r="A550" s="19"/>
      <c r="B550" s="19"/>
      <c r="C550" s="156"/>
      <c r="D550" s="156"/>
      <c r="E550" s="156"/>
      <c r="F550" s="156"/>
      <c r="G550" s="156"/>
      <c r="H550" s="156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ht="12.75" customHeight="1">
      <c r="A551" s="19"/>
      <c r="B551" s="19"/>
      <c r="C551" s="156"/>
      <c r="D551" s="156"/>
      <c r="E551" s="156"/>
      <c r="F551" s="156"/>
      <c r="G551" s="156"/>
      <c r="H551" s="156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ht="12.75" customHeight="1">
      <c r="A552" s="19"/>
      <c r="B552" s="19"/>
      <c r="C552" s="156"/>
      <c r="D552" s="156"/>
      <c r="E552" s="156"/>
      <c r="F552" s="156"/>
      <c r="G552" s="156"/>
      <c r="H552" s="156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ht="12.75" customHeight="1">
      <c r="A553" s="19"/>
      <c r="B553" s="19"/>
      <c r="C553" s="156"/>
      <c r="D553" s="156"/>
      <c r="E553" s="156"/>
      <c r="F553" s="156"/>
      <c r="G553" s="156"/>
      <c r="H553" s="156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ht="12.75" customHeight="1">
      <c r="A554" s="19"/>
      <c r="B554" s="19"/>
      <c r="C554" s="156"/>
      <c r="D554" s="156"/>
      <c r="E554" s="156"/>
      <c r="F554" s="156"/>
      <c r="G554" s="156"/>
      <c r="H554" s="156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ht="12.75" customHeight="1">
      <c r="A555" s="19"/>
      <c r="B555" s="19"/>
      <c r="C555" s="156"/>
      <c r="D555" s="156"/>
      <c r="E555" s="156"/>
      <c r="F555" s="156"/>
      <c r="G555" s="156"/>
      <c r="H555" s="156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ht="12.75" customHeight="1">
      <c r="A556" s="19"/>
      <c r="B556" s="19"/>
      <c r="C556" s="156"/>
      <c r="D556" s="156"/>
      <c r="E556" s="156"/>
      <c r="F556" s="156"/>
      <c r="G556" s="156"/>
      <c r="H556" s="156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ht="12.75" customHeight="1">
      <c r="A557" s="19"/>
      <c r="B557" s="19"/>
      <c r="C557" s="156"/>
      <c r="D557" s="156"/>
      <c r="E557" s="156"/>
      <c r="F557" s="156"/>
      <c r="G557" s="156"/>
      <c r="H557" s="156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ht="12.75" customHeight="1">
      <c r="A558" s="19"/>
      <c r="B558" s="19"/>
      <c r="C558" s="156"/>
      <c r="D558" s="156"/>
      <c r="E558" s="156"/>
      <c r="F558" s="156"/>
      <c r="G558" s="156"/>
      <c r="H558" s="156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ht="12.75" customHeight="1">
      <c r="A559" s="19"/>
      <c r="B559" s="19"/>
      <c r="C559" s="156"/>
      <c r="D559" s="156"/>
      <c r="E559" s="156"/>
      <c r="F559" s="156"/>
      <c r="G559" s="156"/>
      <c r="H559" s="156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ht="12.75" customHeight="1">
      <c r="A560" s="19"/>
      <c r="B560" s="19"/>
      <c r="C560" s="156"/>
      <c r="D560" s="156"/>
      <c r="E560" s="156"/>
      <c r="F560" s="156"/>
      <c r="G560" s="156"/>
      <c r="H560" s="156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ht="12.75" customHeight="1">
      <c r="A561" s="19"/>
      <c r="B561" s="19"/>
      <c r="C561" s="156"/>
      <c r="D561" s="156"/>
      <c r="E561" s="156"/>
      <c r="F561" s="156"/>
      <c r="G561" s="156"/>
      <c r="H561" s="156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ht="12.75" customHeight="1">
      <c r="A562" s="19"/>
      <c r="B562" s="19"/>
      <c r="C562" s="156"/>
      <c r="D562" s="156"/>
      <c r="E562" s="156"/>
      <c r="F562" s="156"/>
      <c r="G562" s="156"/>
      <c r="H562" s="156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ht="12.75" customHeight="1">
      <c r="A563" s="19"/>
      <c r="B563" s="19"/>
      <c r="C563" s="156"/>
      <c r="D563" s="156"/>
      <c r="E563" s="156"/>
      <c r="F563" s="156"/>
      <c r="G563" s="156"/>
      <c r="H563" s="156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ht="12.75" customHeight="1">
      <c r="A564" s="19"/>
      <c r="B564" s="19"/>
      <c r="C564" s="156"/>
      <c r="D564" s="156"/>
      <c r="E564" s="156"/>
      <c r="F564" s="156"/>
      <c r="G564" s="156"/>
      <c r="H564" s="156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ht="12.75" customHeight="1">
      <c r="A565" s="19"/>
      <c r="B565" s="19"/>
      <c r="C565" s="156"/>
      <c r="D565" s="156"/>
      <c r="E565" s="156"/>
      <c r="F565" s="156"/>
      <c r="G565" s="156"/>
      <c r="H565" s="156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ht="12.75" customHeight="1">
      <c r="A566" s="19"/>
      <c r="B566" s="19"/>
      <c r="C566" s="156"/>
      <c r="D566" s="156"/>
      <c r="E566" s="156"/>
      <c r="F566" s="156"/>
      <c r="G566" s="156"/>
      <c r="H566" s="156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ht="12.75" customHeight="1">
      <c r="A567" s="19"/>
      <c r="B567" s="19"/>
      <c r="C567" s="156"/>
      <c r="D567" s="156"/>
      <c r="E567" s="156"/>
      <c r="F567" s="156"/>
      <c r="G567" s="156"/>
      <c r="H567" s="156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ht="12.75" customHeight="1">
      <c r="A568" s="19"/>
      <c r="B568" s="19"/>
      <c r="C568" s="156"/>
      <c r="D568" s="156"/>
      <c r="E568" s="156"/>
      <c r="F568" s="156"/>
      <c r="G568" s="156"/>
      <c r="H568" s="156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ht="12.75" customHeight="1">
      <c r="A569" s="19"/>
      <c r="B569" s="19"/>
      <c r="C569" s="156"/>
      <c r="D569" s="156"/>
      <c r="E569" s="156"/>
      <c r="F569" s="156"/>
      <c r="G569" s="156"/>
      <c r="H569" s="156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ht="12.75" customHeight="1">
      <c r="A570" s="19"/>
      <c r="B570" s="19"/>
      <c r="C570" s="156"/>
      <c r="D570" s="156"/>
      <c r="E570" s="156"/>
      <c r="F570" s="156"/>
      <c r="G570" s="156"/>
      <c r="H570" s="156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ht="12.75" customHeight="1">
      <c r="A571" s="19"/>
      <c r="B571" s="19"/>
      <c r="C571" s="156"/>
      <c r="D571" s="156"/>
      <c r="E571" s="156"/>
      <c r="F571" s="156"/>
      <c r="G571" s="156"/>
      <c r="H571" s="156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ht="12.75" customHeight="1">
      <c r="A572" s="19"/>
      <c r="B572" s="19"/>
      <c r="C572" s="156"/>
      <c r="D572" s="156"/>
      <c r="E572" s="156"/>
      <c r="F572" s="156"/>
      <c r="G572" s="156"/>
      <c r="H572" s="156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ht="12.75" customHeight="1">
      <c r="A573" s="19"/>
      <c r="B573" s="19"/>
      <c r="C573" s="156"/>
      <c r="D573" s="156"/>
      <c r="E573" s="156"/>
      <c r="F573" s="156"/>
      <c r="G573" s="156"/>
      <c r="H573" s="156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ht="12.75" customHeight="1">
      <c r="A574" s="19"/>
      <c r="B574" s="19"/>
      <c r="C574" s="156"/>
      <c r="D574" s="156"/>
      <c r="E574" s="156"/>
      <c r="F574" s="156"/>
      <c r="G574" s="156"/>
      <c r="H574" s="156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ht="12.75" customHeight="1">
      <c r="A575" s="19"/>
      <c r="B575" s="19"/>
      <c r="C575" s="156"/>
      <c r="D575" s="156"/>
      <c r="E575" s="156"/>
      <c r="F575" s="156"/>
      <c r="G575" s="156"/>
      <c r="H575" s="156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ht="12.75" customHeight="1">
      <c r="A576" s="19"/>
      <c r="B576" s="19"/>
      <c r="C576" s="156"/>
      <c r="D576" s="156"/>
      <c r="E576" s="156"/>
      <c r="F576" s="156"/>
      <c r="G576" s="156"/>
      <c r="H576" s="156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ht="12.75" customHeight="1">
      <c r="A577" s="19"/>
      <c r="B577" s="19"/>
      <c r="C577" s="156"/>
      <c r="D577" s="156"/>
      <c r="E577" s="156"/>
      <c r="F577" s="156"/>
      <c r="G577" s="156"/>
      <c r="H577" s="156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ht="12.75" customHeight="1">
      <c r="A578" s="19"/>
      <c r="B578" s="19"/>
      <c r="C578" s="156"/>
      <c r="D578" s="156"/>
      <c r="E578" s="156"/>
      <c r="F578" s="156"/>
      <c r="G578" s="156"/>
      <c r="H578" s="156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ht="12.75" customHeight="1">
      <c r="A579" s="19"/>
      <c r="B579" s="19"/>
      <c r="C579" s="156"/>
      <c r="D579" s="156"/>
      <c r="E579" s="156"/>
      <c r="F579" s="156"/>
      <c r="G579" s="156"/>
      <c r="H579" s="156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ht="12.75" customHeight="1">
      <c r="A580" s="19"/>
      <c r="B580" s="19"/>
      <c r="C580" s="156"/>
      <c r="D580" s="156"/>
      <c r="E580" s="156"/>
      <c r="F580" s="156"/>
      <c r="G580" s="156"/>
      <c r="H580" s="156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ht="12.75" customHeight="1">
      <c r="A581" s="19"/>
      <c r="B581" s="19"/>
      <c r="C581" s="156"/>
      <c r="D581" s="156"/>
      <c r="E581" s="156"/>
      <c r="F581" s="156"/>
      <c r="G581" s="156"/>
      <c r="H581" s="156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ht="12.75" customHeight="1">
      <c r="A582" s="19"/>
      <c r="B582" s="19"/>
      <c r="C582" s="156"/>
      <c r="D582" s="156"/>
      <c r="E582" s="156"/>
      <c r="F582" s="156"/>
      <c r="G582" s="156"/>
      <c r="H582" s="156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ht="12.75" customHeight="1">
      <c r="A583" s="19"/>
      <c r="B583" s="19"/>
      <c r="C583" s="156"/>
      <c r="D583" s="156"/>
      <c r="E583" s="156"/>
      <c r="F583" s="156"/>
      <c r="G583" s="156"/>
      <c r="H583" s="156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ht="12.75" customHeight="1">
      <c r="A584" s="19"/>
      <c r="B584" s="19"/>
      <c r="C584" s="156"/>
      <c r="D584" s="156"/>
      <c r="E584" s="156"/>
      <c r="F584" s="156"/>
      <c r="G584" s="156"/>
      <c r="H584" s="156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ht="12.75" customHeight="1">
      <c r="A585" s="19"/>
      <c r="B585" s="19"/>
      <c r="C585" s="156"/>
      <c r="D585" s="156"/>
      <c r="E585" s="156"/>
      <c r="F585" s="156"/>
      <c r="G585" s="156"/>
      <c r="H585" s="156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ht="12.75" customHeight="1">
      <c r="A586" s="19"/>
      <c r="B586" s="19"/>
      <c r="C586" s="156"/>
      <c r="D586" s="156"/>
      <c r="E586" s="156"/>
      <c r="F586" s="156"/>
      <c r="G586" s="156"/>
      <c r="H586" s="156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ht="12.75" customHeight="1">
      <c r="A587" s="19"/>
      <c r="B587" s="19"/>
      <c r="C587" s="156"/>
      <c r="D587" s="156"/>
      <c r="E587" s="156"/>
      <c r="F587" s="156"/>
      <c r="G587" s="156"/>
      <c r="H587" s="156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ht="12.75" customHeight="1">
      <c r="A588" s="19"/>
      <c r="B588" s="19"/>
      <c r="C588" s="156"/>
      <c r="D588" s="156"/>
      <c r="E588" s="156"/>
      <c r="F588" s="156"/>
      <c r="G588" s="156"/>
      <c r="H588" s="156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ht="12.75" customHeight="1">
      <c r="A589" s="19"/>
      <c r="B589" s="19"/>
      <c r="C589" s="156"/>
      <c r="D589" s="156"/>
      <c r="E589" s="156"/>
      <c r="F589" s="156"/>
      <c r="G589" s="156"/>
      <c r="H589" s="156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ht="12.75" customHeight="1">
      <c r="A590" s="19"/>
      <c r="B590" s="19"/>
      <c r="C590" s="156"/>
      <c r="D590" s="156"/>
      <c r="E590" s="156"/>
      <c r="F590" s="156"/>
      <c r="G590" s="156"/>
      <c r="H590" s="156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ht="12.75" customHeight="1">
      <c r="A591" s="19"/>
      <c r="B591" s="19"/>
      <c r="C591" s="156"/>
      <c r="D591" s="156"/>
      <c r="E591" s="156"/>
      <c r="F591" s="156"/>
      <c r="G591" s="156"/>
      <c r="H591" s="156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ht="12.75" customHeight="1">
      <c r="A592" s="19"/>
      <c r="B592" s="19"/>
      <c r="C592" s="156"/>
      <c r="D592" s="156"/>
      <c r="E592" s="156"/>
      <c r="F592" s="156"/>
      <c r="G592" s="156"/>
      <c r="H592" s="156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ht="12.75" customHeight="1">
      <c r="A593" s="19"/>
      <c r="B593" s="19"/>
      <c r="C593" s="156"/>
      <c r="D593" s="156"/>
      <c r="E593" s="156"/>
      <c r="F593" s="156"/>
      <c r="G593" s="156"/>
      <c r="H593" s="156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ht="12.75" customHeight="1">
      <c r="A594" s="19"/>
      <c r="B594" s="19"/>
      <c r="C594" s="156"/>
      <c r="D594" s="156"/>
      <c r="E594" s="156"/>
      <c r="F594" s="156"/>
      <c r="G594" s="156"/>
      <c r="H594" s="156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ht="12.75" customHeight="1">
      <c r="A595" s="19"/>
      <c r="B595" s="19"/>
      <c r="C595" s="156"/>
      <c r="D595" s="156"/>
      <c r="E595" s="156"/>
      <c r="F595" s="156"/>
      <c r="G595" s="156"/>
      <c r="H595" s="156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ht="12.75" customHeight="1">
      <c r="A596" s="19"/>
      <c r="B596" s="19"/>
      <c r="C596" s="156"/>
      <c r="D596" s="156"/>
      <c r="E596" s="156"/>
      <c r="F596" s="156"/>
      <c r="G596" s="156"/>
      <c r="H596" s="156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ht="12.75" customHeight="1">
      <c r="A597" s="19"/>
      <c r="B597" s="19"/>
      <c r="C597" s="156"/>
      <c r="D597" s="156"/>
      <c r="E597" s="156"/>
      <c r="F597" s="156"/>
      <c r="G597" s="156"/>
      <c r="H597" s="156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ht="12.75" customHeight="1">
      <c r="A598" s="19"/>
      <c r="B598" s="19"/>
      <c r="C598" s="156"/>
      <c r="D598" s="156"/>
      <c r="E598" s="156"/>
      <c r="F598" s="156"/>
      <c r="G598" s="156"/>
      <c r="H598" s="156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ht="12.75" customHeight="1">
      <c r="A599" s="19"/>
      <c r="B599" s="19"/>
      <c r="C599" s="156"/>
      <c r="D599" s="156"/>
      <c r="E599" s="156"/>
      <c r="F599" s="156"/>
      <c r="G599" s="156"/>
      <c r="H599" s="156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ht="12.75" customHeight="1">
      <c r="A600" s="19"/>
      <c r="B600" s="19"/>
      <c r="C600" s="156"/>
      <c r="D600" s="156"/>
      <c r="E600" s="156"/>
      <c r="F600" s="156"/>
      <c r="G600" s="156"/>
      <c r="H600" s="156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ht="12.75" customHeight="1">
      <c r="A601" s="19"/>
      <c r="B601" s="19"/>
      <c r="C601" s="156"/>
      <c r="D601" s="156"/>
      <c r="E601" s="156"/>
      <c r="F601" s="156"/>
      <c r="G601" s="156"/>
      <c r="H601" s="156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ht="12.75" customHeight="1">
      <c r="A602" s="19"/>
      <c r="B602" s="19"/>
      <c r="C602" s="156"/>
      <c r="D602" s="156"/>
      <c r="E602" s="156"/>
      <c r="F602" s="156"/>
      <c r="G602" s="156"/>
      <c r="H602" s="156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ht="12.75" customHeight="1">
      <c r="A603" s="19"/>
      <c r="B603" s="19"/>
      <c r="C603" s="156"/>
      <c r="D603" s="156"/>
      <c r="E603" s="156"/>
      <c r="F603" s="156"/>
      <c r="G603" s="156"/>
      <c r="H603" s="156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ht="12.75" customHeight="1">
      <c r="A604" s="19"/>
      <c r="B604" s="19"/>
      <c r="C604" s="156"/>
      <c r="D604" s="156"/>
      <c r="E604" s="156"/>
      <c r="F604" s="156"/>
      <c r="G604" s="156"/>
      <c r="H604" s="156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ht="12.75" customHeight="1">
      <c r="A605" s="19"/>
      <c r="B605" s="19"/>
      <c r="C605" s="156"/>
      <c r="D605" s="156"/>
      <c r="E605" s="156"/>
      <c r="F605" s="156"/>
      <c r="G605" s="156"/>
      <c r="H605" s="156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ht="12.75" customHeight="1">
      <c r="A606" s="19"/>
      <c r="B606" s="19"/>
      <c r="C606" s="156"/>
      <c r="D606" s="156"/>
      <c r="E606" s="156"/>
      <c r="F606" s="156"/>
      <c r="G606" s="156"/>
      <c r="H606" s="156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ht="12.75" customHeight="1">
      <c r="A607" s="19"/>
      <c r="B607" s="19"/>
      <c r="C607" s="156"/>
      <c r="D607" s="156"/>
      <c r="E607" s="156"/>
      <c r="F607" s="156"/>
      <c r="G607" s="156"/>
      <c r="H607" s="156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ht="12.75" customHeight="1">
      <c r="A608" s="19"/>
      <c r="B608" s="19"/>
      <c r="C608" s="156"/>
      <c r="D608" s="156"/>
      <c r="E608" s="156"/>
      <c r="F608" s="156"/>
      <c r="G608" s="156"/>
      <c r="H608" s="156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ht="12.75" customHeight="1">
      <c r="A609" s="19"/>
      <c r="B609" s="19"/>
      <c r="C609" s="156"/>
      <c r="D609" s="156"/>
      <c r="E609" s="156"/>
      <c r="F609" s="156"/>
      <c r="G609" s="156"/>
      <c r="H609" s="156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ht="12.75" customHeight="1">
      <c r="A610" s="19"/>
      <c r="B610" s="19"/>
      <c r="C610" s="156"/>
      <c r="D610" s="156"/>
      <c r="E610" s="156"/>
      <c r="F610" s="156"/>
      <c r="G610" s="156"/>
      <c r="H610" s="156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ht="12.75" customHeight="1">
      <c r="A611" s="19"/>
      <c r="B611" s="19"/>
      <c r="C611" s="156"/>
      <c r="D611" s="156"/>
      <c r="E611" s="156"/>
      <c r="F611" s="156"/>
      <c r="G611" s="156"/>
      <c r="H611" s="156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ht="12.75" customHeight="1">
      <c r="A612" s="19"/>
      <c r="B612" s="19"/>
      <c r="C612" s="156"/>
      <c r="D612" s="156"/>
      <c r="E612" s="156"/>
      <c r="F612" s="156"/>
      <c r="G612" s="156"/>
      <c r="H612" s="156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ht="12.75" customHeight="1">
      <c r="A613" s="19"/>
      <c r="B613" s="19"/>
      <c r="C613" s="156"/>
      <c r="D613" s="156"/>
      <c r="E613" s="156"/>
      <c r="F613" s="156"/>
      <c r="G613" s="156"/>
      <c r="H613" s="156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ht="12.75" customHeight="1">
      <c r="A614" s="19"/>
      <c r="B614" s="19"/>
      <c r="C614" s="156"/>
      <c r="D614" s="156"/>
      <c r="E614" s="156"/>
      <c r="F614" s="156"/>
      <c r="G614" s="156"/>
      <c r="H614" s="156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ht="12.75" customHeight="1">
      <c r="A615" s="19"/>
      <c r="B615" s="19"/>
      <c r="C615" s="156"/>
      <c r="D615" s="156"/>
      <c r="E615" s="156"/>
      <c r="F615" s="156"/>
      <c r="G615" s="156"/>
      <c r="H615" s="156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ht="12.75" customHeight="1">
      <c r="A616" s="19"/>
      <c r="B616" s="19"/>
      <c r="C616" s="156"/>
      <c r="D616" s="156"/>
      <c r="E616" s="156"/>
      <c r="F616" s="156"/>
      <c r="G616" s="156"/>
      <c r="H616" s="156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ht="12.75" customHeight="1">
      <c r="A617" s="19"/>
      <c r="B617" s="19"/>
      <c r="C617" s="156"/>
      <c r="D617" s="156"/>
      <c r="E617" s="156"/>
      <c r="F617" s="156"/>
      <c r="G617" s="156"/>
      <c r="H617" s="156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ht="12.75" customHeight="1">
      <c r="A618" s="19"/>
      <c r="B618" s="19"/>
      <c r="C618" s="156"/>
      <c r="D618" s="156"/>
      <c r="E618" s="156"/>
      <c r="F618" s="156"/>
      <c r="G618" s="156"/>
      <c r="H618" s="156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ht="12.75" customHeight="1">
      <c r="A619" s="19"/>
      <c r="B619" s="19"/>
      <c r="C619" s="156"/>
      <c r="D619" s="156"/>
      <c r="E619" s="156"/>
      <c r="F619" s="156"/>
      <c r="G619" s="156"/>
      <c r="H619" s="156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ht="12.75" customHeight="1">
      <c r="A620" s="19"/>
      <c r="B620" s="19"/>
      <c r="C620" s="156"/>
      <c r="D620" s="156"/>
      <c r="E620" s="156"/>
      <c r="F620" s="156"/>
      <c r="G620" s="156"/>
      <c r="H620" s="156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ht="12.75" customHeight="1">
      <c r="A621" s="19"/>
      <c r="B621" s="19"/>
      <c r="C621" s="156"/>
      <c r="D621" s="156"/>
      <c r="E621" s="156"/>
      <c r="F621" s="156"/>
      <c r="G621" s="156"/>
      <c r="H621" s="156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ht="12.75" customHeight="1">
      <c r="A622" s="19"/>
      <c r="B622" s="19"/>
      <c r="C622" s="156"/>
      <c r="D622" s="156"/>
      <c r="E622" s="156"/>
      <c r="F622" s="156"/>
      <c r="G622" s="156"/>
      <c r="H622" s="156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ht="12.75" customHeight="1">
      <c r="A623" s="19"/>
      <c r="B623" s="19"/>
      <c r="C623" s="156"/>
      <c r="D623" s="156"/>
      <c r="E623" s="156"/>
      <c r="F623" s="156"/>
      <c r="G623" s="156"/>
      <c r="H623" s="156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ht="12.75" customHeight="1">
      <c r="A624" s="19"/>
      <c r="B624" s="19"/>
      <c r="C624" s="156"/>
      <c r="D624" s="156"/>
      <c r="E624" s="156"/>
      <c r="F624" s="156"/>
      <c r="G624" s="156"/>
      <c r="H624" s="156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ht="12.75" customHeight="1">
      <c r="A625" s="19"/>
      <c r="B625" s="19"/>
      <c r="C625" s="156"/>
      <c r="D625" s="156"/>
      <c r="E625" s="156"/>
      <c r="F625" s="156"/>
      <c r="G625" s="156"/>
      <c r="H625" s="156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ht="12.75" customHeight="1">
      <c r="A626" s="19"/>
      <c r="B626" s="19"/>
      <c r="C626" s="156"/>
      <c r="D626" s="156"/>
      <c r="E626" s="156"/>
      <c r="F626" s="156"/>
      <c r="G626" s="156"/>
      <c r="H626" s="156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ht="12.75" customHeight="1">
      <c r="A627" s="19"/>
      <c r="B627" s="19"/>
      <c r="C627" s="156"/>
      <c r="D627" s="156"/>
      <c r="E627" s="156"/>
      <c r="F627" s="156"/>
      <c r="G627" s="156"/>
      <c r="H627" s="156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ht="12.75" customHeight="1">
      <c r="A628" s="19"/>
      <c r="B628" s="19"/>
      <c r="C628" s="156"/>
      <c r="D628" s="156"/>
      <c r="E628" s="156"/>
      <c r="F628" s="156"/>
      <c r="G628" s="156"/>
      <c r="H628" s="156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ht="12.75" customHeight="1">
      <c r="A629" s="19"/>
      <c r="B629" s="19"/>
      <c r="C629" s="156"/>
      <c r="D629" s="156"/>
      <c r="E629" s="156"/>
      <c r="F629" s="156"/>
      <c r="G629" s="156"/>
      <c r="H629" s="156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ht="12.75" customHeight="1">
      <c r="A630" s="19"/>
      <c r="B630" s="19"/>
      <c r="C630" s="156"/>
      <c r="D630" s="156"/>
      <c r="E630" s="156"/>
      <c r="F630" s="156"/>
      <c r="G630" s="156"/>
      <c r="H630" s="156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ht="12.75" customHeight="1">
      <c r="A631" s="19"/>
      <c r="B631" s="19"/>
      <c r="C631" s="156"/>
      <c r="D631" s="156"/>
      <c r="E631" s="156"/>
      <c r="F631" s="156"/>
      <c r="G631" s="156"/>
      <c r="H631" s="156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ht="12.75" customHeight="1">
      <c r="A632" s="19"/>
      <c r="B632" s="19"/>
      <c r="C632" s="156"/>
      <c r="D632" s="156"/>
      <c r="E632" s="156"/>
      <c r="F632" s="156"/>
      <c r="G632" s="156"/>
      <c r="H632" s="156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ht="12.75" customHeight="1">
      <c r="A633" s="19"/>
      <c r="B633" s="19"/>
      <c r="C633" s="156"/>
      <c r="D633" s="156"/>
      <c r="E633" s="156"/>
      <c r="F633" s="156"/>
      <c r="G633" s="156"/>
      <c r="H633" s="156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ht="12.75" customHeight="1">
      <c r="A634" s="19"/>
      <c r="B634" s="19"/>
      <c r="C634" s="156"/>
      <c r="D634" s="156"/>
      <c r="E634" s="156"/>
      <c r="F634" s="156"/>
      <c r="G634" s="156"/>
      <c r="H634" s="156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ht="12.75" customHeight="1">
      <c r="A635" s="19"/>
      <c r="B635" s="19"/>
      <c r="C635" s="156"/>
      <c r="D635" s="156"/>
      <c r="E635" s="156"/>
      <c r="F635" s="156"/>
      <c r="G635" s="156"/>
      <c r="H635" s="156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ht="12.75" customHeight="1">
      <c r="A636" s="19"/>
      <c r="B636" s="19"/>
      <c r="C636" s="156"/>
      <c r="D636" s="156"/>
      <c r="E636" s="156"/>
      <c r="F636" s="156"/>
      <c r="G636" s="156"/>
      <c r="H636" s="156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ht="12.75" customHeight="1">
      <c r="A637" s="19"/>
      <c r="B637" s="19"/>
      <c r="C637" s="156"/>
      <c r="D637" s="156"/>
      <c r="E637" s="156"/>
      <c r="F637" s="156"/>
      <c r="G637" s="156"/>
      <c r="H637" s="156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ht="12.75" customHeight="1">
      <c r="A638" s="19"/>
      <c r="B638" s="19"/>
      <c r="C638" s="156"/>
      <c r="D638" s="156"/>
      <c r="E638" s="156"/>
      <c r="F638" s="156"/>
      <c r="G638" s="156"/>
      <c r="H638" s="156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ht="12.75" customHeight="1">
      <c r="A639" s="19"/>
      <c r="B639" s="19"/>
      <c r="C639" s="156"/>
      <c r="D639" s="156"/>
      <c r="E639" s="156"/>
      <c r="F639" s="156"/>
      <c r="G639" s="156"/>
      <c r="H639" s="156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ht="12.75" customHeight="1">
      <c r="A640" s="19"/>
      <c r="B640" s="19"/>
      <c r="C640" s="156"/>
      <c r="D640" s="156"/>
      <c r="E640" s="156"/>
      <c r="F640" s="156"/>
      <c r="G640" s="156"/>
      <c r="H640" s="156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ht="12.75" customHeight="1">
      <c r="A641" s="19"/>
      <c r="B641" s="19"/>
      <c r="C641" s="156"/>
      <c r="D641" s="156"/>
      <c r="E641" s="156"/>
      <c r="F641" s="156"/>
      <c r="G641" s="156"/>
      <c r="H641" s="156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ht="12.75" customHeight="1">
      <c r="A642" s="19"/>
      <c r="B642" s="19"/>
      <c r="C642" s="156"/>
      <c r="D642" s="156"/>
      <c r="E642" s="156"/>
      <c r="F642" s="156"/>
      <c r="G642" s="156"/>
      <c r="H642" s="156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ht="12.75" customHeight="1">
      <c r="A643" s="19"/>
      <c r="B643" s="19"/>
      <c r="C643" s="156"/>
      <c r="D643" s="156"/>
      <c r="E643" s="156"/>
      <c r="F643" s="156"/>
      <c r="G643" s="156"/>
      <c r="H643" s="156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ht="12.75" customHeight="1">
      <c r="A644" s="19"/>
      <c r="B644" s="19"/>
      <c r="C644" s="156"/>
      <c r="D644" s="156"/>
      <c r="E644" s="156"/>
      <c r="F644" s="156"/>
      <c r="G644" s="156"/>
      <c r="H644" s="156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ht="12.75" customHeight="1">
      <c r="A645" s="19"/>
      <c r="B645" s="19"/>
      <c r="C645" s="156"/>
      <c r="D645" s="156"/>
      <c r="E645" s="156"/>
      <c r="F645" s="156"/>
      <c r="G645" s="156"/>
      <c r="H645" s="156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ht="12.75" customHeight="1">
      <c r="A646" s="19"/>
      <c r="B646" s="19"/>
      <c r="C646" s="156"/>
      <c r="D646" s="156"/>
      <c r="E646" s="156"/>
      <c r="F646" s="156"/>
      <c r="G646" s="156"/>
      <c r="H646" s="156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ht="12.75" customHeight="1">
      <c r="A647" s="19"/>
      <c r="B647" s="19"/>
      <c r="C647" s="156"/>
      <c r="D647" s="156"/>
      <c r="E647" s="156"/>
      <c r="F647" s="156"/>
      <c r="G647" s="156"/>
      <c r="H647" s="156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ht="12.75" customHeight="1">
      <c r="A648" s="19"/>
      <c r="B648" s="19"/>
      <c r="C648" s="156"/>
      <c r="D648" s="156"/>
      <c r="E648" s="156"/>
      <c r="F648" s="156"/>
      <c r="G648" s="156"/>
      <c r="H648" s="156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ht="12.75" customHeight="1">
      <c r="A649" s="19"/>
      <c r="B649" s="19"/>
      <c r="C649" s="156"/>
      <c r="D649" s="156"/>
      <c r="E649" s="156"/>
      <c r="F649" s="156"/>
      <c r="G649" s="156"/>
      <c r="H649" s="156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ht="12.75" customHeight="1">
      <c r="A650" s="19"/>
      <c r="B650" s="19"/>
      <c r="C650" s="156"/>
      <c r="D650" s="156"/>
      <c r="E650" s="156"/>
      <c r="F650" s="156"/>
      <c r="G650" s="156"/>
      <c r="H650" s="156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ht="12.75" customHeight="1">
      <c r="A651" s="19"/>
      <c r="B651" s="19"/>
      <c r="C651" s="156"/>
      <c r="D651" s="156"/>
      <c r="E651" s="156"/>
      <c r="F651" s="156"/>
      <c r="G651" s="156"/>
      <c r="H651" s="156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ht="12.75" customHeight="1">
      <c r="A652" s="19"/>
      <c r="B652" s="19"/>
      <c r="C652" s="156"/>
      <c r="D652" s="156"/>
      <c r="E652" s="156"/>
      <c r="F652" s="156"/>
      <c r="G652" s="156"/>
      <c r="H652" s="156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ht="12.75" customHeight="1">
      <c r="A653" s="19"/>
      <c r="B653" s="19"/>
      <c r="C653" s="156"/>
      <c r="D653" s="156"/>
      <c r="E653" s="156"/>
      <c r="F653" s="156"/>
      <c r="G653" s="156"/>
      <c r="H653" s="156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ht="12.75" customHeight="1">
      <c r="A654" s="19"/>
      <c r="B654" s="19"/>
      <c r="C654" s="156"/>
      <c r="D654" s="156"/>
      <c r="E654" s="156"/>
      <c r="F654" s="156"/>
      <c r="G654" s="156"/>
      <c r="H654" s="156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ht="12.75" customHeight="1">
      <c r="A655" s="19"/>
      <c r="B655" s="19"/>
      <c r="C655" s="156"/>
      <c r="D655" s="156"/>
      <c r="E655" s="156"/>
      <c r="F655" s="156"/>
      <c r="G655" s="156"/>
      <c r="H655" s="156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ht="12.75" customHeight="1">
      <c r="A656" s="19"/>
      <c r="B656" s="19"/>
      <c r="C656" s="156"/>
      <c r="D656" s="156"/>
      <c r="E656" s="156"/>
      <c r="F656" s="156"/>
      <c r="G656" s="156"/>
      <c r="H656" s="156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ht="12.75" customHeight="1">
      <c r="A657" s="19"/>
      <c r="B657" s="19"/>
      <c r="C657" s="156"/>
      <c r="D657" s="156"/>
      <c r="E657" s="156"/>
      <c r="F657" s="156"/>
      <c r="G657" s="156"/>
      <c r="H657" s="156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ht="12.75" customHeight="1">
      <c r="A658" s="19"/>
      <c r="B658" s="19"/>
      <c r="C658" s="156"/>
      <c r="D658" s="156"/>
      <c r="E658" s="156"/>
      <c r="F658" s="156"/>
      <c r="G658" s="156"/>
      <c r="H658" s="156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ht="12.75" customHeight="1">
      <c r="A659" s="19"/>
      <c r="B659" s="19"/>
      <c r="C659" s="156"/>
      <c r="D659" s="156"/>
      <c r="E659" s="156"/>
      <c r="F659" s="156"/>
      <c r="G659" s="156"/>
      <c r="H659" s="156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ht="12.75" customHeight="1">
      <c r="A660" s="19"/>
      <c r="B660" s="19"/>
      <c r="C660" s="156"/>
      <c r="D660" s="156"/>
      <c r="E660" s="156"/>
      <c r="F660" s="156"/>
      <c r="G660" s="156"/>
      <c r="H660" s="156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ht="12.75" customHeight="1">
      <c r="A661" s="19"/>
      <c r="B661" s="19"/>
      <c r="C661" s="156"/>
      <c r="D661" s="156"/>
      <c r="E661" s="156"/>
      <c r="F661" s="156"/>
      <c r="G661" s="156"/>
      <c r="H661" s="156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ht="12.75" customHeight="1">
      <c r="A662" s="19"/>
      <c r="B662" s="19"/>
      <c r="C662" s="156"/>
      <c r="D662" s="156"/>
      <c r="E662" s="156"/>
      <c r="F662" s="156"/>
      <c r="G662" s="156"/>
      <c r="H662" s="156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ht="12.75" customHeight="1">
      <c r="A663" s="19"/>
      <c r="B663" s="19"/>
      <c r="C663" s="156"/>
      <c r="D663" s="156"/>
      <c r="E663" s="156"/>
      <c r="F663" s="156"/>
      <c r="G663" s="156"/>
      <c r="H663" s="156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ht="12.75" customHeight="1">
      <c r="A664" s="19"/>
      <c r="B664" s="19"/>
      <c r="C664" s="156"/>
      <c r="D664" s="156"/>
      <c r="E664" s="156"/>
      <c r="F664" s="156"/>
      <c r="G664" s="156"/>
      <c r="H664" s="156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ht="12.75" customHeight="1">
      <c r="A665" s="19"/>
      <c r="B665" s="19"/>
      <c r="C665" s="156"/>
      <c r="D665" s="156"/>
      <c r="E665" s="156"/>
      <c r="F665" s="156"/>
      <c r="G665" s="156"/>
      <c r="H665" s="156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ht="12.75" customHeight="1">
      <c r="A666" s="19"/>
      <c r="B666" s="19"/>
      <c r="C666" s="156"/>
      <c r="D666" s="156"/>
      <c r="E666" s="156"/>
      <c r="F666" s="156"/>
      <c r="G666" s="156"/>
      <c r="H666" s="156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ht="12.75" customHeight="1">
      <c r="A667" s="19"/>
      <c r="B667" s="19"/>
      <c r="C667" s="156"/>
      <c r="D667" s="156"/>
      <c r="E667" s="156"/>
      <c r="F667" s="156"/>
      <c r="G667" s="156"/>
      <c r="H667" s="156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ht="12.75" customHeight="1">
      <c r="A668" s="19"/>
      <c r="B668" s="19"/>
      <c r="C668" s="156"/>
      <c r="D668" s="156"/>
      <c r="E668" s="156"/>
      <c r="F668" s="156"/>
      <c r="G668" s="156"/>
      <c r="H668" s="156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ht="12.75" customHeight="1">
      <c r="A669" s="19"/>
      <c r="B669" s="19"/>
      <c r="C669" s="156"/>
      <c r="D669" s="156"/>
      <c r="E669" s="156"/>
      <c r="F669" s="156"/>
      <c r="G669" s="156"/>
      <c r="H669" s="156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ht="12.75" customHeight="1">
      <c r="A670" s="19"/>
      <c r="B670" s="19"/>
      <c r="C670" s="156"/>
      <c r="D670" s="156"/>
      <c r="E670" s="156"/>
      <c r="F670" s="156"/>
      <c r="G670" s="156"/>
      <c r="H670" s="156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ht="12.75" customHeight="1">
      <c r="A671" s="19"/>
      <c r="B671" s="19"/>
      <c r="C671" s="156"/>
      <c r="D671" s="156"/>
      <c r="E671" s="156"/>
      <c r="F671" s="156"/>
      <c r="G671" s="156"/>
      <c r="H671" s="156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ht="12.75" customHeight="1">
      <c r="A672" s="19"/>
      <c r="B672" s="19"/>
      <c r="C672" s="156"/>
      <c r="D672" s="156"/>
      <c r="E672" s="156"/>
      <c r="F672" s="156"/>
      <c r="G672" s="156"/>
      <c r="H672" s="156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ht="12.75" customHeight="1">
      <c r="A673" s="19"/>
      <c r="B673" s="19"/>
      <c r="C673" s="156"/>
      <c r="D673" s="156"/>
      <c r="E673" s="156"/>
      <c r="F673" s="156"/>
      <c r="G673" s="156"/>
      <c r="H673" s="156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ht="12.75" customHeight="1">
      <c r="A674" s="19"/>
      <c r="B674" s="19"/>
      <c r="C674" s="156"/>
      <c r="D674" s="156"/>
      <c r="E674" s="156"/>
      <c r="F674" s="156"/>
      <c r="G674" s="156"/>
      <c r="H674" s="156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ht="12.75" customHeight="1">
      <c r="A675" s="19"/>
      <c r="B675" s="19"/>
      <c r="C675" s="156"/>
      <c r="D675" s="156"/>
      <c r="E675" s="156"/>
      <c r="F675" s="156"/>
      <c r="G675" s="156"/>
      <c r="H675" s="156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ht="12.75" customHeight="1">
      <c r="A676" s="19"/>
      <c r="B676" s="19"/>
      <c r="C676" s="156"/>
      <c r="D676" s="156"/>
      <c r="E676" s="156"/>
      <c r="F676" s="156"/>
      <c r="G676" s="156"/>
      <c r="H676" s="156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ht="12.75" customHeight="1">
      <c r="A677" s="19"/>
      <c r="B677" s="19"/>
      <c r="C677" s="156"/>
      <c r="D677" s="156"/>
      <c r="E677" s="156"/>
      <c r="F677" s="156"/>
      <c r="G677" s="156"/>
      <c r="H677" s="156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ht="12.75" customHeight="1">
      <c r="A678" s="19"/>
      <c r="B678" s="19"/>
      <c r="C678" s="156"/>
      <c r="D678" s="156"/>
      <c r="E678" s="156"/>
      <c r="F678" s="156"/>
      <c r="G678" s="156"/>
      <c r="H678" s="156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ht="12.75" customHeight="1">
      <c r="A679" s="19"/>
      <c r="B679" s="19"/>
      <c r="C679" s="156"/>
      <c r="D679" s="156"/>
      <c r="E679" s="156"/>
      <c r="F679" s="156"/>
      <c r="G679" s="156"/>
      <c r="H679" s="156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ht="12.75" customHeight="1">
      <c r="A680" s="19"/>
      <c r="B680" s="19"/>
      <c r="C680" s="156"/>
      <c r="D680" s="156"/>
      <c r="E680" s="156"/>
      <c r="F680" s="156"/>
      <c r="G680" s="156"/>
      <c r="H680" s="156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ht="12.75" customHeight="1">
      <c r="A681" s="19"/>
      <c r="B681" s="19"/>
      <c r="C681" s="156"/>
      <c r="D681" s="156"/>
      <c r="E681" s="156"/>
      <c r="F681" s="156"/>
      <c r="G681" s="156"/>
      <c r="H681" s="156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ht="12.75" customHeight="1">
      <c r="A682" s="19"/>
      <c r="B682" s="19"/>
      <c r="C682" s="156"/>
      <c r="D682" s="156"/>
      <c r="E682" s="156"/>
      <c r="F682" s="156"/>
      <c r="G682" s="156"/>
      <c r="H682" s="156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ht="12.75" customHeight="1">
      <c r="A683" s="19"/>
      <c r="B683" s="19"/>
      <c r="C683" s="156"/>
      <c r="D683" s="156"/>
      <c r="E683" s="156"/>
      <c r="F683" s="156"/>
      <c r="G683" s="156"/>
      <c r="H683" s="156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ht="12.75" customHeight="1">
      <c r="A684" s="19"/>
      <c r="B684" s="19"/>
      <c r="C684" s="156"/>
      <c r="D684" s="156"/>
      <c r="E684" s="156"/>
      <c r="F684" s="156"/>
      <c r="G684" s="156"/>
      <c r="H684" s="156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ht="12.75" customHeight="1">
      <c r="A685" s="19"/>
      <c r="B685" s="19"/>
      <c r="C685" s="156"/>
      <c r="D685" s="156"/>
      <c r="E685" s="156"/>
      <c r="F685" s="156"/>
      <c r="G685" s="156"/>
      <c r="H685" s="156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ht="12.75" customHeight="1">
      <c r="A686" s="19"/>
      <c r="B686" s="19"/>
      <c r="C686" s="156"/>
      <c r="D686" s="156"/>
      <c r="E686" s="156"/>
      <c r="F686" s="156"/>
      <c r="G686" s="156"/>
      <c r="H686" s="156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ht="12.75" customHeight="1">
      <c r="A687" s="19"/>
      <c r="B687" s="19"/>
      <c r="C687" s="156"/>
      <c r="D687" s="156"/>
      <c r="E687" s="156"/>
      <c r="F687" s="156"/>
      <c r="G687" s="156"/>
      <c r="H687" s="156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ht="12.75" customHeight="1">
      <c r="A688" s="19"/>
      <c r="B688" s="19"/>
      <c r="C688" s="156"/>
      <c r="D688" s="156"/>
      <c r="E688" s="156"/>
      <c r="F688" s="156"/>
      <c r="G688" s="156"/>
      <c r="H688" s="156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ht="12.75" customHeight="1">
      <c r="A689" s="19"/>
      <c r="B689" s="19"/>
      <c r="C689" s="156"/>
      <c r="D689" s="156"/>
      <c r="E689" s="156"/>
      <c r="F689" s="156"/>
      <c r="G689" s="156"/>
      <c r="H689" s="156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ht="12.75" customHeight="1">
      <c r="A690" s="19"/>
      <c r="B690" s="19"/>
      <c r="C690" s="156"/>
      <c r="D690" s="156"/>
      <c r="E690" s="156"/>
      <c r="F690" s="156"/>
      <c r="G690" s="156"/>
      <c r="H690" s="156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ht="12.75" customHeight="1">
      <c r="A691" s="19"/>
      <c r="B691" s="19"/>
      <c r="C691" s="156"/>
      <c r="D691" s="156"/>
      <c r="E691" s="156"/>
      <c r="F691" s="156"/>
      <c r="G691" s="156"/>
      <c r="H691" s="156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ht="12.75" customHeight="1">
      <c r="A692" s="19"/>
      <c r="B692" s="19"/>
      <c r="C692" s="156"/>
      <c r="D692" s="156"/>
      <c r="E692" s="156"/>
      <c r="F692" s="156"/>
      <c r="G692" s="156"/>
      <c r="H692" s="156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ht="12.75" customHeight="1">
      <c r="A693" s="19"/>
      <c r="B693" s="19"/>
      <c r="C693" s="156"/>
      <c r="D693" s="156"/>
      <c r="E693" s="156"/>
      <c r="F693" s="156"/>
      <c r="G693" s="156"/>
      <c r="H693" s="156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ht="12.75" customHeight="1">
      <c r="A694" s="19"/>
      <c r="B694" s="19"/>
      <c r="C694" s="156"/>
      <c r="D694" s="156"/>
      <c r="E694" s="156"/>
      <c r="F694" s="156"/>
      <c r="G694" s="156"/>
      <c r="H694" s="156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ht="12.75" customHeight="1">
      <c r="A695" s="19"/>
      <c r="B695" s="19"/>
      <c r="C695" s="156"/>
      <c r="D695" s="156"/>
      <c r="E695" s="156"/>
      <c r="F695" s="156"/>
      <c r="G695" s="156"/>
      <c r="H695" s="156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ht="12.75" customHeight="1">
      <c r="A696" s="19"/>
      <c r="B696" s="19"/>
      <c r="C696" s="156"/>
      <c r="D696" s="156"/>
      <c r="E696" s="156"/>
      <c r="F696" s="156"/>
      <c r="G696" s="156"/>
      <c r="H696" s="156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ht="12.75" customHeight="1">
      <c r="A697" s="19"/>
      <c r="B697" s="19"/>
      <c r="C697" s="156"/>
      <c r="D697" s="156"/>
      <c r="E697" s="156"/>
      <c r="F697" s="156"/>
      <c r="G697" s="156"/>
      <c r="H697" s="156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ht="12.75" customHeight="1">
      <c r="A698" s="19"/>
      <c r="B698" s="19"/>
      <c r="C698" s="156"/>
      <c r="D698" s="156"/>
      <c r="E698" s="156"/>
      <c r="F698" s="156"/>
      <c r="G698" s="156"/>
      <c r="H698" s="156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ht="12.75" customHeight="1">
      <c r="A699" s="19"/>
      <c r="B699" s="19"/>
      <c r="C699" s="156"/>
      <c r="D699" s="156"/>
      <c r="E699" s="156"/>
      <c r="F699" s="156"/>
      <c r="G699" s="156"/>
      <c r="H699" s="156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ht="12.75" customHeight="1">
      <c r="A700" s="19"/>
      <c r="B700" s="19"/>
      <c r="C700" s="156"/>
      <c r="D700" s="156"/>
      <c r="E700" s="156"/>
      <c r="F700" s="156"/>
      <c r="G700" s="156"/>
      <c r="H700" s="156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ht="12.75" customHeight="1">
      <c r="A701" s="19"/>
      <c r="B701" s="19"/>
      <c r="C701" s="156"/>
      <c r="D701" s="156"/>
      <c r="E701" s="156"/>
      <c r="F701" s="156"/>
      <c r="G701" s="156"/>
      <c r="H701" s="156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ht="12.75" customHeight="1">
      <c r="A702" s="19"/>
      <c r="B702" s="19"/>
      <c r="C702" s="156"/>
      <c r="D702" s="156"/>
      <c r="E702" s="156"/>
      <c r="F702" s="156"/>
      <c r="G702" s="156"/>
      <c r="H702" s="156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ht="12.75" customHeight="1">
      <c r="A703" s="19"/>
      <c r="B703" s="19"/>
      <c r="C703" s="156"/>
      <c r="D703" s="156"/>
      <c r="E703" s="156"/>
      <c r="F703" s="156"/>
      <c r="G703" s="156"/>
      <c r="H703" s="156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ht="12.75" customHeight="1">
      <c r="A704" s="19"/>
      <c r="B704" s="19"/>
      <c r="C704" s="156"/>
      <c r="D704" s="156"/>
      <c r="E704" s="156"/>
      <c r="F704" s="156"/>
      <c r="G704" s="156"/>
      <c r="H704" s="156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ht="12.75" customHeight="1">
      <c r="A705" s="19"/>
      <c r="B705" s="19"/>
      <c r="C705" s="156"/>
      <c r="D705" s="156"/>
      <c r="E705" s="156"/>
      <c r="F705" s="156"/>
      <c r="G705" s="156"/>
      <c r="H705" s="156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ht="12.75" customHeight="1">
      <c r="A706" s="19"/>
      <c r="B706" s="19"/>
      <c r="C706" s="156"/>
      <c r="D706" s="156"/>
      <c r="E706" s="156"/>
      <c r="F706" s="156"/>
      <c r="G706" s="156"/>
      <c r="H706" s="156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ht="12.75" customHeight="1">
      <c r="A707" s="19"/>
      <c r="B707" s="19"/>
      <c r="C707" s="156"/>
      <c r="D707" s="156"/>
      <c r="E707" s="156"/>
      <c r="F707" s="156"/>
      <c r="G707" s="156"/>
      <c r="H707" s="156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ht="12.75" customHeight="1">
      <c r="A708" s="19"/>
      <c r="B708" s="19"/>
      <c r="C708" s="156"/>
      <c r="D708" s="156"/>
      <c r="E708" s="156"/>
      <c r="F708" s="156"/>
      <c r="G708" s="156"/>
      <c r="H708" s="156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ht="12.75" customHeight="1">
      <c r="A709" s="19"/>
      <c r="B709" s="19"/>
      <c r="C709" s="156"/>
      <c r="D709" s="156"/>
      <c r="E709" s="156"/>
      <c r="F709" s="156"/>
      <c r="G709" s="156"/>
      <c r="H709" s="156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ht="12.75" customHeight="1">
      <c r="A710" s="19"/>
      <c r="B710" s="19"/>
      <c r="C710" s="156"/>
      <c r="D710" s="156"/>
      <c r="E710" s="156"/>
      <c r="F710" s="156"/>
      <c r="G710" s="156"/>
      <c r="H710" s="156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ht="12.75" customHeight="1">
      <c r="A711" s="19"/>
      <c r="B711" s="19"/>
      <c r="C711" s="156"/>
      <c r="D711" s="156"/>
      <c r="E711" s="156"/>
      <c r="F711" s="156"/>
      <c r="G711" s="156"/>
      <c r="H711" s="156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ht="12.75" customHeight="1">
      <c r="A712" s="19"/>
      <c r="B712" s="19"/>
      <c r="C712" s="156"/>
      <c r="D712" s="156"/>
      <c r="E712" s="156"/>
      <c r="F712" s="156"/>
      <c r="G712" s="156"/>
      <c r="H712" s="156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ht="12.75" customHeight="1">
      <c r="A713" s="19"/>
      <c r="B713" s="19"/>
      <c r="C713" s="156"/>
      <c r="D713" s="156"/>
      <c r="E713" s="156"/>
      <c r="F713" s="156"/>
      <c r="G713" s="156"/>
      <c r="H713" s="156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ht="12.75" customHeight="1">
      <c r="A714" s="19"/>
      <c r="B714" s="19"/>
      <c r="C714" s="156"/>
      <c r="D714" s="156"/>
      <c r="E714" s="156"/>
      <c r="F714" s="156"/>
      <c r="G714" s="156"/>
      <c r="H714" s="156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ht="12.75" customHeight="1">
      <c r="A715" s="19"/>
      <c r="B715" s="19"/>
      <c r="C715" s="156"/>
      <c r="D715" s="156"/>
      <c r="E715" s="156"/>
      <c r="F715" s="156"/>
      <c r="G715" s="156"/>
      <c r="H715" s="156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ht="12.75" customHeight="1">
      <c r="A716" s="19"/>
      <c r="B716" s="19"/>
      <c r="C716" s="156"/>
      <c r="D716" s="156"/>
      <c r="E716" s="156"/>
      <c r="F716" s="156"/>
      <c r="G716" s="156"/>
      <c r="H716" s="156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ht="12.75" customHeight="1">
      <c r="A717" s="19"/>
      <c r="B717" s="19"/>
      <c r="C717" s="156"/>
      <c r="D717" s="156"/>
      <c r="E717" s="156"/>
      <c r="F717" s="156"/>
      <c r="G717" s="156"/>
      <c r="H717" s="156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ht="12.75" customHeight="1">
      <c r="A718" s="19"/>
      <c r="B718" s="19"/>
      <c r="C718" s="156"/>
      <c r="D718" s="156"/>
      <c r="E718" s="156"/>
      <c r="F718" s="156"/>
      <c r="G718" s="156"/>
      <c r="H718" s="156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ht="12.75" customHeight="1">
      <c r="A719" s="19"/>
      <c r="B719" s="19"/>
      <c r="C719" s="156"/>
      <c r="D719" s="156"/>
      <c r="E719" s="156"/>
      <c r="F719" s="156"/>
      <c r="G719" s="156"/>
      <c r="H719" s="156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ht="12.75" customHeight="1">
      <c r="A720" s="19"/>
      <c r="B720" s="19"/>
      <c r="C720" s="156"/>
      <c r="D720" s="156"/>
      <c r="E720" s="156"/>
      <c r="F720" s="156"/>
      <c r="G720" s="156"/>
      <c r="H720" s="156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ht="12.75" customHeight="1">
      <c r="A721" s="19"/>
      <c r="B721" s="19"/>
      <c r="C721" s="156"/>
      <c r="D721" s="156"/>
      <c r="E721" s="156"/>
      <c r="F721" s="156"/>
      <c r="G721" s="156"/>
      <c r="H721" s="156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ht="12.75" customHeight="1">
      <c r="A722" s="19"/>
      <c r="B722" s="19"/>
      <c r="C722" s="156"/>
      <c r="D722" s="156"/>
      <c r="E722" s="156"/>
      <c r="F722" s="156"/>
      <c r="G722" s="156"/>
      <c r="H722" s="156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ht="12.75" customHeight="1">
      <c r="A723" s="19"/>
      <c r="B723" s="19"/>
      <c r="C723" s="156"/>
      <c r="D723" s="156"/>
      <c r="E723" s="156"/>
      <c r="F723" s="156"/>
      <c r="G723" s="156"/>
      <c r="H723" s="156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ht="12.75" customHeight="1">
      <c r="A724" s="19"/>
      <c r="B724" s="19"/>
      <c r="C724" s="156"/>
      <c r="D724" s="156"/>
      <c r="E724" s="156"/>
      <c r="F724" s="156"/>
      <c r="G724" s="156"/>
      <c r="H724" s="156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ht="12.75" customHeight="1">
      <c r="A725" s="19"/>
      <c r="B725" s="19"/>
      <c r="C725" s="156"/>
      <c r="D725" s="156"/>
      <c r="E725" s="156"/>
      <c r="F725" s="156"/>
      <c r="G725" s="156"/>
      <c r="H725" s="156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ht="12.75" customHeight="1">
      <c r="A726" s="19"/>
      <c r="B726" s="19"/>
      <c r="C726" s="156"/>
      <c r="D726" s="156"/>
      <c r="E726" s="156"/>
      <c r="F726" s="156"/>
      <c r="G726" s="156"/>
      <c r="H726" s="156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ht="12.75" customHeight="1">
      <c r="A727" s="19"/>
      <c r="B727" s="19"/>
      <c r="C727" s="156"/>
      <c r="D727" s="156"/>
      <c r="E727" s="156"/>
      <c r="F727" s="156"/>
      <c r="G727" s="156"/>
      <c r="H727" s="156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ht="12.75" customHeight="1">
      <c r="A728" s="19"/>
      <c r="B728" s="19"/>
      <c r="C728" s="156"/>
      <c r="D728" s="156"/>
      <c r="E728" s="156"/>
      <c r="F728" s="156"/>
      <c r="G728" s="156"/>
      <c r="H728" s="156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ht="12.75" customHeight="1">
      <c r="A729" s="19"/>
      <c r="B729" s="19"/>
      <c r="C729" s="156"/>
      <c r="D729" s="156"/>
      <c r="E729" s="156"/>
      <c r="F729" s="156"/>
      <c r="G729" s="156"/>
      <c r="H729" s="156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ht="12.75" customHeight="1">
      <c r="A730" s="19"/>
      <c r="B730" s="19"/>
      <c r="C730" s="156"/>
      <c r="D730" s="156"/>
      <c r="E730" s="156"/>
      <c r="F730" s="156"/>
      <c r="G730" s="156"/>
      <c r="H730" s="156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ht="12.75" customHeight="1">
      <c r="A731" s="19"/>
      <c r="B731" s="19"/>
      <c r="C731" s="156"/>
      <c r="D731" s="156"/>
      <c r="E731" s="156"/>
      <c r="F731" s="156"/>
      <c r="G731" s="156"/>
      <c r="H731" s="156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ht="12.75" customHeight="1">
      <c r="A732" s="19"/>
      <c r="B732" s="19"/>
      <c r="C732" s="156"/>
      <c r="D732" s="156"/>
      <c r="E732" s="156"/>
      <c r="F732" s="156"/>
      <c r="G732" s="156"/>
      <c r="H732" s="156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ht="12.75" customHeight="1">
      <c r="A733" s="19"/>
      <c r="B733" s="19"/>
      <c r="C733" s="156"/>
      <c r="D733" s="156"/>
      <c r="E733" s="156"/>
      <c r="F733" s="156"/>
      <c r="G733" s="156"/>
      <c r="H733" s="156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ht="12.75" customHeight="1">
      <c r="A734" s="19"/>
      <c r="B734" s="19"/>
      <c r="C734" s="156"/>
      <c r="D734" s="156"/>
      <c r="E734" s="156"/>
      <c r="F734" s="156"/>
      <c r="G734" s="156"/>
      <c r="H734" s="156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ht="12.75" customHeight="1">
      <c r="A735" s="19"/>
      <c r="B735" s="19"/>
      <c r="C735" s="156"/>
      <c r="D735" s="156"/>
      <c r="E735" s="156"/>
      <c r="F735" s="156"/>
      <c r="G735" s="156"/>
      <c r="H735" s="156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ht="12.75" customHeight="1">
      <c r="A736" s="19"/>
      <c r="B736" s="19"/>
      <c r="C736" s="156"/>
      <c r="D736" s="156"/>
      <c r="E736" s="156"/>
      <c r="F736" s="156"/>
      <c r="G736" s="156"/>
      <c r="H736" s="156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ht="12.75" customHeight="1">
      <c r="A737" s="19"/>
      <c r="B737" s="19"/>
      <c r="C737" s="156"/>
      <c r="D737" s="156"/>
      <c r="E737" s="156"/>
      <c r="F737" s="156"/>
      <c r="G737" s="156"/>
      <c r="H737" s="156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ht="12.75" customHeight="1">
      <c r="A738" s="19"/>
      <c r="B738" s="19"/>
      <c r="C738" s="156"/>
      <c r="D738" s="156"/>
      <c r="E738" s="156"/>
      <c r="F738" s="156"/>
      <c r="G738" s="156"/>
      <c r="H738" s="156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ht="12.75" customHeight="1">
      <c r="A739" s="19"/>
      <c r="B739" s="19"/>
      <c r="C739" s="156"/>
      <c r="D739" s="156"/>
      <c r="E739" s="156"/>
      <c r="F739" s="156"/>
      <c r="G739" s="156"/>
      <c r="H739" s="156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ht="12.75" customHeight="1">
      <c r="A740" s="19"/>
      <c r="B740" s="19"/>
      <c r="C740" s="156"/>
      <c r="D740" s="156"/>
      <c r="E740" s="156"/>
      <c r="F740" s="156"/>
      <c r="G740" s="156"/>
      <c r="H740" s="156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ht="12.75" customHeight="1">
      <c r="A741" s="19"/>
      <c r="B741" s="19"/>
      <c r="C741" s="156"/>
      <c r="D741" s="156"/>
      <c r="E741" s="156"/>
      <c r="F741" s="156"/>
      <c r="G741" s="156"/>
      <c r="H741" s="156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ht="12.75" customHeight="1">
      <c r="A742" s="19"/>
      <c r="B742" s="19"/>
      <c r="C742" s="156"/>
      <c r="D742" s="156"/>
      <c r="E742" s="156"/>
      <c r="F742" s="156"/>
      <c r="G742" s="156"/>
      <c r="H742" s="156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ht="12.75" customHeight="1">
      <c r="A743" s="19"/>
      <c r="B743" s="19"/>
      <c r="C743" s="156"/>
      <c r="D743" s="156"/>
      <c r="E743" s="156"/>
      <c r="F743" s="156"/>
      <c r="G743" s="156"/>
      <c r="H743" s="156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ht="12.75" customHeight="1">
      <c r="A744" s="19"/>
      <c r="B744" s="19"/>
      <c r="C744" s="156"/>
      <c r="D744" s="156"/>
      <c r="E744" s="156"/>
      <c r="F744" s="156"/>
      <c r="G744" s="156"/>
      <c r="H744" s="156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ht="12.75" customHeight="1">
      <c r="A745" s="19"/>
      <c r="B745" s="19"/>
      <c r="C745" s="156"/>
      <c r="D745" s="156"/>
      <c r="E745" s="156"/>
      <c r="F745" s="156"/>
      <c r="G745" s="156"/>
      <c r="H745" s="156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ht="12.75" customHeight="1">
      <c r="A746" s="19"/>
      <c r="B746" s="19"/>
      <c r="C746" s="156"/>
      <c r="D746" s="156"/>
      <c r="E746" s="156"/>
      <c r="F746" s="156"/>
      <c r="G746" s="156"/>
      <c r="H746" s="156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ht="12.75" customHeight="1">
      <c r="A747" s="19"/>
      <c r="B747" s="19"/>
      <c r="C747" s="156"/>
      <c r="D747" s="156"/>
      <c r="E747" s="156"/>
      <c r="F747" s="156"/>
      <c r="G747" s="156"/>
      <c r="H747" s="156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ht="12.75" customHeight="1">
      <c r="A748" s="19"/>
      <c r="B748" s="19"/>
      <c r="C748" s="156"/>
      <c r="D748" s="156"/>
      <c r="E748" s="156"/>
      <c r="F748" s="156"/>
      <c r="G748" s="156"/>
      <c r="H748" s="156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ht="12.75" customHeight="1">
      <c r="A749" s="19"/>
      <c r="B749" s="19"/>
      <c r="C749" s="156"/>
      <c r="D749" s="156"/>
      <c r="E749" s="156"/>
      <c r="F749" s="156"/>
      <c r="G749" s="156"/>
      <c r="H749" s="156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ht="12.75" customHeight="1">
      <c r="A750" s="19"/>
      <c r="B750" s="19"/>
      <c r="C750" s="156"/>
      <c r="D750" s="156"/>
      <c r="E750" s="156"/>
      <c r="F750" s="156"/>
      <c r="G750" s="156"/>
      <c r="H750" s="156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ht="12.75" customHeight="1">
      <c r="A751" s="19"/>
      <c r="B751" s="19"/>
      <c r="C751" s="156"/>
      <c r="D751" s="156"/>
      <c r="E751" s="156"/>
      <c r="F751" s="156"/>
      <c r="G751" s="156"/>
      <c r="H751" s="156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ht="12.75" customHeight="1">
      <c r="A752" s="19"/>
      <c r="B752" s="19"/>
      <c r="C752" s="156"/>
      <c r="D752" s="156"/>
      <c r="E752" s="156"/>
      <c r="F752" s="156"/>
      <c r="G752" s="156"/>
      <c r="H752" s="156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ht="12.75" customHeight="1">
      <c r="A753" s="19"/>
      <c r="B753" s="19"/>
      <c r="C753" s="156"/>
      <c r="D753" s="156"/>
      <c r="E753" s="156"/>
      <c r="F753" s="156"/>
      <c r="G753" s="156"/>
      <c r="H753" s="156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ht="12.75" customHeight="1">
      <c r="A754" s="19"/>
      <c r="B754" s="19"/>
      <c r="C754" s="156"/>
      <c r="D754" s="156"/>
      <c r="E754" s="156"/>
      <c r="F754" s="156"/>
      <c r="G754" s="156"/>
      <c r="H754" s="156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ht="12.75" customHeight="1">
      <c r="A755" s="19"/>
      <c r="B755" s="19"/>
      <c r="C755" s="156"/>
      <c r="D755" s="156"/>
      <c r="E755" s="156"/>
      <c r="F755" s="156"/>
      <c r="G755" s="156"/>
      <c r="H755" s="156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ht="12.75" customHeight="1">
      <c r="A756" s="19"/>
      <c r="B756" s="19"/>
      <c r="C756" s="156"/>
      <c r="D756" s="156"/>
      <c r="E756" s="156"/>
      <c r="F756" s="156"/>
      <c r="G756" s="156"/>
      <c r="H756" s="156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ht="12.75" customHeight="1">
      <c r="A757" s="19"/>
      <c r="B757" s="19"/>
      <c r="C757" s="156"/>
      <c r="D757" s="156"/>
      <c r="E757" s="156"/>
      <c r="F757" s="156"/>
      <c r="G757" s="156"/>
      <c r="H757" s="156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ht="12.75" customHeight="1">
      <c r="A758" s="19"/>
      <c r="B758" s="19"/>
      <c r="C758" s="156"/>
      <c r="D758" s="156"/>
      <c r="E758" s="156"/>
      <c r="F758" s="156"/>
      <c r="G758" s="156"/>
      <c r="H758" s="156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ht="12.75" customHeight="1">
      <c r="A759" s="19"/>
      <c r="B759" s="19"/>
      <c r="C759" s="156"/>
      <c r="D759" s="156"/>
      <c r="E759" s="156"/>
      <c r="F759" s="156"/>
      <c r="G759" s="156"/>
      <c r="H759" s="156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ht="12.75" customHeight="1">
      <c r="A760" s="19"/>
      <c r="B760" s="19"/>
      <c r="C760" s="156"/>
      <c r="D760" s="156"/>
      <c r="E760" s="156"/>
      <c r="F760" s="156"/>
      <c r="G760" s="156"/>
      <c r="H760" s="156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ht="12.75" customHeight="1">
      <c r="A761" s="19"/>
      <c r="B761" s="19"/>
      <c r="C761" s="156"/>
      <c r="D761" s="156"/>
      <c r="E761" s="156"/>
      <c r="F761" s="156"/>
      <c r="G761" s="156"/>
      <c r="H761" s="156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ht="12.75" customHeight="1">
      <c r="A762" s="19"/>
      <c r="B762" s="19"/>
      <c r="C762" s="156"/>
      <c r="D762" s="156"/>
      <c r="E762" s="156"/>
      <c r="F762" s="156"/>
      <c r="G762" s="156"/>
      <c r="H762" s="156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ht="12.75" customHeight="1">
      <c r="A763" s="19"/>
      <c r="B763" s="19"/>
      <c r="C763" s="156"/>
      <c r="D763" s="156"/>
      <c r="E763" s="156"/>
      <c r="F763" s="156"/>
      <c r="G763" s="156"/>
      <c r="H763" s="156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ht="12.75" customHeight="1">
      <c r="A764" s="19"/>
      <c r="B764" s="19"/>
      <c r="C764" s="156"/>
      <c r="D764" s="156"/>
      <c r="E764" s="156"/>
      <c r="F764" s="156"/>
      <c r="G764" s="156"/>
      <c r="H764" s="156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ht="12.75" customHeight="1">
      <c r="A765" s="19"/>
      <c r="B765" s="19"/>
      <c r="C765" s="156"/>
      <c r="D765" s="156"/>
      <c r="E765" s="156"/>
      <c r="F765" s="156"/>
      <c r="G765" s="156"/>
      <c r="H765" s="156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ht="12.75" customHeight="1">
      <c r="A766" s="19"/>
      <c r="B766" s="19"/>
      <c r="C766" s="156"/>
      <c r="D766" s="156"/>
      <c r="E766" s="156"/>
      <c r="F766" s="156"/>
      <c r="G766" s="156"/>
      <c r="H766" s="156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ht="12.75" customHeight="1">
      <c r="A767" s="19"/>
      <c r="B767" s="19"/>
      <c r="C767" s="156"/>
      <c r="D767" s="156"/>
      <c r="E767" s="156"/>
      <c r="F767" s="156"/>
      <c r="G767" s="156"/>
      <c r="H767" s="156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ht="12.75" customHeight="1">
      <c r="A768" s="19"/>
      <c r="B768" s="19"/>
      <c r="C768" s="156"/>
      <c r="D768" s="156"/>
      <c r="E768" s="156"/>
      <c r="F768" s="156"/>
      <c r="G768" s="156"/>
      <c r="H768" s="156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ht="12.75" customHeight="1">
      <c r="A769" s="19"/>
      <c r="B769" s="19"/>
      <c r="C769" s="156"/>
      <c r="D769" s="156"/>
      <c r="E769" s="156"/>
      <c r="F769" s="156"/>
      <c r="G769" s="156"/>
      <c r="H769" s="156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ht="12.75" customHeight="1">
      <c r="A770" s="19"/>
      <c r="B770" s="19"/>
      <c r="C770" s="156"/>
      <c r="D770" s="156"/>
      <c r="E770" s="156"/>
      <c r="F770" s="156"/>
      <c r="G770" s="156"/>
      <c r="H770" s="156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ht="12.75" customHeight="1">
      <c r="A771" s="19"/>
      <c r="B771" s="19"/>
      <c r="C771" s="156"/>
      <c r="D771" s="156"/>
      <c r="E771" s="156"/>
      <c r="F771" s="156"/>
      <c r="G771" s="156"/>
      <c r="H771" s="156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ht="12.75" customHeight="1">
      <c r="A772" s="19"/>
      <c r="B772" s="19"/>
      <c r="C772" s="156"/>
      <c r="D772" s="156"/>
      <c r="E772" s="156"/>
      <c r="F772" s="156"/>
      <c r="G772" s="156"/>
      <c r="H772" s="156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ht="12.75" customHeight="1">
      <c r="A773" s="19"/>
      <c r="B773" s="19"/>
      <c r="C773" s="156"/>
      <c r="D773" s="156"/>
      <c r="E773" s="156"/>
      <c r="F773" s="156"/>
      <c r="G773" s="156"/>
      <c r="H773" s="156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ht="12.75" customHeight="1">
      <c r="A774" s="19"/>
      <c r="B774" s="19"/>
      <c r="C774" s="156"/>
      <c r="D774" s="156"/>
      <c r="E774" s="156"/>
      <c r="F774" s="156"/>
      <c r="G774" s="156"/>
      <c r="H774" s="156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ht="12.75" customHeight="1">
      <c r="A775" s="19"/>
      <c r="B775" s="19"/>
      <c r="C775" s="156"/>
      <c r="D775" s="156"/>
      <c r="E775" s="156"/>
      <c r="F775" s="156"/>
      <c r="G775" s="156"/>
      <c r="H775" s="156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ht="12.75" customHeight="1">
      <c r="A776" s="19"/>
      <c r="B776" s="19"/>
      <c r="C776" s="156"/>
      <c r="D776" s="156"/>
      <c r="E776" s="156"/>
      <c r="F776" s="156"/>
      <c r="G776" s="156"/>
      <c r="H776" s="156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ht="12.75" customHeight="1">
      <c r="A777" s="19"/>
      <c r="B777" s="19"/>
      <c r="C777" s="156"/>
      <c r="D777" s="156"/>
      <c r="E777" s="156"/>
      <c r="F777" s="156"/>
      <c r="G777" s="156"/>
      <c r="H777" s="156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ht="12.75" customHeight="1">
      <c r="A778" s="19"/>
      <c r="B778" s="19"/>
      <c r="C778" s="156"/>
      <c r="D778" s="156"/>
      <c r="E778" s="156"/>
      <c r="F778" s="156"/>
      <c r="G778" s="156"/>
      <c r="H778" s="156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ht="12.75" customHeight="1">
      <c r="A779" s="19"/>
      <c r="B779" s="19"/>
      <c r="C779" s="156"/>
      <c r="D779" s="156"/>
      <c r="E779" s="156"/>
      <c r="F779" s="156"/>
      <c r="G779" s="156"/>
      <c r="H779" s="156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ht="12.75" customHeight="1">
      <c r="A780" s="19"/>
      <c r="B780" s="19"/>
      <c r="C780" s="156"/>
      <c r="D780" s="156"/>
      <c r="E780" s="156"/>
      <c r="F780" s="156"/>
      <c r="G780" s="156"/>
      <c r="H780" s="156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ht="12.75" customHeight="1">
      <c r="A781" s="19"/>
      <c r="B781" s="19"/>
      <c r="C781" s="156"/>
      <c r="D781" s="156"/>
      <c r="E781" s="156"/>
      <c r="F781" s="156"/>
      <c r="G781" s="156"/>
      <c r="H781" s="156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ht="12.75" customHeight="1">
      <c r="A782" s="19"/>
      <c r="B782" s="19"/>
      <c r="C782" s="156"/>
      <c r="D782" s="156"/>
      <c r="E782" s="156"/>
      <c r="F782" s="156"/>
      <c r="G782" s="156"/>
      <c r="H782" s="156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ht="12.75" customHeight="1">
      <c r="A783" s="19"/>
      <c r="B783" s="19"/>
      <c r="C783" s="156"/>
      <c r="D783" s="156"/>
      <c r="E783" s="156"/>
      <c r="F783" s="156"/>
      <c r="G783" s="156"/>
      <c r="H783" s="156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ht="12.75" customHeight="1">
      <c r="A784" s="19"/>
      <c r="B784" s="19"/>
      <c r="C784" s="156"/>
      <c r="D784" s="156"/>
      <c r="E784" s="156"/>
      <c r="F784" s="156"/>
      <c r="G784" s="156"/>
      <c r="H784" s="156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ht="12.75" customHeight="1">
      <c r="A785" s="19"/>
      <c r="B785" s="19"/>
      <c r="C785" s="156"/>
      <c r="D785" s="156"/>
      <c r="E785" s="156"/>
      <c r="F785" s="156"/>
      <c r="G785" s="156"/>
      <c r="H785" s="156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ht="12.75" customHeight="1">
      <c r="A786" s="19"/>
      <c r="B786" s="19"/>
      <c r="C786" s="156"/>
      <c r="D786" s="156"/>
      <c r="E786" s="156"/>
      <c r="F786" s="156"/>
      <c r="G786" s="156"/>
      <c r="H786" s="156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ht="12.75" customHeight="1">
      <c r="A787" s="19"/>
      <c r="B787" s="19"/>
      <c r="C787" s="156"/>
      <c r="D787" s="156"/>
      <c r="E787" s="156"/>
      <c r="F787" s="156"/>
      <c r="G787" s="156"/>
      <c r="H787" s="156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ht="12.75" customHeight="1">
      <c r="A788" s="19"/>
      <c r="B788" s="19"/>
      <c r="C788" s="156"/>
      <c r="D788" s="156"/>
      <c r="E788" s="156"/>
      <c r="F788" s="156"/>
      <c r="G788" s="156"/>
      <c r="H788" s="156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ht="12.75" customHeight="1">
      <c r="A789" s="19"/>
      <c r="B789" s="19"/>
      <c r="C789" s="156"/>
      <c r="D789" s="156"/>
      <c r="E789" s="156"/>
      <c r="F789" s="156"/>
      <c r="G789" s="156"/>
      <c r="H789" s="156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ht="12.75" customHeight="1">
      <c r="A790" s="19"/>
      <c r="B790" s="19"/>
      <c r="C790" s="156"/>
      <c r="D790" s="156"/>
      <c r="E790" s="156"/>
      <c r="F790" s="156"/>
      <c r="G790" s="156"/>
      <c r="H790" s="156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ht="12.75" customHeight="1">
      <c r="A791" s="19"/>
      <c r="B791" s="19"/>
      <c r="C791" s="156"/>
      <c r="D791" s="156"/>
      <c r="E791" s="156"/>
      <c r="F791" s="156"/>
      <c r="G791" s="156"/>
      <c r="H791" s="156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ht="12.75" customHeight="1">
      <c r="A792" s="19"/>
      <c r="B792" s="19"/>
      <c r="C792" s="156"/>
      <c r="D792" s="156"/>
      <c r="E792" s="156"/>
      <c r="F792" s="156"/>
      <c r="G792" s="156"/>
      <c r="H792" s="156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ht="12.75" customHeight="1">
      <c r="A793" s="19"/>
      <c r="B793" s="19"/>
      <c r="C793" s="156"/>
      <c r="D793" s="156"/>
      <c r="E793" s="156"/>
      <c r="F793" s="156"/>
      <c r="G793" s="156"/>
      <c r="H793" s="156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ht="12.75" customHeight="1">
      <c r="A794" s="19"/>
      <c r="B794" s="19"/>
      <c r="C794" s="156"/>
      <c r="D794" s="156"/>
      <c r="E794" s="156"/>
      <c r="F794" s="156"/>
      <c r="G794" s="156"/>
      <c r="H794" s="156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ht="12.75" customHeight="1">
      <c r="A795" s="19"/>
      <c r="B795" s="19"/>
      <c r="C795" s="156"/>
      <c r="D795" s="156"/>
      <c r="E795" s="156"/>
      <c r="F795" s="156"/>
      <c r="G795" s="156"/>
      <c r="H795" s="156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ht="12.75" customHeight="1">
      <c r="A796" s="19"/>
      <c r="B796" s="19"/>
      <c r="C796" s="156"/>
      <c r="D796" s="156"/>
      <c r="E796" s="156"/>
      <c r="F796" s="156"/>
      <c r="G796" s="156"/>
      <c r="H796" s="156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ht="12.75" customHeight="1">
      <c r="A797" s="19"/>
      <c r="B797" s="19"/>
      <c r="C797" s="156"/>
      <c r="D797" s="156"/>
      <c r="E797" s="156"/>
      <c r="F797" s="156"/>
      <c r="G797" s="156"/>
      <c r="H797" s="156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ht="12.75" customHeight="1">
      <c r="A798" s="19"/>
      <c r="B798" s="19"/>
      <c r="C798" s="156"/>
      <c r="D798" s="156"/>
      <c r="E798" s="156"/>
      <c r="F798" s="156"/>
      <c r="G798" s="156"/>
      <c r="H798" s="156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ht="12.75" customHeight="1">
      <c r="A799" s="19"/>
      <c r="B799" s="19"/>
      <c r="C799" s="156"/>
      <c r="D799" s="156"/>
      <c r="E799" s="156"/>
      <c r="F799" s="156"/>
      <c r="G799" s="156"/>
      <c r="H799" s="156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ht="12.75" customHeight="1">
      <c r="A800" s="19"/>
      <c r="B800" s="19"/>
      <c r="C800" s="156"/>
      <c r="D800" s="156"/>
      <c r="E800" s="156"/>
      <c r="F800" s="156"/>
      <c r="G800" s="156"/>
      <c r="H800" s="156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ht="12.75" customHeight="1">
      <c r="A801" s="19"/>
      <c r="B801" s="19"/>
      <c r="C801" s="156"/>
      <c r="D801" s="156"/>
      <c r="E801" s="156"/>
      <c r="F801" s="156"/>
      <c r="G801" s="156"/>
      <c r="H801" s="156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ht="12.75" customHeight="1">
      <c r="A802" s="19"/>
      <c r="B802" s="19"/>
      <c r="C802" s="156"/>
      <c r="D802" s="156"/>
      <c r="E802" s="156"/>
      <c r="F802" s="156"/>
      <c r="G802" s="156"/>
      <c r="H802" s="156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ht="12.75" customHeight="1">
      <c r="A803" s="19"/>
      <c r="B803" s="19"/>
      <c r="C803" s="156"/>
      <c r="D803" s="156"/>
      <c r="E803" s="156"/>
      <c r="F803" s="156"/>
      <c r="G803" s="156"/>
      <c r="H803" s="156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ht="12.75" customHeight="1">
      <c r="A804" s="19"/>
      <c r="B804" s="19"/>
      <c r="C804" s="156"/>
      <c r="D804" s="156"/>
      <c r="E804" s="156"/>
      <c r="F804" s="156"/>
      <c r="G804" s="156"/>
      <c r="H804" s="156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ht="12.75" customHeight="1">
      <c r="A805" s="19"/>
      <c r="B805" s="19"/>
      <c r="C805" s="156"/>
      <c r="D805" s="156"/>
      <c r="E805" s="156"/>
      <c r="F805" s="156"/>
      <c r="G805" s="156"/>
      <c r="H805" s="156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ht="12.75" customHeight="1">
      <c r="A806" s="19"/>
      <c r="B806" s="19"/>
      <c r="C806" s="156"/>
      <c r="D806" s="156"/>
      <c r="E806" s="156"/>
      <c r="F806" s="156"/>
      <c r="G806" s="156"/>
      <c r="H806" s="156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ht="12.75" customHeight="1">
      <c r="A807" s="19"/>
      <c r="B807" s="19"/>
      <c r="C807" s="156"/>
      <c r="D807" s="156"/>
      <c r="E807" s="156"/>
      <c r="F807" s="156"/>
      <c r="G807" s="156"/>
      <c r="H807" s="156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ht="12.75" customHeight="1">
      <c r="A808" s="19"/>
      <c r="B808" s="19"/>
      <c r="C808" s="156"/>
      <c r="D808" s="156"/>
      <c r="E808" s="156"/>
      <c r="F808" s="156"/>
      <c r="G808" s="156"/>
      <c r="H808" s="156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ht="12.75" customHeight="1">
      <c r="A809" s="19"/>
      <c r="B809" s="19"/>
      <c r="C809" s="156"/>
      <c r="D809" s="156"/>
      <c r="E809" s="156"/>
      <c r="F809" s="156"/>
      <c r="G809" s="156"/>
      <c r="H809" s="156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ht="12.75" customHeight="1">
      <c r="A810" s="19"/>
      <c r="B810" s="19"/>
      <c r="C810" s="156"/>
      <c r="D810" s="156"/>
      <c r="E810" s="156"/>
      <c r="F810" s="156"/>
      <c r="G810" s="156"/>
      <c r="H810" s="156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ht="12.75" customHeight="1">
      <c r="A811" s="19"/>
      <c r="B811" s="19"/>
      <c r="C811" s="156"/>
      <c r="D811" s="156"/>
      <c r="E811" s="156"/>
      <c r="F811" s="156"/>
      <c r="G811" s="156"/>
      <c r="H811" s="156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ht="12.75" customHeight="1">
      <c r="A812" s="19"/>
      <c r="B812" s="19"/>
      <c r="C812" s="156"/>
      <c r="D812" s="156"/>
      <c r="E812" s="156"/>
      <c r="F812" s="156"/>
      <c r="G812" s="156"/>
      <c r="H812" s="156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ht="12.75" customHeight="1">
      <c r="A813" s="19"/>
      <c r="B813" s="19"/>
      <c r="C813" s="156"/>
      <c r="D813" s="156"/>
      <c r="E813" s="156"/>
      <c r="F813" s="156"/>
      <c r="G813" s="156"/>
      <c r="H813" s="156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ht="12.75" customHeight="1">
      <c r="A814" s="19"/>
      <c r="B814" s="19"/>
      <c r="C814" s="156"/>
      <c r="D814" s="156"/>
      <c r="E814" s="156"/>
      <c r="F814" s="156"/>
      <c r="G814" s="156"/>
      <c r="H814" s="156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ht="12.75" customHeight="1">
      <c r="A815" s="19"/>
      <c r="B815" s="19"/>
      <c r="C815" s="156"/>
      <c r="D815" s="156"/>
      <c r="E815" s="156"/>
      <c r="F815" s="156"/>
      <c r="G815" s="156"/>
      <c r="H815" s="156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ht="12.75" customHeight="1">
      <c r="A816" s="19"/>
      <c r="B816" s="19"/>
      <c r="C816" s="156"/>
      <c r="D816" s="156"/>
      <c r="E816" s="156"/>
      <c r="F816" s="156"/>
      <c r="G816" s="156"/>
      <c r="H816" s="156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ht="12.75" customHeight="1">
      <c r="A817" s="19"/>
      <c r="B817" s="19"/>
      <c r="C817" s="156"/>
      <c r="D817" s="156"/>
      <c r="E817" s="156"/>
      <c r="F817" s="156"/>
      <c r="G817" s="156"/>
      <c r="H817" s="156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ht="12.75" customHeight="1">
      <c r="A818" s="19"/>
      <c r="B818" s="19"/>
      <c r="C818" s="156"/>
      <c r="D818" s="156"/>
      <c r="E818" s="156"/>
      <c r="F818" s="156"/>
      <c r="G818" s="156"/>
      <c r="H818" s="156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ht="12.75" customHeight="1">
      <c r="A819" s="19"/>
      <c r="B819" s="19"/>
      <c r="C819" s="156"/>
      <c r="D819" s="156"/>
      <c r="E819" s="156"/>
      <c r="F819" s="156"/>
      <c r="G819" s="156"/>
      <c r="H819" s="156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ht="12.75" customHeight="1">
      <c r="A820" s="19"/>
      <c r="B820" s="19"/>
      <c r="C820" s="156"/>
      <c r="D820" s="156"/>
      <c r="E820" s="156"/>
      <c r="F820" s="156"/>
      <c r="G820" s="156"/>
      <c r="H820" s="156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ht="12.75" customHeight="1">
      <c r="A821" s="19"/>
      <c r="B821" s="19"/>
      <c r="C821" s="156"/>
      <c r="D821" s="156"/>
      <c r="E821" s="156"/>
      <c r="F821" s="156"/>
      <c r="G821" s="156"/>
      <c r="H821" s="156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ht="12.75" customHeight="1">
      <c r="A822" s="19"/>
      <c r="B822" s="19"/>
      <c r="C822" s="156"/>
      <c r="D822" s="156"/>
      <c r="E822" s="156"/>
      <c r="F822" s="156"/>
      <c r="G822" s="156"/>
      <c r="H822" s="156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ht="12.75" customHeight="1">
      <c r="A823" s="19"/>
      <c r="B823" s="19"/>
      <c r="C823" s="156"/>
      <c r="D823" s="156"/>
      <c r="E823" s="156"/>
      <c r="F823" s="156"/>
      <c r="G823" s="156"/>
      <c r="H823" s="156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ht="12.75" customHeight="1">
      <c r="A824" s="19"/>
      <c r="B824" s="19"/>
      <c r="C824" s="156"/>
      <c r="D824" s="156"/>
      <c r="E824" s="156"/>
      <c r="F824" s="156"/>
      <c r="G824" s="156"/>
      <c r="H824" s="156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ht="12.75" customHeight="1">
      <c r="A825" s="19"/>
      <c r="B825" s="19"/>
      <c r="C825" s="156"/>
      <c r="D825" s="156"/>
      <c r="E825" s="156"/>
      <c r="F825" s="156"/>
      <c r="G825" s="156"/>
      <c r="H825" s="156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ht="12.75" customHeight="1">
      <c r="A826" s="19"/>
      <c r="B826" s="19"/>
      <c r="C826" s="156"/>
      <c r="D826" s="156"/>
      <c r="E826" s="156"/>
      <c r="F826" s="156"/>
      <c r="G826" s="156"/>
      <c r="H826" s="156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ht="12.75" customHeight="1">
      <c r="A827" s="19"/>
      <c r="B827" s="19"/>
      <c r="C827" s="156"/>
      <c r="D827" s="156"/>
      <c r="E827" s="156"/>
      <c r="F827" s="156"/>
      <c r="G827" s="156"/>
      <c r="H827" s="156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ht="12.75" customHeight="1">
      <c r="A828" s="19"/>
      <c r="B828" s="19"/>
      <c r="C828" s="156"/>
      <c r="D828" s="156"/>
      <c r="E828" s="156"/>
      <c r="F828" s="156"/>
      <c r="G828" s="156"/>
      <c r="H828" s="156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ht="12.75" customHeight="1">
      <c r="A829" s="19"/>
      <c r="B829" s="19"/>
      <c r="C829" s="156"/>
      <c r="D829" s="156"/>
      <c r="E829" s="156"/>
      <c r="F829" s="156"/>
      <c r="G829" s="156"/>
      <c r="H829" s="156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ht="12.75" customHeight="1">
      <c r="A830" s="19"/>
      <c r="B830" s="19"/>
      <c r="C830" s="156"/>
      <c r="D830" s="156"/>
      <c r="E830" s="156"/>
      <c r="F830" s="156"/>
      <c r="G830" s="156"/>
      <c r="H830" s="156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ht="12.75" customHeight="1">
      <c r="A831" s="19"/>
      <c r="B831" s="19"/>
      <c r="C831" s="156"/>
      <c r="D831" s="156"/>
      <c r="E831" s="156"/>
      <c r="F831" s="156"/>
      <c r="G831" s="156"/>
      <c r="H831" s="156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ht="12.75" customHeight="1">
      <c r="A832" s="19"/>
      <c r="B832" s="19"/>
      <c r="C832" s="156"/>
      <c r="D832" s="156"/>
      <c r="E832" s="156"/>
      <c r="F832" s="156"/>
      <c r="G832" s="156"/>
      <c r="H832" s="156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ht="12.75" customHeight="1">
      <c r="A833" s="19"/>
      <c r="B833" s="19"/>
      <c r="C833" s="156"/>
      <c r="D833" s="156"/>
      <c r="E833" s="156"/>
      <c r="F833" s="156"/>
      <c r="G833" s="156"/>
      <c r="H833" s="156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ht="12.75" customHeight="1">
      <c r="A834" s="19"/>
      <c r="B834" s="19"/>
      <c r="C834" s="156"/>
      <c r="D834" s="156"/>
      <c r="E834" s="156"/>
      <c r="F834" s="156"/>
      <c r="G834" s="156"/>
      <c r="H834" s="156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ht="12.75" customHeight="1">
      <c r="A835" s="19"/>
      <c r="B835" s="19"/>
      <c r="C835" s="156"/>
      <c r="D835" s="156"/>
      <c r="E835" s="156"/>
      <c r="F835" s="156"/>
      <c r="G835" s="156"/>
      <c r="H835" s="156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ht="12.75" customHeight="1">
      <c r="A836" s="19"/>
      <c r="B836" s="19"/>
      <c r="C836" s="156"/>
      <c r="D836" s="156"/>
      <c r="E836" s="156"/>
      <c r="F836" s="156"/>
      <c r="G836" s="156"/>
      <c r="H836" s="156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ht="12.75" customHeight="1">
      <c r="A837" s="19"/>
      <c r="B837" s="19"/>
      <c r="C837" s="156"/>
      <c r="D837" s="156"/>
      <c r="E837" s="156"/>
      <c r="F837" s="156"/>
      <c r="G837" s="156"/>
      <c r="H837" s="156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ht="12.75" customHeight="1">
      <c r="A838" s="19"/>
      <c r="B838" s="19"/>
      <c r="C838" s="156"/>
      <c r="D838" s="156"/>
      <c r="E838" s="156"/>
      <c r="F838" s="156"/>
      <c r="G838" s="156"/>
      <c r="H838" s="156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ht="12.75" customHeight="1">
      <c r="A839" s="19"/>
      <c r="B839" s="19"/>
      <c r="C839" s="156"/>
      <c r="D839" s="156"/>
      <c r="E839" s="156"/>
      <c r="F839" s="156"/>
      <c r="G839" s="156"/>
      <c r="H839" s="156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ht="12.75" customHeight="1">
      <c r="A840" s="19"/>
      <c r="B840" s="19"/>
      <c r="C840" s="156"/>
      <c r="D840" s="156"/>
      <c r="E840" s="156"/>
      <c r="F840" s="156"/>
      <c r="G840" s="156"/>
      <c r="H840" s="156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ht="12.75" customHeight="1">
      <c r="A841" s="19"/>
      <c r="B841" s="19"/>
      <c r="C841" s="156"/>
      <c r="D841" s="156"/>
      <c r="E841" s="156"/>
      <c r="F841" s="156"/>
      <c r="G841" s="156"/>
      <c r="H841" s="156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ht="12.75" customHeight="1">
      <c r="A842" s="19"/>
      <c r="B842" s="19"/>
      <c r="C842" s="156"/>
      <c r="D842" s="156"/>
      <c r="E842" s="156"/>
      <c r="F842" s="156"/>
      <c r="G842" s="156"/>
      <c r="H842" s="156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ht="12.75" customHeight="1">
      <c r="A843" s="19"/>
      <c r="B843" s="19"/>
      <c r="C843" s="156"/>
      <c r="D843" s="156"/>
      <c r="E843" s="156"/>
      <c r="F843" s="156"/>
      <c r="G843" s="156"/>
      <c r="H843" s="156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ht="12.75" customHeight="1">
      <c r="A844" s="19"/>
      <c r="B844" s="19"/>
      <c r="C844" s="156"/>
      <c r="D844" s="156"/>
      <c r="E844" s="156"/>
      <c r="F844" s="156"/>
      <c r="G844" s="156"/>
      <c r="H844" s="156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ht="12.75" customHeight="1">
      <c r="A845" s="19"/>
      <c r="B845" s="19"/>
      <c r="C845" s="156"/>
      <c r="D845" s="156"/>
      <c r="E845" s="156"/>
      <c r="F845" s="156"/>
      <c r="G845" s="156"/>
      <c r="H845" s="156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ht="12.75" customHeight="1">
      <c r="A846" s="19"/>
      <c r="B846" s="19"/>
      <c r="C846" s="156"/>
      <c r="D846" s="156"/>
      <c r="E846" s="156"/>
      <c r="F846" s="156"/>
      <c r="G846" s="156"/>
      <c r="H846" s="156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ht="12.75" customHeight="1">
      <c r="A847" s="19"/>
      <c r="B847" s="19"/>
      <c r="C847" s="156"/>
      <c r="D847" s="156"/>
      <c r="E847" s="156"/>
      <c r="F847" s="156"/>
      <c r="G847" s="156"/>
      <c r="H847" s="156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ht="12.75" customHeight="1">
      <c r="A848" s="19"/>
      <c r="B848" s="19"/>
      <c r="C848" s="156"/>
      <c r="D848" s="156"/>
      <c r="E848" s="156"/>
      <c r="F848" s="156"/>
      <c r="G848" s="156"/>
      <c r="H848" s="156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ht="12.75" customHeight="1">
      <c r="A849" s="19"/>
      <c r="B849" s="19"/>
      <c r="C849" s="156"/>
      <c r="D849" s="156"/>
      <c r="E849" s="156"/>
      <c r="F849" s="156"/>
      <c r="G849" s="156"/>
      <c r="H849" s="156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ht="12.75" customHeight="1">
      <c r="A850" s="19"/>
      <c r="B850" s="19"/>
      <c r="C850" s="156"/>
      <c r="D850" s="156"/>
      <c r="E850" s="156"/>
      <c r="F850" s="156"/>
      <c r="G850" s="156"/>
      <c r="H850" s="156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ht="12.75" customHeight="1">
      <c r="A851" s="19"/>
      <c r="B851" s="19"/>
      <c r="C851" s="156"/>
      <c r="D851" s="156"/>
      <c r="E851" s="156"/>
      <c r="F851" s="156"/>
      <c r="G851" s="156"/>
      <c r="H851" s="156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ht="12.75" customHeight="1">
      <c r="A852" s="19"/>
      <c r="B852" s="19"/>
      <c r="C852" s="156"/>
      <c r="D852" s="156"/>
      <c r="E852" s="156"/>
      <c r="F852" s="156"/>
      <c r="G852" s="156"/>
      <c r="H852" s="156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ht="12.75" customHeight="1">
      <c r="A853" s="19"/>
      <c r="B853" s="19"/>
      <c r="C853" s="156"/>
      <c r="D853" s="156"/>
      <c r="E853" s="156"/>
      <c r="F853" s="156"/>
      <c r="G853" s="156"/>
      <c r="H853" s="156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ht="12.75" customHeight="1">
      <c r="A854" s="19"/>
      <c r="B854" s="19"/>
      <c r="C854" s="156"/>
      <c r="D854" s="156"/>
      <c r="E854" s="156"/>
      <c r="F854" s="156"/>
      <c r="G854" s="156"/>
      <c r="H854" s="156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ht="12.75" customHeight="1">
      <c r="A855" s="19"/>
      <c r="B855" s="19"/>
      <c r="C855" s="156"/>
      <c r="D855" s="156"/>
      <c r="E855" s="156"/>
      <c r="F855" s="156"/>
      <c r="G855" s="156"/>
      <c r="H855" s="156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ht="12.75" customHeight="1">
      <c r="A856" s="19"/>
      <c r="B856" s="19"/>
      <c r="C856" s="156"/>
      <c r="D856" s="156"/>
      <c r="E856" s="156"/>
      <c r="F856" s="156"/>
      <c r="G856" s="156"/>
      <c r="H856" s="156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ht="12.75" customHeight="1">
      <c r="A857" s="19"/>
      <c r="B857" s="19"/>
      <c r="C857" s="156"/>
      <c r="D857" s="156"/>
      <c r="E857" s="156"/>
      <c r="F857" s="156"/>
      <c r="G857" s="156"/>
      <c r="H857" s="156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ht="12.75" customHeight="1">
      <c r="A858" s="19"/>
      <c r="B858" s="19"/>
      <c r="C858" s="156"/>
      <c r="D858" s="156"/>
      <c r="E858" s="156"/>
      <c r="F858" s="156"/>
      <c r="G858" s="156"/>
      <c r="H858" s="156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ht="12.75" customHeight="1">
      <c r="A859" s="19"/>
      <c r="B859" s="19"/>
      <c r="C859" s="156"/>
      <c r="D859" s="156"/>
      <c r="E859" s="156"/>
      <c r="F859" s="156"/>
      <c r="G859" s="156"/>
      <c r="H859" s="156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ht="12.75" customHeight="1">
      <c r="A860" s="19"/>
      <c r="B860" s="19"/>
      <c r="C860" s="156"/>
      <c r="D860" s="156"/>
      <c r="E860" s="156"/>
      <c r="F860" s="156"/>
      <c r="G860" s="156"/>
      <c r="H860" s="156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ht="12.75" customHeight="1">
      <c r="A861" s="19"/>
      <c r="B861" s="19"/>
      <c r="C861" s="156"/>
      <c r="D861" s="156"/>
      <c r="E861" s="156"/>
      <c r="F861" s="156"/>
      <c r="G861" s="156"/>
      <c r="H861" s="156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ht="12.75" customHeight="1">
      <c r="A862" s="19"/>
      <c r="B862" s="19"/>
      <c r="C862" s="156"/>
      <c r="D862" s="156"/>
      <c r="E862" s="156"/>
      <c r="F862" s="156"/>
      <c r="G862" s="156"/>
      <c r="H862" s="156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ht="12.75" customHeight="1">
      <c r="A863" s="19"/>
      <c r="B863" s="19"/>
      <c r="C863" s="156"/>
      <c r="D863" s="156"/>
      <c r="E863" s="156"/>
      <c r="F863" s="156"/>
      <c r="G863" s="156"/>
      <c r="H863" s="156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ht="12.75" customHeight="1">
      <c r="A864" s="19"/>
      <c r="B864" s="19"/>
      <c r="C864" s="156"/>
      <c r="D864" s="156"/>
      <c r="E864" s="156"/>
      <c r="F864" s="156"/>
      <c r="G864" s="156"/>
      <c r="H864" s="156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ht="12.75" customHeight="1">
      <c r="A865" s="19"/>
      <c r="B865" s="19"/>
      <c r="C865" s="156"/>
      <c r="D865" s="156"/>
      <c r="E865" s="156"/>
      <c r="F865" s="156"/>
      <c r="G865" s="156"/>
      <c r="H865" s="156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ht="12.75" customHeight="1">
      <c r="A866" s="19"/>
      <c r="B866" s="19"/>
      <c r="C866" s="156"/>
      <c r="D866" s="156"/>
      <c r="E866" s="156"/>
      <c r="F866" s="156"/>
      <c r="G866" s="156"/>
      <c r="H866" s="156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ht="12.75" customHeight="1">
      <c r="A867" s="19"/>
      <c r="B867" s="19"/>
      <c r="C867" s="156"/>
      <c r="D867" s="156"/>
      <c r="E867" s="156"/>
      <c r="F867" s="156"/>
      <c r="G867" s="156"/>
      <c r="H867" s="156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ht="12.75" customHeight="1">
      <c r="A868" s="19"/>
      <c r="B868" s="19"/>
      <c r="C868" s="156"/>
      <c r="D868" s="156"/>
      <c r="E868" s="156"/>
      <c r="F868" s="156"/>
      <c r="G868" s="156"/>
      <c r="H868" s="156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ht="12.75" customHeight="1">
      <c r="A869" s="19"/>
      <c r="B869" s="19"/>
      <c r="C869" s="156"/>
      <c r="D869" s="156"/>
      <c r="E869" s="156"/>
      <c r="F869" s="156"/>
      <c r="G869" s="156"/>
      <c r="H869" s="156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ht="12.75" customHeight="1">
      <c r="A870" s="19"/>
      <c r="B870" s="19"/>
      <c r="C870" s="156"/>
      <c r="D870" s="156"/>
      <c r="E870" s="156"/>
      <c r="F870" s="156"/>
      <c r="G870" s="156"/>
      <c r="H870" s="156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ht="12.75" customHeight="1">
      <c r="A871" s="19"/>
      <c r="B871" s="19"/>
      <c r="C871" s="156"/>
      <c r="D871" s="156"/>
      <c r="E871" s="156"/>
      <c r="F871" s="156"/>
      <c r="G871" s="156"/>
      <c r="H871" s="156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ht="12.75" customHeight="1">
      <c r="A872" s="19"/>
      <c r="B872" s="19"/>
      <c r="C872" s="156"/>
      <c r="D872" s="156"/>
      <c r="E872" s="156"/>
      <c r="F872" s="156"/>
      <c r="G872" s="156"/>
      <c r="H872" s="156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ht="12.75" customHeight="1">
      <c r="A873" s="19"/>
      <c r="B873" s="19"/>
      <c r="C873" s="156"/>
      <c r="D873" s="156"/>
      <c r="E873" s="156"/>
      <c r="F873" s="156"/>
      <c r="G873" s="156"/>
      <c r="H873" s="156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ht="12.75" customHeight="1">
      <c r="A874" s="19"/>
      <c r="B874" s="19"/>
      <c r="C874" s="156"/>
      <c r="D874" s="156"/>
      <c r="E874" s="156"/>
      <c r="F874" s="156"/>
      <c r="G874" s="156"/>
      <c r="H874" s="156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ht="12.75" customHeight="1">
      <c r="A875" s="19"/>
      <c r="B875" s="19"/>
      <c r="C875" s="156"/>
      <c r="D875" s="156"/>
      <c r="E875" s="156"/>
      <c r="F875" s="156"/>
      <c r="G875" s="156"/>
      <c r="H875" s="156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ht="12.75" customHeight="1">
      <c r="A876" s="19"/>
      <c r="B876" s="19"/>
      <c r="C876" s="156"/>
      <c r="D876" s="156"/>
      <c r="E876" s="156"/>
      <c r="F876" s="156"/>
      <c r="G876" s="156"/>
      <c r="H876" s="156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ht="12.75" customHeight="1">
      <c r="A877" s="19"/>
      <c r="B877" s="19"/>
      <c r="C877" s="156"/>
      <c r="D877" s="156"/>
      <c r="E877" s="156"/>
      <c r="F877" s="156"/>
      <c r="G877" s="156"/>
      <c r="H877" s="156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ht="12.75" customHeight="1">
      <c r="A878" s="19"/>
      <c r="B878" s="19"/>
      <c r="C878" s="156"/>
      <c r="D878" s="156"/>
      <c r="E878" s="156"/>
      <c r="F878" s="156"/>
      <c r="G878" s="156"/>
      <c r="H878" s="156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ht="12.75" customHeight="1">
      <c r="A879" s="19"/>
      <c r="B879" s="19"/>
      <c r="C879" s="156"/>
      <c r="D879" s="156"/>
      <c r="E879" s="156"/>
      <c r="F879" s="156"/>
      <c r="G879" s="156"/>
      <c r="H879" s="156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ht="12.75" customHeight="1">
      <c r="A880" s="19"/>
      <c r="B880" s="19"/>
      <c r="C880" s="156"/>
      <c r="D880" s="156"/>
      <c r="E880" s="156"/>
      <c r="F880" s="156"/>
      <c r="G880" s="156"/>
      <c r="H880" s="156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ht="12.75" customHeight="1">
      <c r="A881" s="19"/>
      <c r="B881" s="19"/>
      <c r="C881" s="156"/>
      <c r="D881" s="156"/>
      <c r="E881" s="156"/>
      <c r="F881" s="156"/>
      <c r="G881" s="156"/>
      <c r="H881" s="156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ht="12.75" customHeight="1">
      <c r="A882" s="19"/>
      <c r="B882" s="19"/>
      <c r="C882" s="156"/>
      <c r="D882" s="156"/>
      <c r="E882" s="156"/>
      <c r="F882" s="156"/>
      <c r="G882" s="156"/>
      <c r="H882" s="156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ht="12.75" customHeight="1">
      <c r="A883" s="19"/>
      <c r="B883" s="19"/>
      <c r="C883" s="156"/>
      <c r="D883" s="156"/>
      <c r="E883" s="156"/>
      <c r="F883" s="156"/>
      <c r="G883" s="156"/>
      <c r="H883" s="156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ht="12.75" customHeight="1">
      <c r="A884" s="19"/>
      <c r="B884" s="19"/>
      <c r="C884" s="156"/>
      <c r="D884" s="156"/>
      <c r="E884" s="156"/>
      <c r="F884" s="156"/>
      <c r="G884" s="156"/>
      <c r="H884" s="156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ht="12.75" customHeight="1">
      <c r="A885" s="19"/>
      <c r="B885" s="19"/>
      <c r="C885" s="156"/>
      <c r="D885" s="156"/>
      <c r="E885" s="156"/>
      <c r="F885" s="156"/>
      <c r="G885" s="156"/>
      <c r="H885" s="156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ht="12.75" customHeight="1">
      <c r="A886" s="19"/>
      <c r="B886" s="19"/>
      <c r="C886" s="156"/>
      <c r="D886" s="156"/>
      <c r="E886" s="156"/>
      <c r="F886" s="156"/>
      <c r="G886" s="156"/>
      <c r="H886" s="156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ht="12.75" customHeight="1">
      <c r="A887" s="19"/>
      <c r="B887" s="19"/>
      <c r="C887" s="156"/>
      <c r="D887" s="156"/>
      <c r="E887" s="156"/>
      <c r="F887" s="156"/>
      <c r="G887" s="156"/>
      <c r="H887" s="156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ht="12.75" customHeight="1">
      <c r="A888" s="19"/>
      <c r="B888" s="19"/>
      <c r="C888" s="156"/>
      <c r="D888" s="156"/>
      <c r="E888" s="156"/>
      <c r="F888" s="156"/>
      <c r="G888" s="156"/>
      <c r="H888" s="156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ht="12.75" customHeight="1">
      <c r="A889" s="19"/>
      <c r="B889" s="19"/>
      <c r="C889" s="156"/>
      <c r="D889" s="156"/>
      <c r="E889" s="156"/>
      <c r="F889" s="156"/>
      <c r="G889" s="156"/>
      <c r="H889" s="156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ht="12.75" customHeight="1">
      <c r="A890" s="19"/>
      <c r="B890" s="19"/>
      <c r="C890" s="156"/>
      <c r="D890" s="156"/>
      <c r="E890" s="156"/>
      <c r="F890" s="156"/>
      <c r="G890" s="156"/>
      <c r="H890" s="156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ht="12.75" customHeight="1">
      <c r="A891" s="19"/>
      <c r="B891" s="19"/>
      <c r="C891" s="156"/>
      <c r="D891" s="156"/>
      <c r="E891" s="156"/>
      <c r="F891" s="156"/>
      <c r="G891" s="156"/>
      <c r="H891" s="156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ht="12.75" customHeight="1">
      <c r="A892" s="19"/>
      <c r="B892" s="19"/>
      <c r="C892" s="156"/>
      <c r="D892" s="156"/>
      <c r="E892" s="156"/>
      <c r="F892" s="156"/>
      <c r="G892" s="156"/>
      <c r="H892" s="156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ht="12.75" customHeight="1">
      <c r="A893" s="19"/>
      <c r="B893" s="19"/>
      <c r="C893" s="156"/>
      <c r="D893" s="156"/>
      <c r="E893" s="156"/>
      <c r="F893" s="156"/>
      <c r="G893" s="156"/>
      <c r="H893" s="156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ht="12.75" customHeight="1">
      <c r="A894" s="19"/>
      <c r="B894" s="19"/>
      <c r="C894" s="156"/>
      <c r="D894" s="156"/>
      <c r="E894" s="156"/>
      <c r="F894" s="156"/>
      <c r="G894" s="156"/>
      <c r="H894" s="156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ht="12.75" customHeight="1">
      <c r="A895" s="19"/>
      <c r="B895" s="19"/>
      <c r="C895" s="156"/>
      <c r="D895" s="156"/>
      <c r="E895" s="156"/>
      <c r="F895" s="156"/>
      <c r="G895" s="156"/>
      <c r="H895" s="156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ht="12.75" customHeight="1">
      <c r="A896" s="19"/>
      <c r="B896" s="19"/>
      <c r="C896" s="156"/>
      <c r="D896" s="156"/>
      <c r="E896" s="156"/>
      <c r="F896" s="156"/>
      <c r="G896" s="156"/>
      <c r="H896" s="156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ht="12.75" customHeight="1">
      <c r="A897" s="19"/>
      <c r="B897" s="19"/>
      <c r="C897" s="156"/>
      <c r="D897" s="156"/>
      <c r="E897" s="156"/>
      <c r="F897" s="156"/>
      <c r="G897" s="156"/>
      <c r="H897" s="156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ht="12.75" customHeight="1">
      <c r="A898" s="19"/>
      <c r="B898" s="19"/>
      <c r="C898" s="156"/>
      <c r="D898" s="156"/>
      <c r="E898" s="156"/>
      <c r="F898" s="156"/>
      <c r="G898" s="156"/>
      <c r="H898" s="156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ht="12.75" customHeight="1">
      <c r="A899" s="19"/>
      <c r="B899" s="19"/>
      <c r="C899" s="156"/>
      <c r="D899" s="156"/>
      <c r="E899" s="156"/>
      <c r="F899" s="156"/>
      <c r="G899" s="156"/>
      <c r="H899" s="156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ht="12.75" customHeight="1">
      <c r="A900" s="19"/>
      <c r="B900" s="19"/>
      <c r="C900" s="156"/>
      <c r="D900" s="156"/>
      <c r="E900" s="156"/>
      <c r="F900" s="156"/>
      <c r="G900" s="156"/>
      <c r="H900" s="156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ht="12.75" customHeight="1">
      <c r="A901" s="19"/>
      <c r="B901" s="19"/>
      <c r="C901" s="156"/>
      <c r="D901" s="156"/>
      <c r="E901" s="156"/>
      <c r="F901" s="156"/>
      <c r="G901" s="156"/>
      <c r="H901" s="156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ht="12.75" customHeight="1">
      <c r="A902" s="19"/>
      <c r="B902" s="19"/>
      <c r="C902" s="156"/>
      <c r="D902" s="156"/>
      <c r="E902" s="156"/>
      <c r="F902" s="156"/>
      <c r="G902" s="156"/>
      <c r="H902" s="156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ht="12.75" customHeight="1">
      <c r="A903" s="19"/>
      <c r="B903" s="19"/>
      <c r="C903" s="156"/>
      <c r="D903" s="156"/>
      <c r="E903" s="156"/>
      <c r="F903" s="156"/>
      <c r="G903" s="156"/>
      <c r="H903" s="156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ht="12.75" customHeight="1">
      <c r="A904" s="19"/>
      <c r="B904" s="19"/>
      <c r="C904" s="156"/>
      <c r="D904" s="156"/>
      <c r="E904" s="156"/>
      <c r="F904" s="156"/>
      <c r="G904" s="156"/>
      <c r="H904" s="156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ht="12.75" customHeight="1">
      <c r="A905" s="19"/>
      <c r="B905" s="19"/>
      <c r="C905" s="156"/>
      <c r="D905" s="156"/>
      <c r="E905" s="156"/>
      <c r="F905" s="156"/>
      <c r="G905" s="156"/>
      <c r="H905" s="156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ht="12.75" customHeight="1">
      <c r="A906" s="19"/>
      <c r="B906" s="19"/>
      <c r="C906" s="156"/>
      <c r="D906" s="156"/>
      <c r="E906" s="156"/>
      <c r="F906" s="156"/>
      <c r="G906" s="156"/>
      <c r="H906" s="156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ht="12.75" customHeight="1">
      <c r="A907" s="19"/>
      <c r="B907" s="19"/>
      <c r="C907" s="156"/>
      <c r="D907" s="156"/>
      <c r="E907" s="156"/>
      <c r="F907" s="156"/>
      <c r="G907" s="156"/>
      <c r="H907" s="156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ht="12.75" customHeight="1">
      <c r="A908" s="19"/>
      <c r="B908" s="19"/>
      <c r="C908" s="156"/>
      <c r="D908" s="156"/>
      <c r="E908" s="156"/>
      <c r="F908" s="156"/>
      <c r="G908" s="156"/>
      <c r="H908" s="156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ht="12.75" customHeight="1">
      <c r="A909" s="19"/>
      <c r="B909" s="19"/>
      <c r="C909" s="156"/>
      <c r="D909" s="156"/>
      <c r="E909" s="156"/>
      <c r="F909" s="156"/>
      <c r="G909" s="156"/>
      <c r="H909" s="156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ht="12.75" customHeight="1">
      <c r="A910" s="19"/>
      <c r="B910" s="19"/>
      <c r="C910" s="156"/>
      <c r="D910" s="156"/>
      <c r="E910" s="156"/>
      <c r="F910" s="156"/>
      <c r="G910" s="156"/>
      <c r="H910" s="156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ht="12.75" customHeight="1">
      <c r="A911" s="19"/>
      <c r="B911" s="19"/>
      <c r="C911" s="156"/>
      <c r="D911" s="156"/>
      <c r="E911" s="156"/>
      <c r="F911" s="156"/>
      <c r="G911" s="156"/>
      <c r="H911" s="156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ht="12.75" customHeight="1">
      <c r="A912" s="19"/>
      <c r="B912" s="19"/>
      <c r="C912" s="156"/>
      <c r="D912" s="156"/>
      <c r="E912" s="156"/>
      <c r="F912" s="156"/>
      <c r="G912" s="156"/>
      <c r="H912" s="156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ht="12.75" customHeight="1">
      <c r="A913" s="19"/>
      <c r="B913" s="19"/>
      <c r="C913" s="156"/>
      <c r="D913" s="156"/>
      <c r="E913" s="156"/>
      <c r="F913" s="156"/>
      <c r="G913" s="156"/>
      <c r="H913" s="156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ht="12.75" customHeight="1">
      <c r="A914" s="19"/>
      <c r="B914" s="19"/>
      <c r="C914" s="156"/>
      <c r="D914" s="156"/>
      <c r="E914" s="156"/>
      <c r="F914" s="156"/>
      <c r="G914" s="156"/>
      <c r="H914" s="156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ht="12.75" customHeight="1">
      <c r="A915" s="19"/>
      <c r="B915" s="19"/>
      <c r="C915" s="156"/>
      <c r="D915" s="156"/>
      <c r="E915" s="156"/>
      <c r="F915" s="156"/>
      <c r="G915" s="156"/>
      <c r="H915" s="156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ht="12.75" customHeight="1">
      <c r="A916" s="19"/>
      <c r="B916" s="19"/>
      <c r="C916" s="156"/>
      <c r="D916" s="156"/>
      <c r="E916" s="156"/>
      <c r="F916" s="156"/>
      <c r="G916" s="156"/>
      <c r="H916" s="156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ht="12.75" customHeight="1">
      <c r="A917" s="19"/>
      <c r="B917" s="19"/>
      <c r="C917" s="156"/>
      <c r="D917" s="156"/>
      <c r="E917" s="156"/>
      <c r="F917" s="156"/>
      <c r="G917" s="156"/>
      <c r="H917" s="156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ht="12.75" customHeight="1">
      <c r="A918" s="19"/>
      <c r="B918" s="19"/>
      <c r="C918" s="156"/>
      <c r="D918" s="156"/>
      <c r="E918" s="156"/>
      <c r="F918" s="156"/>
      <c r="G918" s="156"/>
      <c r="H918" s="156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ht="12.75" customHeight="1">
      <c r="A919" s="19"/>
      <c r="B919" s="19"/>
      <c r="C919" s="156"/>
      <c r="D919" s="156"/>
      <c r="E919" s="156"/>
      <c r="F919" s="156"/>
      <c r="G919" s="156"/>
      <c r="H919" s="156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ht="12.75" customHeight="1">
      <c r="A920" s="19"/>
      <c r="B920" s="19"/>
      <c r="C920" s="156"/>
      <c r="D920" s="156"/>
      <c r="E920" s="156"/>
      <c r="F920" s="156"/>
      <c r="G920" s="156"/>
      <c r="H920" s="156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ht="12.75" customHeight="1">
      <c r="A921" s="19"/>
      <c r="B921" s="19"/>
      <c r="C921" s="156"/>
      <c r="D921" s="156"/>
      <c r="E921" s="156"/>
      <c r="F921" s="156"/>
      <c r="G921" s="156"/>
      <c r="H921" s="156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ht="12.75" customHeight="1">
      <c r="A922" s="19"/>
      <c r="B922" s="19"/>
      <c r="C922" s="156"/>
      <c r="D922" s="156"/>
      <c r="E922" s="156"/>
      <c r="F922" s="156"/>
      <c r="G922" s="156"/>
      <c r="H922" s="156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ht="12.75" customHeight="1">
      <c r="A923" s="19"/>
      <c r="B923" s="19"/>
      <c r="C923" s="156"/>
      <c r="D923" s="156"/>
      <c r="E923" s="156"/>
      <c r="F923" s="156"/>
      <c r="G923" s="156"/>
      <c r="H923" s="156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ht="12.75" customHeight="1">
      <c r="A924" s="19"/>
      <c r="B924" s="19"/>
      <c r="C924" s="156"/>
      <c r="D924" s="156"/>
      <c r="E924" s="156"/>
      <c r="F924" s="156"/>
      <c r="G924" s="156"/>
      <c r="H924" s="156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ht="12.75" customHeight="1">
      <c r="A925" s="19"/>
      <c r="B925" s="19"/>
      <c r="C925" s="156"/>
      <c r="D925" s="156"/>
      <c r="E925" s="156"/>
      <c r="F925" s="156"/>
      <c r="G925" s="156"/>
      <c r="H925" s="156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ht="12.75" customHeight="1">
      <c r="A926" s="19"/>
      <c r="B926" s="19"/>
      <c r="C926" s="156"/>
      <c r="D926" s="156"/>
      <c r="E926" s="156"/>
      <c r="F926" s="156"/>
      <c r="G926" s="156"/>
      <c r="H926" s="156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ht="12.75" customHeight="1">
      <c r="A927" s="19"/>
      <c r="B927" s="19"/>
      <c r="C927" s="156"/>
      <c r="D927" s="156"/>
      <c r="E927" s="156"/>
      <c r="F927" s="156"/>
      <c r="G927" s="156"/>
      <c r="H927" s="156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ht="12.75" customHeight="1">
      <c r="A928" s="19"/>
      <c r="B928" s="19"/>
      <c r="C928" s="156"/>
      <c r="D928" s="156"/>
      <c r="E928" s="156"/>
      <c r="F928" s="156"/>
      <c r="G928" s="156"/>
      <c r="H928" s="156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ht="12.75" customHeight="1">
      <c r="A929" s="19"/>
      <c r="B929" s="19"/>
      <c r="C929" s="156"/>
      <c r="D929" s="156"/>
      <c r="E929" s="156"/>
      <c r="F929" s="156"/>
      <c r="G929" s="156"/>
      <c r="H929" s="156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ht="12.75" customHeight="1">
      <c r="A930" s="19"/>
      <c r="B930" s="19"/>
      <c r="C930" s="156"/>
      <c r="D930" s="156"/>
      <c r="E930" s="156"/>
      <c r="F930" s="156"/>
      <c r="G930" s="156"/>
      <c r="H930" s="156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ht="12.75" customHeight="1">
      <c r="A931" s="19"/>
      <c r="B931" s="19"/>
      <c r="C931" s="156"/>
      <c r="D931" s="156"/>
      <c r="E931" s="156"/>
      <c r="F931" s="156"/>
      <c r="G931" s="156"/>
      <c r="H931" s="156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ht="12.75" customHeight="1">
      <c r="A932" s="19"/>
      <c r="B932" s="19"/>
      <c r="C932" s="156"/>
      <c r="D932" s="156"/>
      <c r="E932" s="156"/>
      <c r="F932" s="156"/>
      <c r="G932" s="156"/>
      <c r="H932" s="156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ht="12.75" customHeight="1">
      <c r="A933" s="19"/>
      <c r="B933" s="19"/>
      <c r="C933" s="156"/>
      <c r="D933" s="156"/>
      <c r="E933" s="156"/>
      <c r="F933" s="156"/>
      <c r="G933" s="156"/>
      <c r="H933" s="156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ht="12.75" customHeight="1">
      <c r="A934" s="19"/>
      <c r="B934" s="19"/>
      <c r="C934" s="156"/>
      <c r="D934" s="156"/>
      <c r="E934" s="156"/>
      <c r="F934" s="156"/>
      <c r="G934" s="156"/>
      <c r="H934" s="156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ht="12.75" customHeight="1">
      <c r="A935" s="19"/>
      <c r="B935" s="19"/>
      <c r="C935" s="156"/>
      <c r="D935" s="156"/>
      <c r="E935" s="156"/>
      <c r="F935" s="156"/>
      <c r="G935" s="156"/>
      <c r="H935" s="156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ht="12.75" customHeight="1">
      <c r="A936" s="19"/>
      <c r="B936" s="19"/>
      <c r="C936" s="156"/>
      <c r="D936" s="156"/>
      <c r="E936" s="156"/>
      <c r="F936" s="156"/>
      <c r="G936" s="156"/>
      <c r="H936" s="156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ht="12.75" customHeight="1">
      <c r="A937" s="19"/>
      <c r="B937" s="19"/>
      <c r="C937" s="156"/>
      <c r="D937" s="156"/>
      <c r="E937" s="156"/>
      <c r="F937" s="156"/>
      <c r="G937" s="156"/>
      <c r="H937" s="156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ht="12.75" customHeight="1">
      <c r="A938" s="19"/>
      <c r="B938" s="19"/>
      <c r="C938" s="156"/>
      <c r="D938" s="156"/>
      <c r="E938" s="156"/>
      <c r="F938" s="156"/>
      <c r="G938" s="156"/>
      <c r="H938" s="156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ht="12.75" customHeight="1">
      <c r="A939" s="19"/>
      <c r="B939" s="19"/>
      <c r="C939" s="156"/>
      <c r="D939" s="156"/>
      <c r="E939" s="156"/>
      <c r="F939" s="156"/>
      <c r="G939" s="156"/>
      <c r="H939" s="156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ht="12.75" customHeight="1">
      <c r="A940" s="19"/>
      <c r="B940" s="19"/>
      <c r="C940" s="156"/>
      <c r="D940" s="156"/>
      <c r="E940" s="156"/>
      <c r="F940" s="156"/>
      <c r="G940" s="156"/>
      <c r="H940" s="156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ht="12.75" customHeight="1">
      <c r="A941" s="19"/>
      <c r="B941" s="19"/>
      <c r="C941" s="156"/>
      <c r="D941" s="156"/>
      <c r="E941" s="156"/>
      <c r="F941" s="156"/>
      <c r="G941" s="156"/>
      <c r="H941" s="156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ht="12.75" customHeight="1">
      <c r="A942" s="19"/>
      <c r="B942" s="19"/>
      <c r="C942" s="156"/>
      <c r="D942" s="156"/>
      <c r="E942" s="156"/>
      <c r="F942" s="156"/>
      <c r="G942" s="156"/>
      <c r="H942" s="156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ht="12.75" customHeight="1">
      <c r="A943" s="19"/>
      <c r="B943" s="19"/>
      <c r="C943" s="156"/>
      <c r="D943" s="156"/>
      <c r="E943" s="156"/>
      <c r="F943" s="156"/>
      <c r="G943" s="156"/>
      <c r="H943" s="156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ht="12.75" customHeight="1">
      <c r="A944" s="19"/>
      <c r="B944" s="19"/>
      <c r="C944" s="156"/>
      <c r="D944" s="156"/>
      <c r="E944" s="156"/>
      <c r="F944" s="156"/>
      <c r="G944" s="156"/>
      <c r="H944" s="156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ht="12.75" customHeight="1">
      <c r="A945" s="19"/>
      <c r="B945" s="19"/>
      <c r="C945" s="156"/>
      <c r="D945" s="156"/>
      <c r="E945" s="156"/>
      <c r="F945" s="156"/>
      <c r="G945" s="156"/>
      <c r="H945" s="156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ht="12.75" customHeight="1">
      <c r="A946" s="19"/>
      <c r="B946" s="19"/>
      <c r="C946" s="156"/>
      <c r="D946" s="156"/>
      <c r="E946" s="156"/>
      <c r="F946" s="156"/>
      <c r="G946" s="156"/>
      <c r="H946" s="156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ht="12.75" customHeight="1">
      <c r="A947" s="19"/>
      <c r="B947" s="19"/>
      <c r="C947" s="156"/>
      <c r="D947" s="156"/>
      <c r="E947" s="156"/>
      <c r="F947" s="156"/>
      <c r="G947" s="156"/>
      <c r="H947" s="156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ht="12.75" customHeight="1">
      <c r="A948" s="19"/>
      <c r="B948" s="19"/>
      <c r="C948" s="156"/>
      <c r="D948" s="156"/>
      <c r="E948" s="156"/>
      <c r="F948" s="156"/>
      <c r="G948" s="156"/>
      <c r="H948" s="156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ht="12.75" customHeight="1">
      <c r="A949" s="19"/>
      <c r="B949" s="19"/>
      <c r="C949" s="156"/>
      <c r="D949" s="156"/>
      <c r="E949" s="156"/>
      <c r="F949" s="156"/>
      <c r="G949" s="156"/>
      <c r="H949" s="156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ht="12.75" customHeight="1">
      <c r="A950" s="19"/>
      <c r="B950" s="19"/>
      <c r="C950" s="156"/>
      <c r="D950" s="156"/>
      <c r="E950" s="156"/>
      <c r="F950" s="156"/>
      <c r="G950" s="156"/>
      <c r="H950" s="156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ht="12.75" customHeight="1">
      <c r="A951" s="19"/>
      <c r="B951" s="19"/>
      <c r="C951" s="156"/>
      <c r="D951" s="156"/>
      <c r="E951" s="156"/>
      <c r="F951" s="156"/>
      <c r="G951" s="156"/>
      <c r="H951" s="156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ht="12.75" customHeight="1">
      <c r="A952" s="19"/>
      <c r="B952" s="19"/>
      <c r="C952" s="156"/>
      <c r="D952" s="156"/>
      <c r="E952" s="156"/>
      <c r="F952" s="156"/>
      <c r="G952" s="156"/>
      <c r="H952" s="156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ht="12.75" customHeight="1">
      <c r="A953" s="19"/>
      <c r="B953" s="19"/>
      <c r="C953" s="156"/>
      <c r="D953" s="156"/>
      <c r="E953" s="156"/>
      <c r="F953" s="156"/>
      <c r="G953" s="156"/>
      <c r="H953" s="156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ht="12.75" customHeight="1">
      <c r="A954" s="19"/>
      <c r="B954" s="19"/>
      <c r="C954" s="156"/>
      <c r="D954" s="156"/>
      <c r="E954" s="156"/>
      <c r="F954" s="156"/>
      <c r="G954" s="156"/>
      <c r="H954" s="156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ht="12.75" customHeight="1">
      <c r="A955" s="19"/>
      <c r="B955" s="19"/>
      <c r="C955" s="156"/>
      <c r="D955" s="156"/>
      <c r="E955" s="156"/>
      <c r="F955" s="156"/>
      <c r="G955" s="156"/>
      <c r="H955" s="156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ht="12.75" customHeight="1">
      <c r="A956" s="19"/>
      <c r="B956" s="19"/>
      <c r="C956" s="156"/>
      <c r="D956" s="156"/>
      <c r="E956" s="156"/>
      <c r="F956" s="156"/>
      <c r="G956" s="156"/>
      <c r="H956" s="156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ht="12.75" customHeight="1">
      <c r="A957" s="19"/>
      <c r="B957" s="19"/>
      <c r="C957" s="156"/>
      <c r="D957" s="156"/>
      <c r="E957" s="156"/>
      <c r="F957" s="156"/>
      <c r="G957" s="156"/>
      <c r="H957" s="156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ht="12.75" customHeight="1">
      <c r="A958" s="19"/>
      <c r="B958" s="19"/>
      <c r="C958" s="156"/>
      <c r="D958" s="156"/>
      <c r="E958" s="156"/>
      <c r="F958" s="156"/>
      <c r="G958" s="156"/>
      <c r="H958" s="156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ht="12.75" customHeight="1">
      <c r="A959" s="19"/>
      <c r="B959" s="19"/>
      <c r="C959" s="156"/>
      <c r="D959" s="156"/>
      <c r="E959" s="156"/>
      <c r="F959" s="156"/>
      <c r="G959" s="156"/>
      <c r="H959" s="156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ht="12.75" customHeight="1">
      <c r="A960" s="19"/>
      <c r="B960" s="19"/>
      <c r="C960" s="156"/>
      <c r="D960" s="156"/>
      <c r="E960" s="156"/>
      <c r="F960" s="156"/>
      <c r="G960" s="156"/>
      <c r="H960" s="156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ht="12.75" customHeight="1">
      <c r="A961" s="19"/>
      <c r="B961" s="19"/>
      <c r="C961" s="156"/>
      <c r="D961" s="156"/>
      <c r="E961" s="156"/>
      <c r="F961" s="156"/>
      <c r="G961" s="156"/>
      <c r="H961" s="156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ht="12.75" customHeight="1">
      <c r="A962" s="19"/>
      <c r="B962" s="19"/>
      <c r="C962" s="156"/>
      <c r="D962" s="156"/>
      <c r="E962" s="156"/>
      <c r="F962" s="156"/>
      <c r="G962" s="156"/>
      <c r="H962" s="156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ht="12.75" customHeight="1">
      <c r="A963" s="19"/>
      <c r="B963" s="19"/>
      <c r="C963" s="156"/>
      <c r="D963" s="156"/>
      <c r="E963" s="156"/>
      <c r="F963" s="156"/>
      <c r="G963" s="156"/>
      <c r="H963" s="156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ht="12.75" customHeight="1">
      <c r="A964" s="19"/>
      <c r="B964" s="19"/>
      <c r="C964" s="156"/>
      <c r="D964" s="156"/>
      <c r="E964" s="156"/>
      <c r="F964" s="156"/>
      <c r="G964" s="156"/>
      <c r="H964" s="156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ht="12.75" customHeight="1">
      <c r="A965" s="19"/>
      <c r="B965" s="19"/>
      <c r="C965" s="156"/>
      <c r="D965" s="156"/>
      <c r="E965" s="156"/>
      <c r="F965" s="156"/>
      <c r="G965" s="156"/>
      <c r="H965" s="156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ht="12.75" customHeight="1">
      <c r="A966" s="19"/>
      <c r="B966" s="19"/>
      <c r="C966" s="156"/>
      <c r="D966" s="156"/>
      <c r="E966" s="156"/>
      <c r="F966" s="156"/>
      <c r="G966" s="156"/>
      <c r="H966" s="156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ht="12.75" customHeight="1">
      <c r="A967" s="19"/>
      <c r="B967" s="19"/>
      <c r="C967" s="156"/>
      <c r="D967" s="156"/>
      <c r="E967" s="156"/>
      <c r="F967" s="156"/>
      <c r="G967" s="156"/>
      <c r="H967" s="156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ht="12.75" customHeight="1">
      <c r="A968" s="19"/>
      <c r="B968" s="19"/>
      <c r="C968" s="156"/>
      <c r="D968" s="156"/>
      <c r="E968" s="156"/>
      <c r="F968" s="156"/>
      <c r="G968" s="156"/>
      <c r="H968" s="156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ht="12.75" customHeight="1">
      <c r="A969" s="19"/>
      <c r="B969" s="19"/>
      <c r="C969" s="156"/>
      <c r="D969" s="156"/>
      <c r="E969" s="156"/>
      <c r="F969" s="156"/>
      <c r="G969" s="156"/>
      <c r="H969" s="156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ht="12.75" customHeight="1">
      <c r="A970" s="19"/>
      <c r="B970" s="19"/>
      <c r="C970" s="156"/>
      <c r="D970" s="156"/>
      <c r="E970" s="156"/>
      <c r="F970" s="156"/>
      <c r="G970" s="156"/>
      <c r="H970" s="156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ht="12.75" customHeight="1">
      <c r="A971" s="19"/>
      <c r="B971" s="19"/>
      <c r="C971" s="156"/>
      <c r="D971" s="156"/>
      <c r="E971" s="156"/>
      <c r="F971" s="156"/>
      <c r="G971" s="156"/>
      <c r="H971" s="156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ht="12.75" customHeight="1">
      <c r="A972" s="19"/>
      <c r="B972" s="19"/>
      <c r="C972" s="156"/>
      <c r="D972" s="156"/>
      <c r="E972" s="156"/>
      <c r="F972" s="156"/>
      <c r="G972" s="156"/>
      <c r="H972" s="156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ht="12.75" customHeight="1">
      <c r="A973" s="19"/>
      <c r="B973" s="19"/>
      <c r="C973" s="156"/>
      <c r="D973" s="156"/>
      <c r="E973" s="156"/>
      <c r="F973" s="156"/>
      <c r="G973" s="156"/>
      <c r="H973" s="156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ht="12.75" customHeight="1">
      <c r="A974" s="19"/>
      <c r="B974" s="19"/>
      <c r="C974" s="156"/>
      <c r="D974" s="156"/>
      <c r="E974" s="156"/>
      <c r="F974" s="156"/>
      <c r="G974" s="156"/>
      <c r="H974" s="156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ht="12.75" customHeight="1">
      <c r="A975" s="19"/>
      <c r="B975" s="19"/>
      <c r="C975" s="156"/>
      <c r="D975" s="156"/>
      <c r="E975" s="156"/>
      <c r="F975" s="156"/>
      <c r="G975" s="156"/>
      <c r="H975" s="156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ht="12.75" customHeight="1">
      <c r="A976" s="19"/>
      <c r="B976" s="19"/>
      <c r="C976" s="156"/>
      <c r="D976" s="156"/>
      <c r="E976" s="156"/>
      <c r="F976" s="156"/>
      <c r="G976" s="156"/>
      <c r="H976" s="156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ht="12.75" customHeight="1">
      <c r="A977" s="19"/>
      <c r="B977" s="19"/>
      <c r="C977" s="156"/>
      <c r="D977" s="156"/>
      <c r="E977" s="156"/>
      <c r="F977" s="156"/>
      <c r="G977" s="156"/>
      <c r="H977" s="156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ht="12.75" customHeight="1">
      <c r="A978" s="19"/>
      <c r="B978" s="19"/>
      <c r="C978" s="156"/>
      <c r="D978" s="156"/>
      <c r="E978" s="156"/>
      <c r="F978" s="156"/>
      <c r="G978" s="156"/>
      <c r="H978" s="156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ht="12.75" customHeight="1">
      <c r="A979" s="19"/>
      <c r="B979" s="19"/>
      <c r="C979" s="156"/>
      <c r="D979" s="156"/>
      <c r="E979" s="156"/>
      <c r="F979" s="156"/>
      <c r="G979" s="156"/>
      <c r="H979" s="156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ht="12.75" customHeight="1">
      <c r="A980" s="19"/>
      <c r="B980" s="19"/>
      <c r="C980" s="156"/>
      <c r="D980" s="156"/>
      <c r="E980" s="156"/>
      <c r="F980" s="156"/>
      <c r="G980" s="156"/>
      <c r="H980" s="156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ht="12.75" customHeight="1">
      <c r="A981" s="19"/>
      <c r="B981" s="19"/>
      <c r="C981" s="156"/>
      <c r="D981" s="156"/>
      <c r="E981" s="156"/>
      <c r="F981" s="156"/>
      <c r="G981" s="156"/>
      <c r="H981" s="156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ht="12.75" customHeight="1">
      <c r="A982" s="19"/>
      <c r="B982" s="19"/>
      <c r="C982" s="156"/>
      <c r="D982" s="156"/>
      <c r="E982" s="156"/>
      <c r="F982" s="156"/>
      <c r="G982" s="156"/>
      <c r="H982" s="156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ht="12.75" customHeight="1">
      <c r="A983" s="19"/>
      <c r="B983" s="19"/>
      <c r="C983" s="156"/>
      <c r="D983" s="156"/>
      <c r="E983" s="156"/>
      <c r="F983" s="156"/>
      <c r="G983" s="156"/>
      <c r="H983" s="156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ht="12.75" customHeight="1">
      <c r="A984" s="19"/>
      <c r="B984" s="19"/>
      <c r="C984" s="156"/>
      <c r="D984" s="156"/>
      <c r="E984" s="156"/>
      <c r="F984" s="156"/>
      <c r="G984" s="156"/>
      <c r="H984" s="156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ht="12.75" customHeight="1">
      <c r="A985" s="19"/>
      <c r="B985" s="19"/>
      <c r="C985" s="156"/>
      <c r="D985" s="156"/>
      <c r="E985" s="156"/>
      <c r="F985" s="156"/>
      <c r="G985" s="156"/>
      <c r="H985" s="156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ht="12.75" customHeight="1">
      <c r="A986" s="19"/>
      <c r="B986" s="19"/>
      <c r="C986" s="156"/>
      <c r="D986" s="156"/>
      <c r="E986" s="156"/>
      <c r="F986" s="156"/>
      <c r="G986" s="156"/>
      <c r="H986" s="156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ht="12.75" customHeight="1">
      <c r="A987" s="19"/>
      <c r="B987" s="19"/>
      <c r="C987" s="156"/>
      <c r="D987" s="156"/>
      <c r="E987" s="156"/>
      <c r="F987" s="156"/>
      <c r="G987" s="156"/>
      <c r="H987" s="156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ht="12.75" customHeight="1">
      <c r="A988" s="19"/>
      <c r="B988" s="19"/>
      <c r="C988" s="156"/>
      <c r="D988" s="156"/>
      <c r="E988" s="156"/>
      <c r="F988" s="156"/>
      <c r="G988" s="156"/>
      <c r="H988" s="156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ht="12.75" customHeight="1">
      <c r="A989" s="19"/>
      <c r="B989" s="19"/>
      <c r="C989" s="156"/>
      <c r="D989" s="156"/>
      <c r="E989" s="156"/>
      <c r="F989" s="156"/>
      <c r="G989" s="156"/>
      <c r="H989" s="156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ht="12.75" customHeight="1">
      <c r="A990" s="19"/>
      <c r="B990" s="19"/>
      <c r="C990" s="156"/>
      <c r="D990" s="156"/>
      <c r="E990" s="156"/>
      <c r="F990" s="156"/>
      <c r="G990" s="156"/>
      <c r="H990" s="156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ht="12.75" customHeight="1">
      <c r="A991" s="19"/>
      <c r="B991" s="19"/>
      <c r="C991" s="156"/>
      <c r="D991" s="156"/>
      <c r="E991" s="156"/>
      <c r="F991" s="156"/>
      <c r="G991" s="156"/>
      <c r="H991" s="156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ht="12.75" customHeight="1">
      <c r="A992" s="19"/>
      <c r="B992" s="19"/>
      <c r="C992" s="156"/>
      <c r="D992" s="156"/>
      <c r="E992" s="156"/>
      <c r="F992" s="156"/>
      <c r="G992" s="156"/>
      <c r="H992" s="156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ht="12.75" customHeight="1">
      <c r="A993" s="19"/>
      <c r="B993" s="19"/>
      <c r="C993" s="156"/>
      <c r="D993" s="156"/>
      <c r="E993" s="156"/>
      <c r="F993" s="156"/>
      <c r="G993" s="156"/>
      <c r="H993" s="156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</sheetData>
  <mergeCells count="2">
    <mergeCell ref="B1:H1"/>
    <mergeCell ref="B2:H4"/>
  </mergeCells>
  <conditionalFormatting sqref="C42">
    <cfRule type="expression" dxfId="0" priority="1">
      <formula>C$1&gt;=TODAY()</formula>
    </cfRule>
  </conditionalFormatting>
  <conditionalFormatting sqref="C42">
    <cfRule type="expression" dxfId="0" priority="2">
      <formula>C$1&gt;=TODAY()</formula>
    </cfRule>
  </conditionalFormatting>
  <conditionalFormatting sqref="C42">
    <cfRule type="expression" dxfId="0" priority="3">
      <formula>C$1&gt;=TODAY()</formula>
    </cfRule>
  </conditionalFormatting>
  <conditionalFormatting sqref="C42">
    <cfRule type="expression" dxfId="0" priority="4">
      <formula>C$1&gt;=TODAY()</formula>
    </cfRule>
  </conditionalFormatting>
  <conditionalFormatting sqref="C42">
    <cfRule type="expression" dxfId="0" priority="5">
      <formula>C$1&gt;=TODAY()</formula>
    </cfRule>
  </conditionalFormatting>
  <conditionalFormatting sqref="C42">
    <cfRule type="expression" dxfId="0" priority="6">
      <formula>C$1&gt;=TODAY()</formula>
    </cfRule>
  </conditionalFormatting>
  <conditionalFormatting sqref="C42">
    <cfRule type="expression" dxfId="0" priority="7">
      <formula>C$1&gt;=TODAY()</formula>
    </cfRule>
  </conditionalFormatting>
  <conditionalFormatting sqref="C42">
    <cfRule type="expression" dxfId="0" priority="8">
      <formula>C$1&gt;=TODAY()</formula>
    </cfRule>
  </conditionalFormatting>
  <conditionalFormatting sqref="C42">
    <cfRule type="expression" dxfId="0" priority="9">
      <formula>C$1&gt;=TODAY()</formula>
    </cfRule>
  </conditionalFormatting>
  <conditionalFormatting sqref="C42">
    <cfRule type="expression" dxfId="0" priority="10">
      <formula>C$1&gt;=TODAY()</formula>
    </cfRule>
  </conditionalFormatting>
  <conditionalFormatting sqref="C42">
    <cfRule type="expression" dxfId="0" priority="11">
      <formula>C$1&gt;=TODAY()</formula>
    </cfRule>
  </conditionalFormatting>
  <conditionalFormatting sqref="C42">
    <cfRule type="expression" dxfId="0" priority="12">
      <formula>C$1&gt;=TODAY()</formula>
    </cfRule>
  </conditionalFormatting>
  <conditionalFormatting sqref="C42">
    <cfRule type="expression" dxfId="0" priority="13">
      <formula>C$1&gt;=TODAY()</formula>
    </cfRule>
  </conditionalFormatting>
  <conditionalFormatting sqref="C42">
    <cfRule type="expression" dxfId="0" priority="14">
      <formula>C$1&gt;=TODAY()</formula>
    </cfRule>
  </conditionalFormatting>
  <conditionalFormatting sqref="C42">
    <cfRule type="expression" dxfId="0" priority="15">
      <formula>C$1&gt;=TODAY()</formula>
    </cfRule>
  </conditionalFormatting>
  <conditionalFormatting sqref="C42">
    <cfRule type="expression" dxfId="0" priority="16">
      <formula>C$1&gt;=TODAY()</formula>
    </cfRule>
  </conditionalFormatting>
  <conditionalFormatting sqref="C42">
    <cfRule type="expression" dxfId="0" priority="17">
      <formula>C$1&gt;=TODAY()</formula>
    </cfRule>
  </conditionalFormatting>
  <conditionalFormatting sqref="C42">
    <cfRule type="expression" dxfId="0" priority="18">
      <formula>C$1&gt;=TODAY()</formula>
    </cfRule>
  </conditionalFormatting>
  <conditionalFormatting sqref="C42">
    <cfRule type="expression" dxfId="0" priority="19">
      <formula>C$1&gt;=TODAY()</formula>
    </cfRule>
  </conditionalFormatting>
  <conditionalFormatting sqref="C42">
    <cfRule type="expression" dxfId="0" priority="20">
      <formula>C$1&gt;=TODAY()</formula>
    </cfRule>
  </conditionalFormatting>
  <conditionalFormatting sqref="C42">
    <cfRule type="expression" dxfId="0" priority="21">
      <formula>C$1&gt;=TODAY()</formula>
    </cfRule>
  </conditionalFormatting>
  <conditionalFormatting sqref="C42">
    <cfRule type="expression" dxfId="0" priority="22">
      <formula>C$1&gt;=TODAY()</formula>
    </cfRule>
  </conditionalFormatting>
  <conditionalFormatting sqref="C42">
    <cfRule type="expression" dxfId="0" priority="23">
      <formula>C$1&gt;=TODAY()</formula>
    </cfRule>
  </conditionalFormatting>
  <conditionalFormatting sqref="C42">
    <cfRule type="expression" dxfId="0" priority="24">
      <formula>C$1&gt;=TODAY()</formula>
    </cfRule>
  </conditionalFormatting>
  <conditionalFormatting sqref="C42">
    <cfRule type="expression" dxfId="0" priority="25">
      <formula>C$1&gt;=TODAY()</formula>
    </cfRule>
  </conditionalFormatting>
  <conditionalFormatting sqref="C42">
    <cfRule type="expression" dxfId="0" priority="26">
      <formula>C$1&gt;=TODAY()</formula>
    </cfRule>
  </conditionalFormatting>
  <conditionalFormatting sqref="C42">
    <cfRule type="expression" dxfId="0" priority="27">
      <formula>C$1&gt;=TODAY()</formula>
    </cfRule>
  </conditionalFormatting>
  <conditionalFormatting sqref="C42">
    <cfRule type="expression" dxfId="0" priority="28">
      <formula>C$1&gt;=TODAY()</formula>
    </cfRule>
  </conditionalFormatting>
  <conditionalFormatting sqref="C42">
    <cfRule type="expression" dxfId="0" priority="29">
      <formula>C$1&gt;=TODAY()</formula>
    </cfRule>
  </conditionalFormatting>
  <conditionalFormatting sqref="C42">
    <cfRule type="expression" dxfId="0" priority="30">
      <formula>C$1&gt;=TODAY()</formula>
    </cfRule>
  </conditionalFormatting>
  <conditionalFormatting sqref="C42">
    <cfRule type="expression" dxfId="0" priority="31">
      <formula>C$1&gt;=TODAY()</formula>
    </cfRule>
  </conditionalFormatting>
  <conditionalFormatting sqref="C42">
    <cfRule type="expression" dxfId="0" priority="32">
      <formula>C$1&gt;=TODAY()</formula>
    </cfRule>
  </conditionalFormatting>
  <conditionalFormatting sqref="C42">
    <cfRule type="expression" dxfId="0" priority="33">
      <formula>C$1&gt;=TODAY()</formula>
    </cfRule>
  </conditionalFormatting>
  <conditionalFormatting sqref="C42">
    <cfRule type="expression" dxfId="0" priority="34">
      <formula>C$1&gt;=TODAY()</formula>
    </cfRule>
  </conditionalFormatting>
  <conditionalFormatting sqref="C42">
    <cfRule type="expression" dxfId="0" priority="35">
      <formula>C$1&gt;=TODAY()</formula>
    </cfRule>
  </conditionalFormatting>
  <conditionalFormatting sqref="C42">
    <cfRule type="expression" dxfId="0" priority="36">
      <formula>C$1&gt;=TODAY()</formula>
    </cfRule>
  </conditionalFormatting>
  <conditionalFormatting sqref="C42">
    <cfRule type="expression" dxfId="0" priority="37">
      <formula>C$1&gt;=TODAY()</formula>
    </cfRule>
  </conditionalFormatting>
  <conditionalFormatting sqref="C42">
    <cfRule type="expression" dxfId="0" priority="38">
      <formula>C$1&gt;=TODAY()</formula>
    </cfRule>
  </conditionalFormatting>
  <conditionalFormatting sqref="C42">
    <cfRule type="expression" dxfId="0" priority="39">
      <formula>C$1&gt;=TODAY()</formula>
    </cfRule>
  </conditionalFormatting>
  <conditionalFormatting sqref="C42">
    <cfRule type="expression" dxfId="0" priority="40">
      <formula>C$1&gt;=TODAY()</formula>
    </cfRule>
  </conditionalFormatting>
  <conditionalFormatting sqref="C42">
    <cfRule type="expression" dxfId="0" priority="41">
      <formula>C$1&gt;=TODAY()</formula>
    </cfRule>
  </conditionalFormatting>
  <conditionalFormatting sqref="C42">
    <cfRule type="expression" dxfId="0" priority="42">
      <formula>C$1&gt;=TODAY()</formula>
    </cfRule>
  </conditionalFormatting>
  <conditionalFormatting sqref="C5">
    <cfRule type="expression" dxfId="0" priority="43">
      <formula>C$1&gt;=TODAY()</formula>
    </cfRule>
  </conditionalFormatting>
  <conditionalFormatting sqref="C5">
    <cfRule type="expression" dxfId="0" priority="44">
      <formula>C$1&gt;=TODAY()</formula>
    </cfRule>
  </conditionalFormatting>
  <conditionalFormatting sqref="C5">
    <cfRule type="expression" dxfId="0" priority="45">
      <formula>C$1&gt;=TODAY()</formula>
    </cfRule>
  </conditionalFormatting>
  <conditionalFormatting sqref="C5">
    <cfRule type="expression" dxfId="0" priority="46">
      <formula>C$1&gt;=TODAY()</formula>
    </cfRule>
  </conditionalFormatting>
  <conditionalFormatting sqref="C5">
    <cfRule type="expression" dxfId="0" priority="47">
      <formula>C$1&gt;=TODAY()</formula>
    </cfRule>
  </conditionalFormatting>
  <conditionalFormatting sqref="C5">
    <cfRule type="expression" dxfId="0" priority="48">
      <formula>C$1&gt;=TODAY()</formula>
    </cfRule>
  </conditionalFormatting>
  <conditionalFormatting sqref="C5">
    <cfRule type="expression" dxfId="0" priority="49">
      <formula>C$1&gt;=TODAY()</formula>
    </cfRule>
  </conditionalFormatting>
  <conditionalFormatting sqref="C5">
    <cfRule type="expression" dxfId="0" priority="50">
      <formula>C$1&gt;=TODAY()</formula>
    </cfRule>
  </conditionalFormatting>
  <conditionalFormatting sqref="C6">
    <cfRule type="expression" dxfId="0" priority="51">
      <formula>C$1&gt;=TODAY()</formula>
    </cfRule>
  </conditionalFormatting>
  <conditionalFormatting sqref="C6">
    <cfRule type="expression" dxfId="0" priority="52">
      <formula>C$1&gt;=TODAY()</formula>
    </cfRule>
  </conditionalFormatting>
  <conditionalFormatting sqref="C6">
    <cfRule type="expression" dxfId="0" priority="53">
      <formula>C$1&gt;=TODAY()</formula>
    </cfRule>
  </conditionalFormatting>
  <conditionalFormatting sqref="C6">
    <cfRule type="expression" dxfId="0" priority="54">
      <formula>C$1&gt;=TODAY()</formula>
    </cfRule>
  </conditionalFormatting>
  <conditionalFormatting sqref="C6">
    <cfRule type="expression" dxfId="0" priority="55">
      <formula>C$1&gt;=TODAY()</formula>
    </cfRule>
  </conditionalFormatting>
  <conditionalFormatting sqref="C6">
    <cfRule type="expression" dxfId="0" priority="56">
      <formula>C$1&gt;=TODAY()</formula>
    </cfRule>
  </conditionalFormatting>
  <conditionalFormatting sqref="C6">
    <cfRule type="expression" dxfId="0" priority="57">
      <formula>C$1&gt;=TODAY()</formula>
    </cfRule>
  </conditionalFormatting>
  <conditionalFormatting sqref="C6">
    <cfRule type="expression" dxfId="0" priority="58">
      <formula>C$1&gt;=TODAY()</formula>
    </cfRule>
  </conditionalFormatting>
  <conditionalFormatting sqref="C38">
    <cfRule type="expression" dxfId="0" priority="59">
      <formula>C$1&gt;=TODAY()</formula>
    </cfRule>
  </conditionalFormatting>
  <conditionalFormatting sqref="C38">
    <cfRule type="expression" dxfId="0" priority="60">
      <formula>C$1&gt;=TODAY()</formula>
    </cfRule>
  </conditionalFormatting>
  <conditionalFormatting sqref="C38">
    <cfRule type="expression" dxfId="0" priority="61">
      <formula>C$1&gt;=TODAY()</formula>
    </cfRule>
  </conditionalFormatting>
  <conditionalFormatting sqref="C38">
    <cfRule type="expression" dxfId="0" priority="62">
      <formula>C$1&gt;=TODAY()</formula>
    </cfRule>
  </conditionalFormatting>
  <conditionalFormatting sqref="C38">
    <cfRule type="expression" dxfId="0" priority="63">
      <formula>C$1&gt;=TODAY()</formula>
    </cfRule>
  </conditionalFormatting>
  <conditionalFormatting sqref="C38">
    <cfRule type="expression" dxfId="0" priority="64">
      <formula>C$1&gt;=TODAY()</formula>
    </cfRule>
  </conditionalFormatting>
  <conditionalFormatting sqref="C38">
    <cfRule type="expression" dxfId="0" priority="65">
      <formula>C$1&gt;=TODAY()</formula>
    </cfRule>
  </conditionalFormatting>
  <conditionalFormatting sqref="C38">
    <cfRule type="expression" dxfId="0" priority="66">
      <formula>C$1&gt;=TODAY()</formula>
    </cfRule>
  </conditionalFormatting>
  <conditionalFormatting sqref="C38">
    <cfRule type="expression" dxfId="0" priority="67">
      <formula>C$1&gt;=TODAY()</formula>
    </cfRule>
  </conditionalFormatting>
  <conditionalFormatting sqref="C38">
    <cfRule type="expression" dxfId="0" priority="68">
      <formula>C$1&gt;=TODAY()</formula>
    </cfRule>
  </conditionalFormatting>
  <conditionalFormatting sqref="C38">
    <cfRule type="expression" dxfId="0" priority="69">
      <formula>C$1&gt;=TODAY()</formula>
    </cfRule>
  </conditionalFormatting>
  <conditionalFormatting sqref="C38">
    <cfRule type="expression" dxfId="0" priority="70">
      <formula>C$1&gt;=TODAY()</formula>
    </cfRule>
  </conditionalFormatting>
  <conditionalFormatting sqref="C38">
    <cfRule type="expression" dxfId="0" priority="71">
      <formula>C$1&gt;=TODAY()</formula>
    </cfRule>
  </conditionalFormatting>
  <conditionalFormatting sqref="C38">
    <cfRule type="expression" dxfId="0" priority="72">
      <formula>C$1&gt;=TODAY()</formula>
    </cfRule>
  </conditionalFormatting>
  <conditionalFormatting sqref="C38">
    <cfRule type="expression" dxfId="0" priority="73">
      <formula>C$1&gt;=TODAY()</formula>
    </cfRule>
  </conditionalFormatting>
  <conditionalFormatting sqref="C38">
    <cfRule type="expression" dxfId="0" priority="74">
      <formula>C$1&gt;=TODAY()</formula>
    </cfRule>
  </conditionalFormatting>
  <conditionalFormatting sqref="C45">
    <cfRule type="expression" dxfId="0" priority="75">
      <formula>C$1&gt;=TODAY()</formula>
    </cfRule>
  </conditionalFormatting>
  <conditionalFormatting sqref="C45">
    <cfRule type="expression" dxfId="0" priority="76">
      <formula>C$1&gt;=TODAY()</formula>
    </cfRule>
  </conditionalFormatting>
  <conditionalFormatting sqref="C45">
    <cfRule type="expression" dxfId="0" priority="77">
      <formula>C$1&gt;=TODAY()</formula>
    </cfRule>
  </conditionalFormatting>
  <conditionalFormatting sqref="C45">
    <cfRule type="expression" dxfId="0" priority="78">
      <formula>C$1&gt;=TODAY()</formula>
    </cfRule>
  </conditionalFormatting>
  <conditionalFormatting sqref="C45">
    <cfRule type="expression" dxfId="0" priority="79">
      <formula>C$1&gt;=TODAY()</formula>
    </cfRule>
  </conditionalFormatting>
  <conditionalFormatting sqref="C45">
    <cfRule type="expression" dxfId="0" priority="80">
      <formula>C$1&gt;=TODAY()</formula>
    </cfRule>
  </conditionalFormatting>
  <conditionalFormatting sqref="C45">
    <cfRule type="expression" dxfId="0" priority="81">
      <formula>C$1&gt;=TODAY()</formula>
    </cfRule>
  </conditionalFormatting>
  <conditionalFormatting sqref="C45">
    <cfRule type="expression" dxfId="0" priority="82">
      <formula>C$1&gt;=TODAY()</formula>
    </cfRule>
  </conditionalFormatting>
  <conditionalFormatting sqref="C45">
    <cfRule type="expression" dxfId="0" priority="83">
      <formula>C$1&gt;=TODAY()</formula>
    </cfRule>
  </conditionalFormatting>
  <conditionalFormatting sqref="C45">
    <cfRule type="expression" dxfId="0" priority="84">
      <formula>C$1&gt;=TODAY()</formula>
    </cfRule>
  </conditionalFormatting>
  <conditionalFormatting sqref="C6">
    <cfRule type="expression" dxfId="0" priority="85">
      <formula>C$1&gt;=TODAY()</formula>
    </cfRule>
  </conditionalFormatting>
  <conditionalFormatting sqref="C6">
    <cfRule type="expression" dxfId="0" priority="86">
      <formula>C$1&gt;=TODAY()</formula>
    </cfRule>
  </conditionalFormatting>
  <conditionalFormatting sqref="C6">
    <cfRule type="expression" dxfId="0" priority="87">
      <formula>C$1&gt;=TODAY()</formula>
    </cfRule>
  </conditionalFormatting>
  <conditionalFormatting sqref="C6">
    <cfRule type="expression" dxfId="0" priority="88">
      <formula>C$1&gt;=TODAY()</formula>
    </cfRule>
  </conditionalFormatting>
  <conditionalFormatting sqref="C38">
    <cfRule type="expression" dxfId="0" priority="89">
      <formula>C$1&gt;=TODAY()</formula>
    </cfRule>
  </conditionalFormatting>
  <conditionalFormatting sqref="C38">
    <cfRule type="expression" dxfId="0" priority="90">
      <formula>C$1&gt;=TODAY()</formula>
    </cfRule>
  </conditionalFormatting>
  <conditionalFormatting sqref="C38">
    <cfRule type="expression" dxfId="0" priority="91">
      <formula>C$1&gt;=TODAY()</formula>
    </cfRule>
  </conditionalFormatting>
  <conditionalFormatting sqref="C38">
    <cfRule type="expression" dxfId="0" priority="92">
      <formula>C$1&gt;=TODAY()</formula>
    </cfRule>
  </conditionalFormatting>
  <conditionalFormatting sqref="C38">
    <cfRule type="expression" dxfId="0" priority="93">
      <formula>C$1&gt;=TODAY()</formula>
    </cfRule>
  </conditionalFormatting>
  <conditionalFormatting sqref="C38">
    <cfRule type="expression" dxfId="0" priority="94">
      <formula>C$1&gt;=TODAY()</formula>
    </cfRule>
  </conditionalFormatting>
  <conditionalFormatting sqref="C45">
    <cfRule type="expression" dxfId="0" priority="95">
      <formula>C$1&gt;=TODAY()</formula>
    </cfRule>
  </conditionalFormatting>
  <conditionalFormatting sqref="C45">
    <cfRule type="expression" dxfId="0" priority="96">
      <formula>C$1&gt;=TODAY()</formula>
    </cfRule>
  </conditionalFormatting>
  <conditionalFormatting sqref="C45">
    <cfRule type="expression" dxfId="0" priority="97">
      <formula>C$1&gt;=TODAY()</formula>
    </cfRule>
  </conditionalFormatting>
  <conditionalFormatting sqref="C45">
    <cfRule type="expression" dxfId="0" priority="98">
      <formula>C$1&gt;=TODAY()</formula>
    </cfRule>
  </conditionalFormatting>
  <conditionalFormatting sqref="C45">
    <cfRule type="expression" dxfId="0" priority="99">
      <formula>C$1&gt;=TODAY()</formula>
    </cfRule>
  </conditionalFormatting>
  <conditionalFormatting sqref="C45">
    <cfRule type="expression" dxfId="0" priority="100">
      <formula>C$1&gt;=TODAY()</formula>
    </cfRule>
  </conditionalFormatting>
  <conditionalFormatting sqref="C45">
    <cfRule type="expression" dxfId="0" priority="101">
      <formula>C$1&gt;=TODAY()</formula>
    </cfRule>
  </conditionalFormatting>
  <conditionalFormatting sqref="C45">
    <cfRule type="expression" dxfId="0" priority="102">
      <formula>C$1&gt;=TODAY()</formula>
    </cfRule>
  </conditionalFormatting>
  <conditionalFormatting sqref="C45">
    <cfRule type="expression" dxfId="0" priority="103">
      <formula>C$1&gt;=TODAY()</formula>
    </cfRule>
  </conditionalFormatting>
  <conditionalFormatting sqref="C45">
    <cfRule type="expression" dxfId="0" priority="104">
      <formula>C$1&gt;=TODAY()</formula>
    </cfRule>
  </conditionalFormatting>
  <conditionalFormatting sqref="C5">
    <cfRule type="expression" dxfId="0" priority="105">
      <formula>C$1&gt;=TODAY()</formula>
    </cfRule>
  </conditionalFormatting>
  <conditionalFormatting sqref="C5">
    <cfRule type="expression" dxfId="0" priority="106">
      <formula>C$1&gt;=TODAY()</formula>
    </cfRule>
  </conditionalFormatting>
  <conditionalFormatting sqref="C5">
    <cfRule type="expression" dxfId="0" priority="107">
      <formula>C$1&gt;=TODAY()</formula>
    </cfRule>
  </conditionalFormatting>
  <conditionalFormatting sqref="C5">
    <cfRule type="expression" dxfId="0" priority="108">
      <formula>C$1&gt;=TODAY()</formula>
    </cfRule>
  </conditionalFormatting>
  <conditionalFormatting sqref="C5">
    <cfRule type="expression" dxfId="0" priority="109">
      <formula>C$1&gt;=TODAY()</formula>
    </cfRule>
  </conditionalFormatting>
  <conditionalFormatting sqref="C5">
    <cfRule type="expression" dxfId="0" priority="110">
      <formula>C$1&gt;=TODAY()</formula>
    </cfRule>
  </conditionalFormatting>
  <conditionalFormatting sqref="C5">
    <cfRule type="expression" dxfId="0" priority="111">
      <formula>C$1&gt;=TODAY()</formula>
    </cfRule>
  </conditionalFormatting>
  <conditionalFormatting sqref="C5">
    <cfRule type="expression" dxfId="0" priority="112">
      <formula>C$1&gt;=TODAY()</formula>
    </cfRule>
  </conditionalFormatting>
  <conditionalFormatting sqref="C5">
    <cfRule type="expression" dxfId="0" priority="113">
      <formula>C$1&gt;=TODAY()</formula>
    </cfRule>
  </conditionalFormatting>
  <conditionalFormatting sqref="C5">
    <cfRule type="expression" dxfId="0" priority="114">
      <formula>C$1&gt;=TODAY()</formula>
    </cfRule>
  </conditionalFormatting>
  <conditionalFormatting sqref="C5">
    <cfRule type="expression" dxfId="0" priority="115">
      <formula>C$1&gt;=TODAY()</formula>
    </cfRule>
  </conditionalFormatting>
  <conditionalFormatting sqref="C5">
    <cfRule type="expression" dxfId="0" priority="116">
      <formula>C$1&gt;=TODAY()</formula>
    </cfRule>
  </conditionalFormatting>
  <conditionalFormatting sqref="C5">
    <cfRule type="expression" dxfId="0" priority="117">
      <formula>C$1&gt;=TODAY()</formula>
    </cfRule>
  </conditionalFormatting>
  <conditionalFormatting sqref="C5">
    <cfRule type="expression" dxfId="0" priority="118">
      <formula>C$1&gt;=TODAY()</formula>
    </cfRule>
  </conditionalFormatting>
  <conditionalFormatting sqref="C5">
    <cfRule type="expression" dxfId="0" priority="119">
      <formula>C$1&gt;=TODAY()</formula>
    </cfRule>
  </conditionalFormatting>
  <conditionalFormatting sqref="C5">
    <cfRule type="expression" dxfId="0" priority="120">
      <formula>C$1&gt;=TODAY()</formula>
    </cfRule>
  </conditionalFormatting>
  <conditionalFormatting sqref="C6">
    <cfRule type="expression" dxfId="0" priority="121">
      <formula>C$1&gt;=TODAY()</formula>
    </cfRule>
  </conditionalFormatting>
  <conditionalFormatting sqref="C6">
    <cfRule type="expression" dxfId="0" priority="122">
      <formula>C$1&gt;=TODAY()</formula>
    </cfRule>
  </conditionalFormatting>
  <conditionalFormatting sqref="C6">
    <cfRule type="expression" dxfId="0" priority="123">
      <formula>C$1&gt;=TODAY()</formula>
    </cfRule>
  </conditionalFormatting>
  <conditionalFormatting sqref="C6">
    <cfRule type="expression" dxfId="0" priority="124">
      <formula>C$1&gt;=TODAY()</formula>
    </cfRule>
  </conditionalFormatting>
  <conditionalFormatting sqref="C6">
    <cfRule type="expression" dxfId="0" priority="125">
      <formula>C$1&gt;=TODAY()</formula>
    </cfRule>
  </conditionalFormatting>
  <conditionalFormatting sqref="C6">
    <cfRule type="expression" dxfId="0" priority="126">
      <formula>C$1&gt;=TODAY()</formula>
    </cfRule>
  </conditionalFormatting>
  <conditionalFormatting sqref="C38">
    <cfRule type="expression" dxfId="0" priority="127">
      <formula>C$1&gt;=TODAY()</formula>
    </cfRule>
  </conditionalFormatting>
  <conditionalFormatting sqref="C38">
    <cfRule type="expression" dxfId="0" priority="128">
      <formula>C$1&gt;=TODAY()</formula>
    </cfRule>
  </conditionalFormatting>
  <conditionalFormatting sqref="C38">
    <cfRule type="expression" dxfId="0" priority="129">
      <formula>C$1&gt;=TODAY()</formula>
    </cfRule>
  </conditionalFormatting>
  <conditionalFormatting sqref="C38">
    <cfRule type="expression" dxfId="0" priority="130">
      <formula>C$1&gt;=TODAY()</formula>
    </cfRule>
  </conditionalFormatting>
  <conditionalFormatting sqref="C38">
    <cfRule type="expression" dxfId="0" priority="131">
      <formula>C$1&gt;=TODAY()</formula>
    </cfRule>
  </conditionalFormatting>
  <conditionalFormatting sqref="C38">
    <cfRule type="expression" dxfId="0" priority="132">
      <formula>C$1&gt;=TODAY()</formula>
    </cfRule>
  </conditionalFormatting>
  <conditionalFormatting sqref="C38">
    <cfRule type="expression" dxfId="0" priority="133">
      <formula>C$1&gt;=TODAY()</formula>
    </cfRule>
  </conditionalFormatting>
  <conditionalFormatting sqref="C38">
    <cfRule type="expression" dxfId="0" priority="134">
      <formula>C$1&gt;=TODAY()</formula>
    </cfRule>
  </conditionalFormatting>
  <conditionalFormatting sqref="C38">
    <cfRule type="expression" dxfId="0" priority="135">
      <formula>C$1&gt;=TODAY()</formula>
    </cfRule>
  </conditionalFormatting>
  <conditionalFormatting sqref="C38">
    <cfRule type="expression" dxfId="0" priority="136">
      <formula>C$1&gt;=TODAY()</formula>
    </cfRule>
  </conditionalFormatting>
  <conditionalFormatting sqref="C38">
    <cfRule type="expression" dxfId="0" priority="137">
      <formula>C$1&gt;=TODAY()</formula>
    </cfRule>
  </conditionalFormatting>
  <conditionalFormatting sqref="C38">
    <cfRule type="expression" dxfId="0" priority="138">
      <formula>C$1&gt;=TODAY()</formula>
    </cfRule>
  </conditionalFormatting>
  <conditionalFormatting sqref="C38">
    <cfRule type="expression" dxfId="0" priority="139">
      <formula>C$1&gt;=TODAY()</formula>
    </cfRule>
  </conditionalFormatting>
  <conditionalFormatting sqref="C38">
    <cfRule type="expression" dxfId="0" priority="140">
      <formula>C$1&gt;=TODAY()</formula>
    </cfRule>
  </conditionalFormatting>
  <conditionalFormatting sqref="C38">
    <cfRule type="expression" dxfId="0" priority="141">
      <formula>C$1&gt;=TODAY()</formula>
    </cfRule>
  </conditionalFormatting>
  <conditionalFormatting sqref="C38">
    <cfRule type="expression" dxfId="0" priority="142">
      <formula>C$1&gt;=TODAY()</formula>
    </cfRule>
  </conditionalFormatting>
  <conditionalFormatting sqref="C38">
    <cfRule type="expression" dxfId="0" priority="143">
      <formula>C$1&gt;=TODAY()</formula>
    </cfRule>
  </conditionalFormatting>
  <conditionalFormatting sqref="C38">
    <cfRule type="expression" dxfId="0" priority="144">
      <formula>C$1&gt;=TODAY()</formula>
    </cfRule>
  </conditionalFormatting>
  <conditionalFormatting sqref="C38">
    <cfRule type="expression" dxfId="0" priority="145">
      <formula>C$1&gt;=TODAY()</formula>
    </cfRule>
  </conditionalFormatting>
  <conditionalFormatting sqref="C38">
    <cfRule type="expression" dxfId="0" priority="146">
      <formula>C$1&gt;=TODAY()</formula>
    </cfRule>
  </conditionalFormatting>
  <conditionalFormatting sqref="C45">
    <cfRule type="expression" dxfId="0" priority="147">
      <formula>C$1&gt;=TODAY()</formula>
    </cfRule>
  </conditionalFormatting>
  <conditionalFormatting sqref="C45">
    <cfRule type="expression" dxfId="0" priority="148">
      <formula>C$1&gt;=TODAY()</formula>
    </cfRule>
  </conditionalFormatting>
  <conditionalFormatting sqref="C45">
    <cfRule type="expression" dxfId="0" priority="149">
      <formula>C$1&gt;=TODAY()</formula>
    </cfRule>
  </conditionalFormatting>
  <conditionalFormatting sqref="C45">
    <cfRule type="expression" dxfId="0" priority="150">
      <formula>C$1&gt;=TODAY()</formula>
    </cfRule>
  </conditionalFormatting>
  <conditionalFormatting sqref="C45">
    <cfRule type="expression" dxfId="0" priority="151">
      <formula>C$1&gt;=TODAY()</formula>
    </cfRule>
  </conditionalFormatting>
  <conditionalFormatting sqref="C45">
    <cfRule type="expression" dxfId="0" priority="152">
      <formula>C$1&gt;=TODAY()</formula>
    </cfRule>
  </conditionalFormatting>
  <conditionalFormatting sqref="C45">
    <cfRule type="expression" dxfId="0" priority="153">
      <formula>C$1&gt;=TODAY()</formula>
    </cfRule>
  </conditionalFormatting>
  <conditionalFormatting sqref="C45">
    <cfRule type="expression" dxfId="0" priority="154">
      <formula>C$1&gt;=TODAY()</formula>
    </cfRule>
  </conditionalFormatting>
  <conditionalFormatting sqref="C45">
    <cfRule type="expression" dxfId="0" priority="155">
      <formula>C$1&gt;=TODAY()</formula>
    </cfRule>
  </conditionalFormatting>
  <conditionalFormatting sqref="C45">
    <cfRule type="expression" dxfId="0" priority="156">
      <formula>C$1&gt;=TODAY()</formula>
    </cfRule>
  </conditionalFormatting>
  <conditionalFormatting sqref="C45">
    <cfRule type="expression" dxfId="0" priority="157">
      <formula>C$1&gt;=TODAY()</formula>
    </cfRule>
  </conditionalFormatting>
  <conditionalFormatting sqref="C45">
    <cfRule type="expression" dxfId="0" priority="158">
      <formula>C$1&gt;=TODAY()</formula>
    </cfRule>
  </conditionalFormatting>
  <conditionalFormatting sqref="C45">
    <cfRule type="expression" dxfId="0" priority="159">
      <formula>C$1&gt;=TODAY()</formula>
    </cfRule>
  </conditionalFormatting>
  <conditionalFormatting sqref="C45">
    <cfRule type="expression" dxfId="0" priority="160">
      <formula>C$1&gt;=TODAY()</formula>
    </cfRule>
  </conditionalFormatting>
  <conditionalFormatting sqref="C45">
    <cfRule type="expression" dxfId="0" priority="161">
      <formula>C$1&gt;=TODAY()</formula>
    </cfRule>
  </conditionalFormatting>
  <conditionalFormatting sqref="C45">
    <cfRule type="expression" dxfId="0" priority="162">
      <formula>C$1&gt;=TODAY()</formula>
    </cfRule>
  </conditionalFormatting>
  <conditionalFormatting sqref="C45">
    <cfRule type="expression" dxfId="0" priority="163">
      <formula>C$1&gt;=TODAY()</formula>
    </cfRule>
  </conditionalFormatting>
  <conditionalFormatting sqref="C45">
    <cfRule type="expression" dxfId="0" priority="164">
      <formula>C$1&gt;=TODAY()</formula>
    </cfRule>
  </conditionalFormatting>
  <conditionalFormatting sqref="C45">
    <cfRule type="expression" dxfId="0" priority="165">
      <formula>C$1&gt;=TODAY()</formula>
    </cfRule>
  </conditionalFormatting>
  <conditionalFormatting sqref="C45">
    <cfRule type="expression" dxfId="0" priority="166">
      <formula>C$1&gt;=TODAY()</formula>
    </cfRule>
  </conditionalFormatting>
  <conditionalFormatting sqref="C45">
    <cfRule type="expression" dxfId="0" priority="167">
      <formula>C$1&gt;=TODAY()</formula>
    </cfRule>
  </conditionalFormatting>
  <conditionalFormatting sqref="C45">
    <cfRule type="expression" dxfId="0" priority="168">
      <formula>C$1&gt;=TODAY()</formula>
    </cfRule>
  </conditionalFormatting>
  <conditionalFormatting sqref="D42">
    <cfRule type="expression" dxfId="0" priority="169">
      <formula>D$1&gt;=TODAY()</formula>
    </cfRule>
  </conditionalFormatting>
  <conditionalFormatting sqref="D42">
    <cfRule type="expression" dxfId="0" priority="170">
      <formula>D$1&gt;=TODAY()</formula>
    </cfRule>
  </conditionalFormatting>
  <conditionalFormatting sqref="D42">
    <cfRule type="expression" dxfId="0" priority="171">
      <formula>D$1&gt;=TODAY()</formula>
    </cfRule>
  </conditionalFormatting>
  <conditionalFormatting sqref="D42">
    <cfRule type="expression" dxfId="0" priority="172">
      <formula>D$1&gt;=TODAY()</formula>
    </cfRule>
  </conditionalFormatting>
  <conditionalFormatting sqref="D42">
    <cfRule type="expression" dxfId="0" priority="173">
      <formula>D$1&gt;=TODAY()</formula>
    </cfRule>
  </conditionalFormatting>
  <conditionalFormatting sqref="D42">
    <cfRule type="expression" dxfId="0" priority="174">
      <formula>D$1&gt;=TODAY()</formula>
    </cfRule>
  </conditionalFormatting>
  <conditionalFormatting sqref="D42">
    <cfRule type="expression" dxfId="0" priority="175">
      <formula>D$1&gt;=TODAY()</formula>
    </cfRule>
  </conditionalFormatting>
  <conditionalFormatting sqref="D42">
    <cfRule type="expression" dxfId="0" priority="176">
      <formula>D$1&gt;=TODAY()</formula>
    </cfRule>
  </conditionalFormatting>
  <conditionalFormatting sqref="D42">
    <cfRule type="expression" dxfId="0" priority="177">
      <formula>D$1&gt;=TODAY()</formula>
    </cfRule>
  </conditionalFormatting>
  <conditionalFormatting sqref="D42">
    <cfRule type="expression" dxfId="0" priority="178">
      <formula>D$1&gt;=TODAY()</formula>
    </cfRule>
  </conditionalFormatting>
  <conditionalFormatting sqref="D42">
    <cfRule type="expression" dxfId="0" priority="179">
      <formula>D$1&gt;=TODAY()</formula>
    </cfRule>
  </conditionalFormatting>
  <conditionalFormatting sqref="D42">
    <cfRule type="expression" dxfId="0" priority="180">
      <formula>D$1&gt;=TODAY()</formula>
    </cfRule>
  </conditionalFormatting>
  <conditionalFormatting sqref="D42">
    <cfRule type="expression" dxfId="0" priority="181">
      <formula>D$1&gt;=TODAY()</formula>
    </cfRule>
  </conditionalFormatting>
  <conditionalFormatting sqref="D42">
    <cfRule type="expression" dxfId="0" priority="182">
      <formula>D$1&gt;=TODAY()</formula>
    </cfRule>
  </conditionalFormatting>
  <conditionalFormatting sqref="D42">
    <cfRule type="expression" dxfId="0" priority="183">
      <formula>D$1&gt;=TODAY()</formula>
    </cfRule>
  </conditionalFormatting>
  <conditionalFormatting sqref="D42">
    <cfRule type="expression" dxfId="0" priority="184">
      <formula>D$1&gt;=TODAY()</formula>
    </cfRule>
  </conditionalFormatting>
  <conditionalFormatting sqref="D42">
    <cfRule type="expression" dxfId="0" priority="185">
      <formula>D$1&gt;=TODAY()</formula>
    </cfRule>
  </conditionalFormatting>
  <conditionalFormatting sqref="D42">
    <cfRule type="expression" dxfId="0" priority="186">
      <formula>D$1&gt;=TODAY()</formula>
    </cfRule>
  </conditionalFormatting>
  <conditionalFormatting sqref="D42">
    <cfRule type="expression" dxfId="0" priority="187">
      <formula>D$1&gt;=TODAY()</formula>
    </cfRule>
  </conditionalFormatting>
  <conditionalFormatting sqref="D42">
    <cfRule type="expression" dxfId="0" priority="188">
      <formula>D$1&gt;=TODAY()</formula>
    </cfRule>
  </conditionalFormatting>
  <conditionalFormatting sqref="D42">
    <cfRule type="expression" dxfId="0" priority="189">
      <formula>D$1&gt;=TODAY()</formula>
    </cfRule>
  </conditionalFormatting>
  <conditionalFormatting sqref="D42">
    <cfRule type="expression" dxfId="0" priority="190">
      <formula>D$1&gt;=TODAY()</formula>
    </cfRule>
  </conditionalFormatting>
  <conditionalFormatting sqref="D42">
    <cfRule type="expression" dxfId="0" priority="191">
      <formula>D$1&gt;=TODAY()</formula>
    </cfRule>
  </conditionalFormatting>
  <conditionalFormatting sqref="D42">
    <cfRule type="expression" dxfId="0" priority="192">
      <formula>D$1&gt;=TODAY()</formula>
    </cfRule>
  </conditionalFormatting>
  <conditionalFormatting sqref="D42">
    <cfRule type="expression" dxfId="0" priority="193">
      <formula>D$1&gt;=TODAY()</formula>
    </cfRule>
  </conditionalFormatting>
  <conditionalFormatting sqref="D42">
    <cfRule type="expression" dxfId="0" priority="194">
      <formula>D$1&gt;=TODAY()</formula>
    </cfRule>
  </conditionalFormatting>
  <conditionalFormatting sqref="D42">
    <cfRule type="expression" dxfId="0" priority="195">
      <formula>D$1&gt;=TODAY()</formula>
    </cfRule>
  </conditionalFormatting>
  <conditionalFormatting sqref="D42">
    <cfRule type="expression" dxfId="0" priority="196">
      <formula>D$1&gt;=TODAY()</formula>
    </cfRule>
  </conditionalFormatting>
  <conditionalFormatting sqref="D42">
    <cfRule type="expression" dxfId="0" priority="197">
      <formula>D$1&gt;=TODAY()</formula>
    </cfRule>
  </conditionalFormatting>
  <conditionalFormatting sqref="D42">
    <cfRule type="expression" dxfId="0" priority="198">
      <formula>D$1&gt;=TODAY()</formula>
    </cfRule>
  </conditionalFormatting>
  <conditionalFormatting sqref="D42">
    <cfRule type="expression" dxfId="0" priority="199">
      <formula>D$1&gt;=TODAY()</formula>
    </cfRule>
  </conditionalFormatting>
  <conditionalFormatting sqref="D42">
    <cfRule type="expression" dxfId="0" priority="200">
      <formula>D$1&gt;=TODAY()</formula>
    </cfRule>
  </conditionalFormatting>
  <conditionalFormatting sqref="D42">
    <cfRule type="expression" dxfId="0" priority="201">
      <formula>D$1&gt;=TODAY()</formula>
    </cfRule>
  </conditionalFormatting>
  <conditionalFormatting sqref="D42">
    <cfRule type="expression" dxfId="0" priority="202">
      <formula>D$1&gt;=TODAY()</formula>
    </cfRule>
  </conditionalFormatting>
  <conditionalFormatting sqref="D42">
    <cfRule type="expression" dxfId="0" priority="203">
      <formula>D$1&gt;=TODAY()</formula>
    </cfRule>
  </conditionalFormatting>
  <conditionalFormatting sqref="D42">
    <cfRule type="expression" dxfId="0" priority="204">
      <formula>D$1&gt;=TODAY()</formula>
    </cfRule>
  </conditionalFormatting>
  <conditionalFormatting sqref="D42">
    <cfRule type="expression" dxfId="0" priority="205">
      <formula>D$1&gt;=TODAY()</formula>
    </cfRule>
  </conditionalFormatting>
  <conditionalFormatting sqref="D42">
    <cfRule type="expression" dxfId="0" priority="206">
      <formula>D$1&gt;=TODAY()</formula>
    </cfRule>
  </conditionalFormatting>
  <conditionalFormatting sqref="D42">
    <cfRule type="expression" dxfId="0" priority="207">
      <formula>D$1&gt;=TODAY()</formula>
    </cfRule>
  </conditionalFormatting>
  <conditionalFormatting sqref="D42">
    <cfRule type="expression" dxfId="0" priority="208">
      <formula>D$1&gt;=TODAY()</formula>
    </cfRule>
  </conditionalFormatting>
  <conditionalFormatting sqref="D42">
    <cfRule type="expression" dxfId="0" priority="209">
      <formula>D$1&gt;=TODAY()</formula>
    </cfRule>
  </conditionalFormatting>
  <conditionalFormatting sqref="D42">
    <cfRule type="expression" dxfId="0" priority="210">
      <formula>D$1&gt;=TODAY()</formula>
    </cfRule>
  </conditionalFormatting>
  <conditionalFormatting sqref="D5">
    <cfRule type="expression" dxfId="0" priority="211">
      <formula>D$1&gt;=TODAY()</formula>
    </cfRule>
  </conditionalFormatting>
  <conditionalFormatting sqref="D5">
    <cfRule type="expression" dxfId="0" priority="212">
      <formula>D$1&gt;=TODAY()</formula>
    </cfRule>
  </conditionalFormatting>
  <conditionalFormatting sqref="D5">
    <cfRule type="expression" dxfId="0" priority="213">
      <formula>D$1&gt;=TODAY()</formula>
    </cfRule>
  </conditionalFormatting>
  <conditionalFormatting sqref="D5">
    <cfRule type="expression" dxfId="0" priority="214">
      <formula>D$1&gt;=TODAY()</formula>
    </cfRule>
  </conditionalFormatting>
  <conditionalFormatting sqref="D5">
    <cfRule type="expression" dxfId="0" priority="215">
      <formula>D$1&gt;=TODAY()</formula>
    </cfRule>
  </conditionalFormatting>
  <conditionalFormatting sqref="D5">
    <cfRule type="expression" dxfId="0" priority="216">
      <formula>D$1&gt;=TODAY()</formula>
    </cfRule>
  </conditionalFormatting>
  <conditionalFormatting sqref="D5">
    <cfRule type="expression" dxfId="0" priority="217">
      <formula>D$1&gt;=TODAY()</formula>
    </cfRule>
  </conditionalFormatting>
  <conditionalFormatting sqref="D5">
    <cfRule type="expression" dxfId="0" priority="218">
      <formula>D$1&gt;=TODAY()</formula>
    </cfRule>
  </conditionalFormatting>
  <conditionalFormatting sqref="D6">
    <cfRule type="expression" dxfId="0" priority="219">
      <formula>D$1&gt;=TODAY()</formula>
    </cfRule>
  </conditionalFormatting>
  <conditionalFormatting sqref="D6">
    <cfRule type="expression" dxfId="0" priority="220">
      <formula>D$1&gt;=TODAY()</formula>
    </cfRule>
  </conditionalFormatting>
  <conditionalFormatting sqref="D6">
    <cfRule type="expression" dxfId="0" priority="221">
      <formula>D$1&gt;=TODAY()</formula>
    </cfRule>
  </conditionalFormatting>
  <conditionalFormatting sqref="D6">
    <cfRule type="expression" dxfId="0" priority="222">
      <formula>D$1&gt;=TODAY()</formula>
    </cfRule>
  </conditionalFormatting>
  <conditionalFormatting sqref="D6">
    <cfRule type="expression" dxfId="0" priority="223">
      <formula>D$1&gt;=TODAY()</formula>
    </cfRule>
  </conditionalFormatting>
  <conditionalFormatting sqref="D6">
    <cfRule type="expression" dxfId="0" priority="224">
      <formula>D$1&gt;=TODAY()</formula>
    </cfRule>
  </conditionalFormatting>
  <conditionalFormatting sqref="D6">
    <cfRule type="expression" dxfId="0" priority="225">
      <formula>D$1&gt;=TODAY()</formula>
    </cfRule>
  </conditionalFormatting>
  <conditionalFormatting sqref="D6">
    <cfRule type="expression" dxfId="0" priority="226">
      <formula>D$1&gt;=TODAY()</formula>
    </cfRule>
  </conditionalFormatting>
  <conditionalFormatting sqref="D38">
    <cfRule type="expression" dxfId="0" priority="227">
      <formula>D$1&gt;=TODAY()</formula>
    </cfRule>
  </conditionalFormatting>
  <conditionalFormatting sqref="D38">
    <cfRule type="expression" dxfId="0" priority="228">
      <formula>D$1&gt;=TODAY()</formula>
    </cfRule>
  </conditionalFormatting>
  <conditionalFormatting sqref="D38">
    <cfRule type="expression" dxfId="0" priority="229">
      <formula>D$1&gt;=TODAY()</formula>
    </cfRule>
  </conditionalFormatting>
  <conditionalFormatting sqref="D38">
    <cfRule type="expression" dxfId="0" priority="230">
      <formula>D$1&gt;=TODAY()</formula>
    </cfRule>
  </conditionalFormatting>
  <conditionalFormatting sqref="D38">
    <cfRule type="expression" dxfId="0" priority="231">
      <formula>D$1&gt;=TODAY()</formula>
    </cfRule>
  </conditionalFormatting>
  <conditionalFormatting sqref="D38">
    <cfRule type="expression" dxfId="0" priority="232">
      <formula>D$1&gt;=TODAY()</formula>
    </cfRule>
  </conditionalFormatting>
  <conditionalFormatting sqref="D38">
    <cfRule type="expression" dxfId="0" priority="233">
      <formula>D$1&gt;=TODAY()</formula>
    </cfRule>
  </conditionalFormatting>
  <conditionalFormatting sqref="D38">
    <cfRule type="expression" dxfId="0" priority="234">
      <formula>D$1&gt;=TODAY()</formula>
    </cfRule>
  </conditionalFormatting>
  <conditionalFormatting sqref="D38">
    <cfRule type="expression" dxfId="0" priority="235">
      <formula>D$1&gt;=TODAY()</formula>
    </cfRule>
  </conditionalFormatting>
  <conditionalFormatting sqref="D38">
    <cfRule type="expression" dxfId="0" priority="236">
      <formula>D$1&gt;=TODAY()</formula>
    </cfRule>
  </conditionalFormatting>
  <conditionalFormatting sqref="D38">
    <cfRule type="expression" dxfId="0" priority="237">
      <formula>D$1&gt;=TODAY()</formula>
    </cfRule>
  </conditionalFormatting>
  <conditionalFormatting sqref="D38">
    <cfRule type="expression" dxfId="0" priority="238">
      <formula>D$1&gt;=TODAY()</formula>
    </cfRule>
  </conditionalFormatting>
  <conditionalFormatting sqref="D38">
    <cfRule type="expression" dxfId="0" priority="239">
      <formula>D$1&gt;=TODAY()</formula>
    </cfRule>
  </conditionalFormatting>
  <conditionalFormatting sqref="D38">
    <cfRule type="expression" dxfId="0" priority="240">
      <formula>D$1&gt;=TODAY()</formula>
    </cfRule>
  </conditionalFormatting>
  <conditionalFormatting sqref="D38">
    <cfRule type="expression" dxfId="0" priority="241">
      <formula>D$1&gt;=TODAY()</formula>
    </cfRule>
  </conditionalFormatting>
  <conditionalFormatting sqref="D38">
    <cfRule type="expression" dxfId="0" priority="242">
      <formula>D$1&gt;=TODAY()</formula>
    </cfRule>
  </conditionalFormatting>
  <conditionalFormatting sqref="D45">
    <cfRule type="expression" dxfId="0" priority="243">
      <formula>D$1&gt;=TODAY()</formula>
    </cfRule>
  </conditionalFormatting>
  <conditionalFormatting sqref="D45">
    <cfRule type="expression" dxfId="0" priority="244">
      <formula>D$1&gt;=TODAY()</formula>
    </cfRule>
  </conditionalFormatting>
  <conditionalFormatting sqref="D45">
    <cfRule type="expression" dxfId="0" priority="245">
      <formula>D$1&gt;=TODAY()</formula>
    </cfRule>
  </conditionalFormatting>
  <conditionalFormatting sqref="D45">
    <cfRule type="expression" dxfId="0" priority="246">
      <formula>D$1&gt;=TODAY()</formula>
    </cfRule>
  </conditionalFormatting>
  <conditionalFormatting sqref="D45">
    <cfRule type="expression" dxfId="0" priority="247">
      <formula>D$1&gt;=TODAY()</formula>
    </cfRule>
  </conditionalFormatting>
  <conditionalFormatting sqref="D45">
    <cfRule type="expression" dxfId="0" priority="248">
      <formula>D$1&gt;=TODAY()</formula>
    </cfRule>
  </conditionalFormatting>
  <conditionalFormatting sqref="D45">
    <cfRule type="expression" dxfId="0" priority="249">
      <formula>D$1&gt;=TODAY()</formula>
    </cfRule>
  </conditionalFormatting>
  <conditionalFormatting sqref="D45">
    <cfRule type="expression" dxfId="0" priority="250">
      <formula>D$1&gt;=TODAY()</formula>
    </cfRule>
  </conditionalFormatting>
  <conditionalFormatting sqref="D45">
    <cfRule type="expression" dxfId="0" priority="251">
      <formula>D$1&gt;=TODAY()</formula>
    </cfRule>
  </conditionalFormatting>
  <conditionalFormatting sqref="D45">
    <cfRule type="expression" dxfId="0" priority="252">
      <formula>D$1&gt;=TODAY()</formula>
    </cfRule>
  </conditionalFormatting>
  <conditionalFormatting sqref="D6">
    <cfRule type="expression" dxfId="0" priority="253">
      <formula>D$1&gt;=TODAY()</formula>
    </cfRule>
  </conditionalFormatting>
  <conditionalFormatting sqref="D6">
    <cfRule type="expression" dxfId="0" priority="254">
      <formula>D$1&gt;=TODAY()</formula>
    </cfRule>
  </conditionalFormatting>
  <conditionalFormatting sqref="D6">
    <cfRule type="expression" dxfId="0" priority="255">
      <formula>D$1&gt;=TODAY()</formula>
    </cfRule>
  </conditionalFormatting>
  <conditionalFormatting sqref="D6">
    <cfRule type="expression" dxfId="0" priority="256">
      <formula>D$1&gt;=TODAY()</formula>
    </cfRule>
  </conditionalFormatting>
  <conditionalFormatting sqref="D38">
    <cfRule type="expression" dxfId="0" priority="257">
      <formula>D$1&gt;=TODAY()</formula>
    </cfRule>
  </conditionalFormatting>
  <conditionalFormatting sqref="D38">
    <cfRule type="expression" dxfId="0" priority="258">
      <formula>D$1&gt;=TODAY()</formula>
    </cfRule>
  </conditionalFormatting>
  <conditionalFormatting sqref="D38">
    <cfRule type="expression" dxfId="0" priority="259">
      <formula>D$1&gt;=TODAY()</formula>
    </cfRule>
  </conditionalFormatting>
  <conditionalFormatting sqref="D38">
    <cfRule type="expression" dxfId="0" priority="260">
      <formula>D$1&gt;=TODAY()</formula>
    </cfRule>
  </conditionalFormatting>
  <conditionalFormatting sqref="D38">
    <cfRule type="expression" dxfId="0" priority="261">
      <formula>D$1&gt;=TODAY()</formula>
    </cfRule>
  </conditionalFormatting>
  <conditionalFormatting sqref="D38">
    <cfRule type="expression" dxfId="0" priority="262">
      <formula>D$1&gt;=TODAY()</formula>
    </cfRule>
  </conditionalFormatting>
  <conditionalFormatting sqref="D45">
    <cfRule type="expression" dxfId="0" priority="263">
      <formula>D$1&gt;=TODAY()</formula>
    </cfRule>
  </conditionalFormatting>
  <conditionalFormatting sqref="D45">
    <cfRule type="expression" dxfId="0" priority="264">
      <formula>D$1&gt;=TODAY()</formula>
    </cfRule>
  </conditionalFormatting>
  <conditionalFormatting sqref="D45">
    <cfRule type="expression" dxfId="0" priority="265">
      <formula>D$1&gt;=TODAY()</formula>
    </cfRule>
  </conditionalFormatting>
  <conditionalFormatting sqref="D45">
    <cfRule type="expression" dxfId="0" priority="266">
      <formula>D$1&gt;=TODAY()</formula>
    </cfRule>
  </conditionalFormatting>
  <conditionalFormatting sqref="D45">
    <cfRule type="expression" dxfId="0" priority="267">
      <formula>D$1&gt;=TODAY()</formula>
    </cfRule>
  </conditionalFormatting>
  <conditionalFormatting sqref="D45">
    <cfRule type="expression" dxfId="0" priority="268">
      <formula>D$1&gt;=TODAY()</formula>
    </cfRule>
  </conditionalFormatting>
  <conditionalFormatting sqref="D45">
    <cfRule type="expression" dxfId="0" priority="269">
      <formula>D$1&gt;=TODAY()</formula>
    </cfRule>
  </conditionalFormatting>
  <conditionalFormatting sqref="D45">
    <cfRule type="expression" dxfId="0" priority="270">
      <formula>D$1&gt;=TODAY()</formula>
    </cfRule>
  </conditionalFormatting>
  <conditionalFormatting sqref="D45">
    <cfRule type="expression" dxfId="0" priority="271">
      <formula>D$1&gt;=TODAY()</formula>
    </cfRule>
  </conditionalFormatting>
  <conditionalFormatting sqref="D45">
    <cfRule type="expression" dxfId="0" priority="272">
      <formula>D$1&gt;=TODAY()</formula>
    </cfRule>
  </conditionalFormatting>
  <conditionalFormatting sqref="D5">
    <cfRule type="expression" dxfId="0" priority="273">
      <formula>D$1&gt;=TODAY()</formula>
    </cfRule>
  </conditionalFormatting>
  <conditionalFormatting sqref="D5">
    <cfRule type="expression" dxfId="0" priority="274">
      <formula>D$1&gt;=TODAY()</formula>
    </cfRule>
  </conditionalFormatting>
  <conditionalFormatting sqref="D5">
    <cfRule type="expression" dxfId="0" priority="275">
      <formula>D$1&gt;=TODAY()</formula>
    </cfRule>
  </conditionalFormatting>
  <conditionalFormatting sqref="D5">
    <cfRule type="expression" dxfId="0" priority="276">
      <formula>D$1&gt;=TODAY()</formula>
    </cfRule>
  </conditionalFormatting>
  <conditionalFormatting sqref="D5">
    <cfRule type="expression" dxfId="0" priority="277">
      <formula>D$1&gt;=TODAY()</formula>
    </cfRule>
  </conditionalFormatting>
  <conditionalFormatting sqref="D5">
    <cfRule type="expression" dxfId="0" priority="278">
      <formula>D$1&gt;=TODAY()</formula>
    </cfRule>
  </conditionalFormatting>
  <conditionalFormatting sqref="D5">
    <cfRule type="expression" dxfId="0" priority="279">
      <formula>D$1&gt;=TODAY()</formula>
    </cfRule>
  </conditionalFormatting>
  <conditionalFormatting sqref="D5">
    <cfRule type="expression" dxfId="0" priority="280">
      <formula>D$1&gt;=TODAY()</formula>
    </cfRule>
  </conditionalFormatting>
  <conditionalFormatting sqref="D5">
    <cfRule type="expression" dxfId="0" priority="281">
      <formula>D$1&gt;=TODAY()</formula>
    </cfRule>
  </conditionalFormatting>
  <conditionalFormatting sqref="D5">
    <cfRule type="expression" dxfId="0" priority="282">
      <formula>D$1&gt;=TODAY()</formula>
    </cfRule>
  </conditionalFormatting>
  <conditionalFormatting sqref="D5">
    <cfRule type="expression" dxfId="0" priority="283">
      <formula>D$1&gt;=TODAY()</formula>
    </cfRule>
  </conditionalFormatting>
  <conditionalFormatting sqref="D5">
    <cfRule type="expression" dxfId="0" priority="284">
      <formula>D$1&gt;=TODAY()</formula>
    </cfRule>
  </conditionalFormatting>
  <conditionalFormatting sqref="D5">
    <cfRule type="expression" dxfId="0" priority="285">
      <formula>D$1&gt;=TODAY()</formula>
    </cfRule>
  </conditionalFormatting>
  <conditionalFormatting sqref="D5">
    <cfRule type="expression" dxfId="0" priority="286">
      <formula>D$1&gt;=TODAY()</formula>
    </cfRule>
  </conditionalFormatting>
  <conditionalFormatting sqref="D5">
    <cfRule type="expression" dxfId="0" priority="287">
      <formula>D$1&gt;=TODAY()</formula>
    </cfRule>
  </conditionalFormatting>
  <conditionalFormatting sqref="D5">
    <cfRule type="expression" dxfId="0" priority="288">
      <formula>D$1&gt;=TODAY()</formula>
    </cfRule>
  </conditionalFormatting>
  <conditionalFormatting sqref="D6">
    <cfRule type="expression" dxfId="0" priority="289">
      <formula>D$1&gt;=TODAY()</formula>
    </cfRule>
  </conditionalFormatting>
  <conditionalFormatting sqref="D6">
    <cfRule type="expression" dxfId="0" priority="290">
      <formula>D$1&gt;=TODAY()</formula>
    </cfRule>
  </conditionalFormatting>
  <conditionalFormatting sqref="D6">
    <cfRule type="expression" dxfId="0" priority="291">
      <formula>D$1&gt;=TODAY()</formula>
    </cfRule>
  </conditionalFormatting>
  <conditionalFormatting sqref="D6">
    <cfRule type="expression" dxfId="0" priority="292">
      <formula>D$1&gt;=TODAY()</formula>
    </cfRule>
  </conditionalFormatting>
  <conditionalFormatting sqref="D6">
    <cfRule type="expression" dxfId="0" priority="293">
      <formula>D$1&gt;=TODAY()</formula>
    </cfRule>
  </conditionalFormatting>
  <conditionalFormatting sqref="D6">
    <cfRule type="expression" dxfId="0" priority="294">
      <formula>D$1&gt;=TODAY()</formula>
    </cfRule>
  </conditionalFormatting>
  <conditionalFormatting sqref="D38">
    <cfRule type="expression" dxfId="0" priority="295">
      <formula>D$1&gt;=TODAY()</formula>
    </cfRule>
  </conditionalFormatting>
  <conditionalFormatting sqref="D38">
    <cfRule type="expression" dxfId="0" priority="296">
      <formula>D$1&gt;=TODAY()</formula>
    </cfRule>
  </conditionalFormatting>
  <conditionalFormatting sqref="D38">
    <cfRule type="expression" dxfId="0" priority="297">
      <formula>D$1&gt;=TODAY()</formula>
    </cfRule>
  </conditionalFormatting>
  <conditionalFormatting sqref="D38">
    <cfRule type="expression" dxfId="0" priority="298">
      <formula>D$1&gt;=TODAY()</formula>
    </cfRule>
  </conditionalFormatting>
  <conditionalFormatting sqref="D38">
    <cfRule type="expression" dxfId="0" priority="299">
      <formula>D$1&gt;=TODAY()</formula>
    </cfRule>
  </conditionalFormatting>
  <conditionalFormatting sqref="D38">
    <cfRule type="expression" dxfId="0" priority="300">
      <formula>D$1&gt;=TODAY()</formula>
    </cfRule>
  </conditionalFormatting>
  <conditionalFormatting sqref="D38">
    <cfRule type="expression" dxfId="0" priority="301">
      <formula>D$1&gt;=TODAY()</formula>
    </cfRule>
  </conditionalFormatting>
  <conditionalFormatting sqref="D38">
    <cfRule type="expression" dxfId="0" priority="302">
      <formula>D$1&gt;=TODAY()</formula>
    </cfRule>
  </conditionalFormatting>
  <conditionalFormatting sqref="D38">
    <cfRule type="expression" dxfId="0" priority="303">
      <formula>D$1&gt;=TODAY()</formula>
    </cfRule>
  </conditionalFormatting>
  <conditionalFormatting sqref="D38">
    <cfRule type="expression" dxfId="0" priority="304">
      <formula>D$1&gt;=TODAY()</formula>
    </cfRule>
  </conditionalFormatting>
  <conditionalFormatting sqref="D38">
    <cfRule type="expression" dxfId="0" priority="305">
      <formula>D$1&gt;=TODAY()</formula>
    </cfRule>
  </conditionalFormatting>
  <conditionalFormatting sqref="D38">
    <cfRule type="expression" dxfId="0" priority="306">
      <formula>D$1&gt;=TODAY()</formula>
    </cfRule>
  </conditionalFormatting>
  <conditionalFormatting sqref="D38">
    <cfRule type="expression" dxfId="0" priority="307">
      <formula>D$1&gt;=TODAY()</formula>
    </cfRule>
  </conditionalFormatting>
  <conditionalFormatting sqref="D38">
    <cfRule type="expression" dxfId="0" priority="308">
      <formula>D$1&gt;=TODAY()</formula>
    </cfRule>
  </conditionalFormatting>
  <conditionalFormatting sqref="D38">
    <cfRule type="expression" dxfId="0" priority="309">
      <formula>D$1&gt;=TODAY()</formula>
    </cfRule>
  </conditionalFormatting>
  <conditionalFormatting sqref="D38">
    <cfRule type="expression" dxfId="0" priority="310">
      <formula>D$1&gt;=TODAY()</formula>
    </cfRule>
  </conditionalFormatting>
  <conditionalFormatting sqref="D38">
    <cfRule type="expression" dxfId="0" priority="311">
      <formula>D$1&gt;=TODAY()</formula>
    </cfRule>
  </conditionalFormatting>
  <conditionalFormatting sqref="D38">
    <cfRule type="expression" dxfId="0" priority="312">
      <formula>D$1&gt;=TODAY()</formula>
    </cfRule>
  </conditionalFormatting>
  <conditionalFormatting sqref="D38">
    <cfRule type="expression" dxfId="0" priority="313">
      <formula>D$1&gt;=TODAY()</formula>
    </cfRule>
  </conditionalFormatting>
  <conditionalFormatting sqref="D38">
    <cfRule type="expression" dxfId="0" priority="314">
      <formula>D$1&gt;=TODAY()</formula>
    </cfRule>
  </conditionalFormatting>
  <conditionalFormatting sqref="D45">
    <cfRule type="expression" dxfId="0" priority="315">
      <formula>D$1&gt;=TODAY()</formula>
    </cfRule>
  </conditionalFormatting>
  <conditionalFormatting sqref="D45">
    <cfRule type="expression" dxfId="0" priority="316">
      <formula>D$1&gt;=TODAY()</formula>
    </cfRule>
  </conditionalFormatting>
  <conditionalFormatting sqref="D45">
    <cfRule type="expression" dxfId="0" priority="317">
      <formula>D$1&gt;=TODAY()</formula>
    </cfRule>
  </conditionalFormatting>
  <conditionalFormatting sqref="D45">
    <cfRule type="expression" dxfId="0" priority="318">
      <formula>D$1&gt;=TODAY()</formula>
    </cfRule>
  </conditionalFormatting>
  <conditionalFormatting sqref="D45">
    <cfRule type="expression" dxfId="0" priority="319">
      <formula>D$1&gt;=TODAY()</formula>
    </cfRule>
  </conditionalFormatting>
  <conditionalFormatting sqref="D45">
    <cfRule type="expression" dxfId="0" priority="320">
      <formula>D$1&gt;=TODAY()</formula>
    </cfRule>
  </conditionalFormatting>
  <conditionalFormatting sqref="D45">
    <cfRule type="expression" dxfId="0" priority="321">
      <formula>D$1&gt;=TODAY()</formula>
    </cfRule>
  </conditionalFormatting>
  <conditionalFormatting sqref="D45">
    <cfRule type="expression" dxfId="0" priority="322">
      <formula>D$1&gt;=TODAY()</formula>
    </cfRule>
  </conditionalFormatting>
  <conditionalFormatting sqref="D45">
    <cfRule type="expression" dxfId="0" priority="323">
      <formula>D$1&gt;=TODAY()</formula>
    </cfRule>
  </conditionalFormatting>
  <conditionalFormatting sqref="D45">
    <cfRule type="expression" dxfId="0" priority="324">
      <formula>D$1&gt;=TODAY()</formula>
    </cfRule>
  </conditionalFormatting>
  <conditionalFormatting sqref="D45">
    <cfRule type="expression" dxfId="0" priority="325">
      <formula>D$1&gt;=TODAY()</formula>
    </cfRule>
  </conditionalFormatting>
  <conditionalFormatting sqref="D45">
    <cfRule type="expression" dxfId="0" priority="326">
      <formula>D$1&gt;=TODAY()</formula>
    </cfRule>
  </conditionalFormatting>
  <conditionalFormatting sqref="D45">
    <cfRule type="expression" dxfId="0" priority="327">
      <formula>D$1&gt;=TODAY()</formula>
    </cfRule>
  </conditionalFormatting>
  <conditionalFormatting sqref="D45">
    <cfRule type="expression" dxfId="0" priority="328">
      <formula>D$1&gt;=TODAY()</formula>
    </cfRule>
  </conditionalFormatting>
  <conditionalFormatting sqref="D45">
    <cfRule type="expression" dxfId="0" priority="329">
      <formula>D$1&gt;=TODAY()</formula>
    </cfRule>
  </conditionalFormatting>
  <conditionalFormatting sqref="D45">
    <cfRule type="expression" dxfId="0" priority="330">
      <formula>D$1&gt;=TODAY()</formula>
    </cfRule>
  </conditionalFormatting>
  <conditionalFormatting sqref="D45">
    <cfRule type="expression" dxfId="0" priority="331">
      <formula>D$1&gt;=TODAY()</formula>
    </cfRule>
  </conditionalFormatting>
  <conditionalFormatting sqref="D45">
    <cfRule type="expression" dxfId="0" priority="332">
      <formula>D$1&gt;=TODAY()</formula>
    </cfRule>
  </conditionalFormatting>
  <conditionalFormatting sqref="D45">
    <cfRule type="expression" dxfId="0" priority="333">
      <formula>D$1&gt;=TODAY()</formula>
    </cfRule>
  </conditionalFormatting>
  <conditionalFormatting sqref="D45">
    <cfRule type="expression" dxfId="0" priority="334">
      <formula>D$1&gt;=TODAY()</formula>
    </cfRule>
  </conditionalFormatting>
  <conditionalFormatting sqref="D45">
    <cfRule type="expression" dxfId="0" priority="335">
      <formula>D$1&gt;=TODAY()</formula>
    </cfRule>
  </conditionalFormatting>
  <conditionalFormatting sqref="D45">
    <cfRule type="expression" dxfId="0" priority="336">
      <formula>D$1&gt;=TODAY()</formula>
    </cfRule>
  </conditionalFormatting>
  <conditionalFormatting sqref="E42">
    <cfRule type="expression" dxfId="0" priority="337">
      <formula>E$1&gt;=TODAY()</formula>
    </cfRule>
  </conditionalFormatting>
  <conditionalFormatting sqref="E42">
    <cfRule type="expression" dxfId="0" priority="338">
      <formula>E$1&gt;=TODAY()</formula>
    </cfRule>
  </conditionalFormatting>
  <conditionalFormatting sqref="E42">
    <cfRule type="expression" dxfId="0" priority="339">
      <formula>E$1&gt;=TODAY()</formula>
    </cfRule>
  </conditionalFormatting>
  <conditionalFormatting sqref="E42">
    <cfRule type="expression" dxfId="0" priority="340">
      <formula>E$1&gt;=TODAY()</formula>
    </cfRule>
  </conditionalFormatting>
  <conditionalFormatting sqref="E42">
    <cfRule type="expression" dxfId="0" priority="341">
      <formula>E$1&gt;=TODAY()</formula>
    </cfRule>
  </conditionalFormatting>
  <conditionalFormatting sqref="E42">
    <cfRule type="expression" dxfId="0" priority="342">
      <formula>E$1&gt;=TODAY()</formula>
    </cfRule>
  </conditionalFormatting>
  <conditionalFormatting sqref="E42">
    <cfRule type="expression" dxfId="0" priority="343">
      <formula>E$1&gt;=TODAY()</formula>
    </cfRule>
  </conditionalFormatting>
  <conditionalFormatting sqref="E42">
    <cfRule type="expression" dxfId="0" priority="344">
      <formula>E$1&gt;=TODAY()</formula>
    </cfRule>
  </conditionalFormatting>
  <conditionalFormatting sqref="E42">
    <cfRule type="expression" dxfId="0" priority="345">
      <formula>E$1&gt;=TODAY()</formula>
    </cfRule>
  </conditionalFormatting>
  <conditionalFormatting sqref="E42">
    <cfRule type="expression" dxfId="0" priority="346">
      <formula>E$1&gt;=TODAY()</formula>
    </cfRule>
  </conditionalFormatting>
  <conditionalFormatting sqref="E42">
    <cfRule type="expression" dxfId="0" priority="347">
      <formula>E$1&gt;=TODAY()</formula>
    </cfRule>
  </conditionalFormatting>
  <conditionalFormatting sqref="E42">
    <cfRule type="expression" dxfId="0" priority="348">
      <formula>E$1&gt;=TODAY()</formula>
    </cfRule>
  </conditionalFormatting>
  <conditionalFormatting sqref="E42">
    <cfRule type="expression" dxfId="0" priority="349">
      <formula>E$1&gt;=TODAY()</formula>
    </cfRule>
  </conditionalFormatting>
  <conditionalFormatting sqref="E42">
    <cfRule type="expression" dxfId="0" priority="350">
      <formula>E$1&gt;=TODAY()</formula>
    </cfRule>
  </conditionalFormatting>
  <conditionalFormatting sqref="E42">
    <cfRule type="expression" dxfId="0" priority="351">
      <formula>E$1&gt;=TODAY()</formula>
    </cfRule>
  </conditionalFormatting>
  <conditionalFormatting sqref="E42">
    <cfRule type="expression" dxfId="0" priority="352">
      <formula>E$1&gt;=TODAY()</formula>
    </cfRule>
  </conditionalFormatting>
  <conditionalFormatting sqref="E42">
    <cfRule type="expression" dxfId="0" priority="353">
      <formula>E$1&gt;=TODAY()</formula>
    </cfRule>
  </conditionalFormatting>
  <conditionalFormatting sqref="E42">
    <cfRule type="expression" dxfId="0" priority="354">
      <formula>E$1&gt;=TODAY()</formula>
    </cfRule>
  </conditionalFormatting>
  <conditionalFormatting sqref="E42">
    <cfRule type="expression" dxfId="0" priority="355">
      <formula>E$1&gt;=TODAY()</formula>
    </cfRule>
  </conditionalFormatting>
  <conditionalFormatting sqref="E42">
    <cfRule type="expression" dxfId="0" priority="356">
      <formula>E$1&gt;=TODAY()</formula>
    </cfRule>
  </conditionalFormatting>
  <conditionalFormatting sqref="E42">
    <cfRule type="expression" dxfId="0" priority="357">
      <formula>E$1&gt;=TODAY()</formula>
    </cfRule>
  </conditionalFormatting>
  <conditionalFormatting sqref="E42">
    <cfRule type="expression" dxfId="0" priority="358">
      <formula>E$1&gt;=TODAY()</formula>
    </cfRule>
  </conditionalFormatting>
  <conditionalFormatting sqref="E42">
    <cfRule type="expression" dxfId="0" priority="359">
      <formula>E$1&gt;=TODAY()</formula>
    </cfRule>
  </conditionalFormatting>
  <conditionalFormatting sqref="E42">
    <cfRule type="expression" dxfId="0" priority="360">
      <formula>E$1&gt;=TODAY()</formula>
    </cfRule>
  </conditionalFormatting>
  <conditionalFormatting sqref="E42">
    <cfRule type="expression" dxfId="0" priority="361">
      <formula>E$1&gt;=TODAY()</formula>
    </cfRule>
  </conditionalFormatting>
  <conditionalFormatting sqref="E42">
    <cfRule type="expression" dxfId="0" priority="362">
      <formula>E$1&gt;=TODAY()</formula>
    </cfRule>
  </conditionalFormatting>
  <conditionalFormatting sqref="E42">
    <cfRule type="expression" dxfId="0" priority="363">
      <formula>E$1&gt;=TODAY()</formula>
    </cfRule>
  </conditionalFormatting>
  <conditionalFormatting sqref="E42">
    <cfRule type="expression" dxfId="0" priority="364">
      <formula>E$1&gt;=TODAY()</formula>
    </cfRule>
  </conditionalFormatting>
  <conditionalFormatting sqref="E42">
    <cfRule type="expression" dxfId="0" priority="365">
      <formula>E$1&gt;=TODAY()</formula>
    </cfRule>
  </conditionalFormatting>
  <conditionalFormatting sqref="E42">
    <cfRule type="expression" dxfId="0" priority="366">
      <formula>E$1&gt;=TODAY()</formula>
    </cfRule>
  </conditionalFormatting>
  <conditionalFormatting sqref="E42">
    <cfRule type="expression" dxfId="0" priority="367">
      <formula>E$1&gt;=TODAY()</formula>
    </cfRule>
  </conditionalFormatting>
  <conditionalFormatting sqref="E42">
    <cfRule type="expression" dxfId="0" priority="368">
      <formula>E$1&gt;=TODAY()</formula>
    </cfRule>
  </conditionalFormatting>
  <conditionalFormatting sqref="E42">
    <cfRule type="expression" dxfId="0" priority="369">
      <formula>E$1&gt;=TODAY()</formula>
    </cfRule>
  </conditionalFormatting>
  <conditionalFormatting sqref="E42">
    <cfRule type="expression" dxfId="0" priority="370">
      <formula>E$1&gt;=TODAY()</formula>
    </cfRule>
  </conditionalFormatting>
  <conditionalFormatting sqref="E42">
    <cfRule type="expression" dxfId="0" priority="371">
      <formula>E$1&gt;=TODAY()</formula>
    </cfRule>
  </conditionalFormatting>
  <conditionalFormatting sqref="E42">
    <cfRule type="expression" dxfId="0" priority="372">
      <formula>E$1&gt;=TODAY()</formula>
    </cfRule>
  </conditionalFormatting>
  <conditionalFormatting sqref="E42">
    <cfRule type="expression" dxfId="0" priority="373">
      <formula>E$1&gt;=TODAY()</formula>
    </cfRule>
  </conditionalFormatting>
  <conditionalFormatting sqref="E42">
    <cfRule type="expression" dxfId="0" priority="374">
      <formula>E$1&gt;=TODAY()</formula>
    </cfRule>
  </conditionalFormatting>
  <conditionalFormatting sqref="E42">
    <cfRule type="expression" dxfId="0" priority="375">
      <formula>E$1&gt;=TODAY()</formula>
    </cfRule>
  </conditionalFormatting>
  <conditionalFormatting sqref="E42">
    <cfRule type="expression" dxfId="0" priority="376">
      <formula>E$1&gt;=TODAY()</formula>
    </cfRule>
  </conditionalFormatting>
  <conditionalFormatting sqref="E42">
    <cfRule type="expression" dxfId="0" priority="377">
      <formula>E$1&gt;=TODAY()</formula>
    </cfRule>
  </conditionalFormatting>
  <conditionalFormatting sqref="E42">
    <cfRule type="expression" dxfId="0" priority="378">
      <formula>E$1&gt;=TODAY()</formula>
    </cfRule>
  </conditionalFormatting>
  <conditionalFormatting sqref="E5">
    <cfRule type="expression" dxfId="0" priority="379">
      <formula>E$1&gt;=TODAY()</formula>
    </cfRule>
  </conditionalFormatting>
  <conditionalFormatting sqref="E5">
    <cfRule type="expression" dxfId="0" priority="380">
      <formula>E$1&gt;=TODAY()</formula>
    </cfRule>
  </conditionalFormatting>
  <conditionalFormatting sqref="E5">
    <cfRule type="expression" dxfId="0" priority="381">
      <formula>E$1&gt;=TODAY()</formula>
    </cfRule>
  </conditionalFormatting>
  <conditionalFormatting sqref="E5">
    <cfRule type="expression" dxfId="0" priority="382">
      <formula>E$1&gt;=TODAY()</formula>
    </cfRule>
  </conditionalFormatting>
  <conditionalFormatting sqref="E5">
    <cfRule type="expression" dxfId="0" priority="383">
      <formula>E$1&gt;=TODAY()</formula>
    </cfRule>
  </conditionalFormatting>
  <conditionalFormatting sqref="E5">
    <cfRule type="expression" dxfId="0" priority="384">
      <formula>E$1&gt;=TODAY()</formula>
    </cfRule>
  </conditionalFormatting>
  <conditionalFormatting sqref="E5">
    <cfRule type="expression" dxfId="0" priority="385">
      <formula>E$1&gt;=TODAY()</formula>
    </cfRule>
  </conditionalFormatting>
  <conditionalFormatting sqref="E5">
    <cfRule type="expression" dxfId="0" priority="386">
      <formula>E$1&gt;=TODAY()</formula>
    </cfRule>
  </conditionalFormatting>
  <conditionalFormatting sqref="E6">
    <cfRule type="expression" dxfId="0" priority="387">
      <formula>E$1&gt;=TODAY()</formula>
    </cfRule>
  </conditionalFormatting>
  <conditionalFormatting sqref="E6">
    <cfRule type="expression" dxfId="0" priority="388">
      <formula>E$1&gt;=TODAY()</formula>
    </cfRule>
  </conditionalFormatting>
  <conditionalFormatting sqref="E6">
    <cfRule type="expression" dxfId="0" priority="389">
      <formula>E$1&gt;=TODAY()</formula>
    </cfRule>
  </conditionalFormatting>
  <conditionalFormatting sqref="E6">
    <cfRule type="expression" dxfId="0" priority="390">
      <formula>E$1&gt;=TODAY()</formula>
    </cfRule>
  </conditionalFormatting>
  <conditionalFormatting sqref="E6">
    <cfRule type="expression" dxfId="0" priority="391">
      <formula>E$1&gt;=TODAY()</formula>
    </cfRule>
  </conditionalFormatting>
  <conditionalFormatting sqref="E6">
    <cfRule type="expression" dxfId="0" priority="392">
      <formula>E$1&gt;=TODAY()</formula>
    </cfRule>
  </conditionalFormatting>
  <conditionalFormatting sqref="E6">
    <cfRule type="expression" dxfId="0" priority="393">
      <formula>E$1&gt;=TODAY()</formula>
    </cfRule>
  </conditionalFormatting>
  <conditionalFormatting sqref="E6">
    <cfRule type="expression" dxfId="0" priority="394">
      <formula>E$1&gt;=TODAY()</formula>
    </cfRule>
  </conditionalFormatting>
  <conditionalFormatting sqref="E38">
    <cfRule type="expression" dxfId="0" priority="395">
      <formula>E$1&gt;=TODAY()</formula>
    </cfRule>
  </conditionalFormatting>
  <conditionalFormatting sqref="E38">
    <cfRule type="expression" dxfId="0" priority="396">
      <formula>E$1&gt;=TODAY()</formula>
    </cfRule>
  </conditionalFormatting>
  <conditionalFormatting sqref="E38">
    <cfRule type="expression" dxfId="0" priority="397">
      <formula>E$1&gt;=TODAY()</formula>
    </cfRule>
  </conditionalFormatting>
  <conditionalFormatting sqref="E38">
    <cfRule type="expression" dxfId="0" priority="398">
      <formula>E$1&gt;=TODAY()</formula>
    </cfRule>
  </conditionalFormatting>
  <conditionalFormatting sqref="E38">
    <cfRule type="expression" dxfId="0" priority="399">
      <formula>E$1&gt;=TODAY()</formula>
    </cfRule>
  </conditionalFormatting>
  <conditionalFormatting sqref="E38">
    <cfRule type="expression" dxfId="0" priority="400">
      <formula>E$1&gt;=TODAY()</formula>
    </cfRule>
  </conditionalFormatting>
  <conditionalFormatting sqref="E38">
    <cfRule type="expression" dxfId="0" priority="401">
      <formula>E$1&gt;=TODAY()</formula>
    </cfRule>
  </conditionalFormatting>
  <conditionalFormatting sqref="E38">
    <cfRule type="expression" dxfId="0" priority="402">
      <formula>E$1&gt;=TODAY()</formula>
    </cfRule>
  </conditionalFormatting>
  <conditionalFormatting sqref="E38">
    <cfRule type="expression" dxfId="0" priority="403">
      <formula>E$1&gt;=TODAY()</formula>
    </cfRule>
  </conditionalFormatting>
  <conditionalFormatting sqref="E38">
    <cfRule type="expression" dxfId="0" priority="404">
      <formula>E$1&gt;=TODAY()</formula>
    </cfRule>
  </conditionalFormatting>
  <conditionalFormatting sqref="E38">
    <cfRule type="expression" dxfId="0" priority="405">
      <formula>E$1&gt;=TODAY()</formula>
    </cfRule>
  </conditionalFormatting>
  <conditionalFormatting sqref="E38">
    <cfRule type="expression" dxfId="0" priority="406">
      <formula>E$1&gt;=TODAY()</formula>
    </cfRule>
  </conditionalFormatting>
  <conditionalFormatting sqref="E38">
    <cfRule type="expression" dxfId="0" priority="407">
      <formula>E$1&gt;=TODAY()</formula>
    </cfRule>
  </conditionalFormatting>
  <conditionalFormatting sqref="E38">
    <cfRule type="expression" dxfId="0" priority="408">
      <formula>E$1&gt;=TODAY()</formula>
    </cfRule>
  </conditionalFormatting>
  <conditionalFormatting sqref="E38">
    <cfRule type="expression" dxfId="0" priority="409">
      <formula>E$1&gt;=TODAY()</formula>
    </cfRule>
  </conditionalFormatting>
  <conditionalFormatting sqref="E38">
    <cfRule type="expression" dxfId="0" priority="410">
      <formula>E$1&gt;=TODAY()</formula>
    </cfRule>
  </conditionalFormatting>
  <conditionalFormatting sqref="E45">
    <cfRule type="expression" dxfId="0" priority="411">
      <formula>E$1&gt;=TODAY()</formula>
    </cfRule>
  </conditionalFormatting>
  <conditionalFormatting sqref="E45">
    <cfRule type="expression" dxfId="0" priority="412">
      <formula>E$1&gt;=TODAY()</formula>
    </cfRule>
  </conditionalFormatting>
  <conditionalFormatting sqref="E45">
    <cfRule type="expression" dxfId="0" priority="413">
      <formula>E$1&gt;=TODAY()</formula>
    </cfRule>
  </conditionalFormatting>
  <conditionalFormatting sqref="E45">
    <cfRule type="expression" dxfId="0" priority="414">
      <formula>E$1&gt;=TODAY()</formula>
    </cfRule>
  </conditionalFormatting>
  <conditionalFormatting sqref="E45">
    <cfRule type="expression" dxfId="0" priority="415">
      <formula>E$1&gt;=TODAY()</formula>
    </cfRule>
  </conditionalFormatting>
  <conditionalFormatting sqref="E45">
    <cfRule type="expression" dxfId="0" priority="416">
      <formula>E$1&gt;=TODAY()</formula>
    </cfRule>
  </conditionalFormatting>
  <conditionalFormatting sqref="E45">
    <cfRule type="expression" dxfId="0" priority="417">
      <formula>E$1&gt;=TODAY()</formula>
    </cfRule>
  </conditionalFormatting>
  <conditionalFormatting sqref="E45">
    <cfRule type="expression" dxfId="0" priority="418">
      <formula>E$1&gt;=TODAY()</formula>
    </cfRule>
  </conditionalFormatting>
  <conditionalFormatting sqref="E45">
    <cfRule type="expression" dxfId="0" priority="419">
      <formula>E$1&gt;=TODAY()</formula>
    </cfRule>
  </conditionalFormatting>
  <conditionalFormatting sqref="E45">
    <cfRule type="expression" dxfId="0" priority="420">
      <formula>E$1&gt;=TODAY()</formula>
    </cfRule>
  </conditionalFormatting>
  <conditionalFormatting sqref="E6">
    <cfRule type="expression" dxfId="0" priority="421">
      <formula>E$1&gt;=TODAY()</formula>
    </cfRule>
  </conditionalFormatting>
  <conditionalFormatting sqref="E6">
    <cfRule type="expression" dxfId="0" priority="422">
      <formula>E$1&gt;=TODAY()</formula>
    </cfRule>
  </conditionalFormatting>
  <conditionalFormatting sqref="E6">
    <cfRule type="expression" dxfId="0" priority="423">
      <formula>E$1&gt;=TODAY()</formula>
    </cfRule>
  </conditionalFormatting>
  <conditionalFormatting sqref="E6">
    <cfRule type="expression" dxfId="0" priority="424">
      <formula>E$1&gt;=TODAY()</formula>
    </cfRule>
  </conditionalFormatting>
  <conditionalFormatting sqref="E38">
    <cfRule type="expression" dxfId="0" priority="425">
      <formula>E$1&gt;=TODAY()</formula>
    </cfRule>
  </conditionalFormatting>
  <conditionalFormatting sqref="E38">
    <cfRule type="expression" dxfId="0" priority="426">
      <formula>E$1&gt;=TODAY()</formula>
    </cfRule>
  </conditionalFormatting>
  <conditionalFormatting sqref="E38">
    <cfRule type="expression" dxfId="0" priority="427">
      <formula>E$1&gt;=TODAY()</formula>
    </cfRule>
  </conditionalFormatting>
  <conditionalFormatting sqref="E38">
    <cfRule type="expression" dxfId="0" priority="428">
      <formula>E$1&gt;=TODAY()</formula>
    </cfRule>
  </conditionalFormatting>
  <conditionalFormatting sqref="E38">
    <cfRule type="expression" dxfId="0" priority="429">
      <formula>E$1&gt;=TODAY()</formula>
    </cfRule>
  </conditionalFormatting>
  <conditionalFormatting sqref="E38">
    <cfRule type="expression" dxfId="0" priority="430">
      <formula>E$1&gt;=TODAY()</formula>
    </cfRule>
  </conditionalFormatting>
  <conditionalFormatting sqref="E45">
    <cfRule type="expression" dxfId="0" priority="431">
      <formula>E$1&gt;=TODAY()</formula>
    </cfRule>
  </conditionalFormatting>
  <conditionalFormatting sqref="E45">
    <cfRule type="expression" dxfId="0" priority="432">
      <formula>E$1&gt;=TODAY()</formula>
    </cfRule>
  </conditionalFormatting>
  <conditionalFormatting sqref="E45">
    <cfRule type="expression" dxfId="0" priority="433">
      <formula>E$1&gt;=TODAY()</formula>
    </cfRule>
  </conditionalFormatting>
  <conditionalFormatting sqref="E45">
    <cfRule type="expression" dxfId="0" priority="434">
      <formula>E$1&gt;=TODAY()</formula>
    </cfRule>
  </conditionalFormatting>
  <conditionalFormatting sqref="E45">
    <cfRule type="expression" dxfId="0" priority="435">
      <formula>E$1&gt;=TODAY()</formula>
    </cfRule>
  </conditionalFormatting>
  <conditionalFormatting sqref="E45">
    <cfRule type="expression" dxfId="0" priority="436">
      <formula>E$1&gt;=TODAY()</formula>
    </cfRule>
  </conditionalFormatting>
  <conditionalFormatting sqref="E45">
    <cfRule type="expression" dxfId="0" priority="437">
      <formula>E$1&gt;=TODAY()</formula>
    </cfRule>
  </conditionalFormatting>
  <conditionalFormatting sqref="E45">
    <cfRule type="expression" dxfId="0" priority="438">
      <formula>E$1&gt;=TODAY()</formula>
    </cfRule>
  </conditionalFormatting>
  <conditionalFormatting sqref="E45">
    <cfRule type="expression" dxfId="0" priority="439">
      <formula>E$1&gt;=TODAY()</formula>
    </cfRule>
  </conditionalFormatting>
  <conditionalFormatting sqref="E45">
    <cfRule type="expression" dxfId="0" priority="440">
      <formula>E$1&gt;=TODAY()</formula>
    </cfRule>
  </conditionalFormatting>
  <conditionalFormatting sqref="E5">
    <cfRule type="expression" dxfId="0" priority="441">
      <formula>E$1&gt;=TODAY()</formula>
    </cfRule>
  </conditionalFormatting>
  <conditionalFormatting sqref="E5">
    <cfRule type="expression" dxfId="0" priority="442">
      <formula>E$1&gt;=TODAY()</formula>
    </cfRule>
  </conditionalFormatting>
  <conditionalFormatting sqref="E5">
    <cfRule type="expression" dxfId="0" priority="443">
      <formula>E$1&gt;=TODAY()</formula>
    </cfRule>
  </conditionalFormatting>
  <conditionalFormatting sqref="E5">
    <cfRule type="expression" dxfId="0" priority="444">
      <formula>E$1&gt;=TODAY()</formula>
    </cfRule>
  </conditionalFormatting>
  <conditionalFormatting sqref="E5">
    <cfRule type="expression" dxfId="0" priority="445">
      <formula>E$1&gt;=TODAY()</formula>
    </cfRule>
  </conditionalFormatting>
  <conditionalFormatting sqref="E5">
    <cfRule type="expression" dxfId="0" priority="446">
      <formula>E$1&gt;=TODAY()</formula>
    </cfRule>
  </conditionalFormatting>
  <conditionalFormatting sqref="E5">
    <cfRule type="expression" dxfId="0" priority="447">
      <formula>E$1&gt;=TODAY()</formula>
    </cfRule>
  </conditionalFormatting>
  <conditionalFormatting sqref="E5">
    <cfRule type="expression" dxfId="0" priority="448">
      <formula>E$1&gt;=TODAY()</formula>
    </cfRule>
  </conditionalFormatting>
  <conditionalFormatting sqref="E5">
    <cfRule type="expression" dxfId="0" priority="449">
      <formula>E$1&gt;=TODAY()</formula>
    </cfRule>
  </conditionalFormatting>
  <conditionalFormatting sqref="E5">
    <cfRule type="expression" dxfId="0" priority="450">
      <formula>E$1&gt;=TODAY()</formula>
    </cfRule>
  </conditionalFormatting>
  <conditionalFormatting sqref="E5">
    <cfRule type="expression" dxfId="0" priority="451">
      <formula>E$1&gt;=TODAY()</formula>
    </cfRule>
  </conditionalFormatting>
  <conditionalFormatting sqref="E5">
    <cfRule type="expression" dxfId="0" priority="452">
      <formula>E$1&gt;=TODAY()</formula>
    </cfRule>
  </conditionalFormatting>
  <conditionalFormatting sqref="E5">
    <cfRule type="expression" dxfId="0" priority="453">
      <formula>E$1&gt;=TODAY()</formula>
    </cfRule>
  </conditionalFormatting>
  <conditionalFormatting sqref="E5">
    <cfRule type="expression" dxfId="0" priority="454">
      <formula>E$1&gt;=TODAY()</formula>
    </cfRule>
  </conditionalFormatting>
  <conditionalFormatting sqref="E5">
    <cfRule type="expression" dxfId="0" priority="455">
      <formula>E$1&gt;=TODAY()</formula>
    </cfRule>
  </conditionalFormatting>
  <conditionalFormatting sqref="E5">
    <cfRule type="expression" dxfId="0" priority="456">
      <formula>E$1&gt;=TODAY()</formula>
    </cfRule>
  </conditionalFormatting>
  <conditionalFormatting sqref="E6">
    <cfRule type="expression" dxfId="0" priority="457">
      <formula>E$1&gt;=TODAY()</formula>
    </cfRule>
  </conditionalFormatting>
  <conditionalFormatting sqref="E6">
    <cfRule type="expression" dxfId="0" priority="458">
      <formula>E$1&gt;=TODAY()</formula>
    </cfRule>
  </conditionalFormatting>
  <conditionalFormatting sqref="E6">
    <cfRule type="expression" dxfId="0" priority="459">
      <formula>E$1&gt;=TODAY()</formula>
    </cfRule>
  </conditionalFormatting>
  <conditionalFormatting sqref="E6">
    <cfRule type="expression" dxfId="0" priority="460">
      <formula>E$1&gt;=TODAY()</formula>
    </cfRule>
  </conditionalFormatting>
  <conditionalFormatting sqref="E6">
    <cfRule type="expression" dxfId="0" priority="461">
      <formula>E$1&gt;=TODAY()</formula>
    </cfRule>
  </conditionalFormatting>
  <conditionalFormatting sqref="E6">
    <cfRule type="expression" dxfId="0" priority="462">
      <formula>E$1&gt;=TODAY()</formula>
    </cfRule>
  </conditionalFormatting>
  <conditionalFormatting sqref="E38">
    <cfRule type="expression" dxfId="0" priority="463">
      <formula>E$1&gt;=TODAY()</formula>
    </cfRule>
  </conditionalFormatting>
  <conditionalFormatting sqref="E38">
    <cfRule type="expression" dxfId="0" priority="464">
      <formula>E$1&gt;=TODAY()</formula>
    </cfRule>
  </conditionalFormatting>
  <conditionalFormatting sqref="E38">
    <cfRule type="expression" dxfId="0" priority="465">
      <formula>E$1&gt;=TODAY()</formula>
    </cfRule>
  </conditionalFormatting>
  <conditionalFormatting sqref="E38">
    <cfRule type="expression" dxfId="0" priority="466">
      <formula>E$1&gt;=TODAY()</formula>
    </cfRule>
  </conditionalFormatting>
  <conditionalFormatting sqref="E38">
    <cfRule type="expression" dxfId="0" priority="467">
      <formula>E$1&gt;=TODAY()</formula>
    </cfRule>
  </conditionalFormatting>
  <conditionalFormatting sqref="E38">
    <cfRule type="expression" dxfId="0" priority="468">
      <formula>E$1&gt;=TODAY()</formula>
    </cfRule>
  </conditionalFormatting>
  <conditionalFormatting sqref="E38">
    <cfRule type="expression" dxfId="0" priority="469">
      <formula>E$1&gt;=TODAY()</formula>
    </cfRule>
  </conditionalFormatting>
  <conditionalFormatting sqref="E38">
    <cfRule type="expression" dxfId="0" priority="470">
      <formula>E$1&gt;=TODAY()</formula>
    </cfRule>
  </conditionalFormatting>
  <conditionalFormatting sqref="E38">
    <cfRule type="expression" dxfId="0" priority="471">
      <formula>E$1&gt;=TODAY()</formula>
    </cfRule>
  </conditionalFormatting>
  <conditionalFormatting sqref="E38">
    <cfRule type="expression" dxfId="0" priority="472">
      <formula>E$1&gt;=TODAY()</formula>
    </cfRule>
  </conditionalFormatting>
  <conditionalFormatting sqref="E38">
    <cfRule type="expression" dxfId="0" priority="473">
      <formula>E$1&gt;=TODAY()</formula>
    </cfRule>
  </conditionalFormatting>
  <conditionalFormatting sqref="E38">
    <cfRule type="expression" dxfId="0" priority="474">
      <formula>E$1&gt;=TODAY()</formula>
    </cfRule>
  </conditionalFormatting>
  <conditionalFormatting sqref="E38">
    <cfRule type="expression" dxfId="0" priority="475">
      <formula>E$1&gt;=TODAY()</formula>
    </cfRule>
  </conditionalFormatting>
  <conditionalFormatting sqref="E38">
    <cfRule type="expression" dxfId="0" priority="476">
      <formula>E$1&gt;=TODAY()</formula>
    </cfRule>
  </conditionalFormatting>
  <conditionalFormatting sqref="E38">
    <cfRule type="expression" dxfId="0" priority="477">
      <formula>E$1&gt;=TODAY()</formula>
    </cfRule>
  </conditionalFormatting>
  <conditionalFormatting sqref="E38">
    <cfRule type="expression" dxfId="0" priority="478">
      <formula>E$1&gt;=TODAY()</formula>
    </cfRule>
  </conditionalFormatting>
  <conditionalFormatting sqref="E38">
    <cfRule type="expression" dxfId="0" priority="479">
      <formula>E$1&gt;=TODAY()</formula>
    </cfRule>
  </conditionalFormatting>
  <conditionalFormatting sqref="E38">
    <cfRule type="expression" dxfId="0" priority="480">
      <formula>E$1&gt;=TODAY()</formula>
    </cfRule>
  </conditionalFormatting>
  <conditionalFormatting sqref="E38">
    <cfRule type="expression" dxfId="0" priority="481">
      <formula>E$1&gt;=TODAY()</formula>
    </cfRule>
  </conditionalFormatting>
  <conditionalFormatting sqref="E38">
    <cfRule type="expression" dxfId="0" priority="482">
      <formula>E$1&gt;=TODAY()</formula>
    </cfRule>
  </conditionalFormatting>
  <conditionalFormatting sqref="E45">
    <cfRule type="expression" dxfId="0" priority="483">
      <formula>E$1&gt;=TODAY()</formula>
    </cfRule>
  </conditionalFormatting>
  <conditionalFormatting sqref="E45">
    <cfRule type="expression" dxfId="0" priority="484">
      <formula>E$1&gt;=TODAY()</formula>
    </cfRule>
  </conditionalFormatting>
  <conditionalFormatting sqref="E45">
    <cfRule type="expression" dxfId="0" priority="485">
      <formula>E$1&gt;=TODAY()</formula>
    </cfRule>
  </conditionalFormatting>
  <conditionalFormatting sqref="E45">
    <cfRule type="expression" dxfId="0" priority="486">
      <formula>E$1&gt;=TODAY()</formula>
    </cfRule>
  </conditionalFormatting>
  <conditionalFormatting sqref="E45">
    <cfRule type="expression" dxfId="0" priority="487">
      <formula>E$1&gt;=TODAY()</formula>
    </cfRule>
  </conditionalFormatting>
  <conditionalFormatting sqref="E45">
    <cfRule type="expression" dxfId="0" priority="488">
      <formula>E$1&gt;=TODAY()</formula>
    </cfRule>
  </conditionalFormatting>
  <conditionalFormatting sqref="E45">
    <cfRule type="expression" dxfId="0" priority="489">
      <formula>E$1&gt;=TODAY()</formula>
    </cfRule>
  </conditionalFormatting>
  <conditionalFormatting sqref="E45">
    <cfRule type="expression" dxfId="0" priority="490">
      <formula>E$1&gt;=TODAY()</formula>
    </cfRule>
  </conditionalFormatting>
  <conditionalFormatting sqref="E45">
    <cfRule type="expression" dxfId="0" priority="491">
      <formula>E$1&gt;=TODAY()</formula>
    </cfRule>
  </conditionalFormatting>
  <conditionalFormatting sqref="E45">
    <cfRule type="expression" dxfId="0" priority="492">
      <formula>E$1&gt;=TODAY()</formula>
    </cfRule>
  </conditionalFormatting>
  <conditionalFormatting sqref="E45">
    <cfRule type="expression" dxfId="0" priority="493">
      <formula>E$1&gt;=TODAY()</formula>
    </cfRule>
  </conditionalFormatting>
  <conditionalFormatting sqref="E45">
    <cfRule type="expression" dxfId="0" priority="494">
      <formula>E$1&gt;=TODAY()</formula>
    </cfRule>
  </conditionalFormatting>
  <conditionalFormatting sqref="E45">
    <cfRule type="expression" dxfId="0" priority="495">
      <formula>E$1&gt;=TODAY()</formula>
    </cfRule>
  </conditionalFormatting>
  <conditionalFormatting sqref="E45">
    <cfRule type="expression" dxfId="0" priority="496">
      <formula>E$1&gt;=TODAY()</formula>
    </cfRule>
  </conditionalFormatting>
  <conditionalFormatting sqref="E45">
    <cfRule type="expression" dxfId="0" priority="497">
      <formula>E$1&gt;=TODAY()</formula>
    </cfRule>
  </conditionalFormatting>
  <conditionalFormatting sqref="E45">
    <cfRule type="expression" dxfId="0" priority="498">
      <formula>E$1&gt;=TODAY()</formula>
    </cfRule>
  </conditionalFormatting>
  <conditionalFormatting sqref="E45">
    <cfRule type="expression" dxfId="0" priority="499">
      <formula>E$1&gt;=TODAY()</formula>
    </cfRule>
  </conditionalFormatting>
  <conditionalFormatting sqref="E45">
    <cfRule type="expression" dxfId="0" priority="500">
      <formula>E$1&gt;=TODAY()</formula>
    </cfRule>
  </conditionalFormatting>
  <conditionalFormatting sqref="E45">
    <cfRule type="expression" dxfId="0" priority="501">
      <formula>E$1&gt;=TODAY()</formula>
    </cfRule>
  </conditionalFormatting>
  <conditionalFormatting sqref="E45">
    <cfRule type="expression" dxfId="0" priority="502">
      <formula>E$1&gt;=TODAY()</formula>
    </cfRule>
  </conditionalFormatting>
  <conditionalFormatting sqref="E45">
    <cfRule type="expression" dxfId="0" priority="503">
      <formula>E$1&gt;=TODAY()</formula>
    </cfRule>
  </conditionalFormatting>
  <conditionalFormatting sqref="E45">
    <cfRule type="expression" dxfId="0" priority="504">
      <formula>E$1&gt;=TODAY()</formula>
    </cfRule>
  </conditionalFormatting>
  <conditionalFormatting sqref="F42">
    <cfRule type="expression" dxfId="0" priority="505">
      <formula>F$1&gt;=TODAY()</formula>
    </cfRule>
  </conditionalFormatting>
  <conditionalFormatting sqref="F42">
    <cfRule type="expression" dxfId="0" priority="506">
      <formula>F$1&gt;=TODAY()</formula>
    </cfRule>
  </conditionalFormatting>
  <conditionalFormatting sqref="F42">
    <cfRule type="expression" dxfId="0" priority="507">
      <formula>F$1&gt;=TODAY()</formula>
    </cfRule>
  </conditionalFormatting>
  <conditionalFormatting sqref="F42">
    <cfRule type="expression" dxfId="0" priority="508">
      <formula>F$1&gt;=TODAY()</formula>
    </cfRule>
  </conditionalFormatting>
  <conditionalFormatting sqref="F42">
    <cfRule type="expression" dxfId="0" priority="509">
      <formula>F$1&gt;=TODAY()</formula>
    </cfRule>
  </conditionalFormatting>
  <conditionalFormatting sqref="F42">
    <cfRule type="expression" dxfId="0" priority="510">
      <formula>F$1&gt;=TODAY()</formula>
    </cfRule>
  </conditionalFormatting>
  <conditionalFormatting sqref="F42">
    <cfRule type="expression" dxfId="0" priority="511">
      <formula>F$1&gt;=TODAY()</formula>
    </cfRule>
  </conditionalFormatting>
  <conditionalFormatting sqref="F42">
    <cfRule type="expression" dxfId="0" priority="512">
      <formula>F$1&gt;=TODAY()</formula>
    </cfRule>
  </conditionalFormatting>
  <conditionalFormatting sqref="F42">
    <cfRule type="expression" dxfId="0" priority="513">
      <formula>F$1&gt;=TODAY()</formula>
    </cfRule>
  </conditionalFormatting>
  <conditionalFormatting sqref="F42">
    <cfRule type="expression" dxfId="0" priority="514">
      <formula>F$1&gt;=TODAY()</formula>
    </cfRule>
  </conditionalFormatting>
  <conditionalFormatting sqref="F42">
    <cfRule type="expression" dxfId="0" priority="515">
      <formula>F$1&gt;=TODAY()</formula>
    </cfRule>
  </conditionalFormatting>
  <conditionalFormatting sqref="F42">
    <cfRule type="expression" dxfId="0" priority="516">
      <formula>F$1&gt;=TODAY()</formula>
    </cfRule>
  </conditionalFormatting>
  <conditionalFormatting sqref="F42">
    <cfRule type="expression" dxfId="0" priority="517">
      <formula>F$1&gt;=TODAY()</formula>
    </cfRule>
  </conditionalFormatting>
  <conditionalFormatting sqref="F42">
    <cfRule type="expression" dxfId="0" priority="518">
      <formula>F$1&gt;=TODAY()</formula>
    </cfRule>
  </conditionalFormatting>
  <conditionalFormatting sqref="F42">
    <cfRule type="expression" dxfId="0" priority="519">
      <formula>F$1&gt;=TODAY()</formula>
    </cfRule>
  </conditionalFormatting>
  <conditionalFormatting sqref="F42">
    <cfRule type="expression" dxfId="0" priority="520">
      <formula>F$1&gt;=TODAY()</formula>
    </cfRule>
  </conditionalFormatting>
  <conditionalFormatting sqref="F42">
    <cfRule type="expression" dxfId="0" priority="521">
      <formula>F$1&gt;=TODAY()</formula>
    </cfRule>
  </conditionalFormatting>
  <conditionalFormatting sqref="F42">
    <cfRule type="expression" dxfId="0" priority="522">
      <formula>F$1&gt;=TODAY()</formula>
    </cfRule>
  </conditionalFormatting>
  <conditionalFormatting sqref="F42">
    <cfRule type="expression" dxfId="0" priority="523">
      <formula>F$1&gt;=TODAY()</formula>
    </cfRule>
  </conditionalFormatting>
  <conditionalFormatting sqref="F42">
    <cfRule type="expression" dxfId="0" priority="524">
      <formula>F$1&gt;=TODAY()</formula>
    </cfRule>
  </conditionalFormatting>
  <conditionalFormatting sqref="F42">
    <cfRule type="expression" dxfId="0" priority="525">
      <formula>F$1&gt;=TODAY()</formula>
    </cfRule>
  </conditionalFormatting>
  <conditionalFormatting sqref="F42">
    <cfRule type="expression" dxfId="0" priority="526">
      <formula>F$1&gt;=TODAY()</formula>
    </cfRule>
  </conditionalFormatting>
  <conditionalFormatting sqref="F42">
    <cfRule type="expression" dxfId="0" priority="527">
      <formula>F$1&gt;=TODAY()</formula>
    </cfRule>
  </conditionalFormatting>
  <conditionalFormatting sqref="F42">
    <cfRule type="expression" dxfId="0" priority="528">
      <formula>F$1&gt;=TODAY()</formula>
    </cfRule>
  </conditionalFormatting>
  <conditionalFormatting sqref="F42">
    <cfRule type="expression" dxfId="0" priority="529">
      <formula>F$1&gt;=TODAY()</formula>
    </cfRule>
  </conditionalFormatting>
  <conditionalFormatting sqref="F42">
    <cfRule type="expression" dxfId="0" priority="530">
      <formula>F$1&gt;=TODAY()</formula>
    </cfRule>
  </conditionalFormatting>
  <conditionalFormatting sqref="F42">
    <cfRule type="expression" dxfId="0" priority="531">
      <formula>F$1&gt;=TODAY()</formula>
    </cfRule>
  </conditionalFormatting>
  <conditionalFormatting sqref="F42">
    <cfRule type="expression" dxfId="0" priority="532">
      <formula>F$1&gt;=TODAY()</formula>
    </cfRule>
  </conditionalFormatting>
  <conditionalFormatting sqref="F42">
    <cfRule type="expression" dxfId="0" priority="533">
      <formula>F$1&gt;=TODAY()</formula>
    </cfRule>
  </conditionalFormatting>
  <conditionalFormatting sqref="F42">
    <cfRule type="expression" dxfId="0" priority="534">
      <formula>F$1&gt;=TODAY()</formula>
    </cfRule>
  </conditionalFormatting>
  <conditionalFormatting sqref="F42">
    <cfRule type="expression" dxfId="0" priority="535">
      <formula>F$1&gt;=TODAY()</formula>
    </cfRule>
  </conditionalFormatting>
  <conditionalFormatting sqref="F42">
    <cfRule type="expression" dxfId="0" priority="536">
      <formula>F$1&gt;=TODAY()</formula>
    </cfRule>
  </conditionalFormatting>
  <conditionalFormatting sqref="F42">
    <cfRule type="expression" dxfId="0" priority="537">
      <formula>F$1&gt;=TODAY()</formula>
    </cfRule>
  </conditionalFormatting>
  <conditionalFormatting sqref="F42">
    <cfRule type="expression" dxfId="0" priority="538">
      <formula>F$1&gt;=TODAY()</formula>
    </cfRule>
  </conditionalFormatting>
  <conditionalFormatting sqref="F42">
    <cfRule type="expression" dxfId="0" priority="539">
      <formula>F$1&gt;=TODAY()</formula>
    </cfRule>
  </conditionalFormatting>
  <conditionalFormatting sqref="F42">
    <cfRule type="expression" dxfId="0" priority="540">
      <formula>F$1&gt;=TODAY()</formula>
    </cfRule>
  </conditionalFormatting>
  <conditionalFormatting sqref="F42">
    <cfRule type="expression" dxfId="0" priority="541">
      <formula>F$1&gt;=TODAY()</formula>
    </cfRule>
  </conditionalFormatting>
  <conditionalFormatting sqref="F42">
    <cfRule type="expression" dxfId="0" priority="542">
      <formula>F$1&gt;=TODAY()</formula>
    </cfRule>
  </conditionalFormatting>
  <conditionalFormatting sqref="F42">
    <cfRule type="expression" dxfId="0" priority="543">
      <formula>F$1&gt;=TODAY()</formula>
    </cfRule>
  </conditionalFormatting>
  <conditionalFormatting sqref="F42">
    <cfRule type="expression" dxfId="0" priority="544">
      <formula>F$1&gt;=TODAY()</formula>
    </cfRule>
  </conditionalFormatting>
  <conditionalFormatting sqref="F42">
    <cfRule type="expression" dxfId="0" priority="545">
      <formula>F$1&gt;=TODAY()</formula>
    </cfRule>
  </conditionalFormatting>
  <conditionalFormatting sqref="F42">
    <cfRule type="expression" dxfId="0" priority="546">
      <formula>F$1&gt;=TODAY()</formula>
    </cfRule>
  </conditionalFormatting>
  <conditionalFormatting sqref="F5">
    <cfRule type="expression" dxfId="0" priority="547">
      <formula>F$1&gt;=TODAY()</formula>
    </cfRule>
  </conditionalFormatting>
  <conditionalFormatting sqref="F5">
    <cfRule type="expression" dxfId="0" priority="548">
      <formula>F$1&gt;=TODAY()</formula>
    </cfRule>
  </conditionalFormatting>
  <conditionalFormatting sqref="F5">
    <cfRule type="expression" dxfId="0" priority="549">
      <formula>F$1&gt;=TODAY()</formula>
    </cfRule>
  </conditionalFormatting>
  <conditionalFormatting sqref="F5">
    <cfRule type="expression" dxfId="0" priority="550">
      <formula>F$1&gt;=TODAY()</formula>
    </cfRule>
  </conditionalFormatting>
  <conditionalFormatting sqref="F5">
    <cfRule type="expression" dxfId="0" priority="551">
      <formula>F$1&gt;=TODAY()</formula>
    </cfRule>
  </conditionalFormatting>
  <conditionalFormatting sqref="F5">
    <cfRule type="expression" dxfId="0" priority="552">
      <formula>F$1&gt;=TODAY()</formula>
    </cfRule>
  </conditionalFormatting>
  <conditionalFormatting sqref="F5">
    <cfRule type="expression" dxfId="0" priority="553">
      <formula>F$1&gt;=TODAY()</formula>
    </cfRule>
  </conditionalFormatting>
  <conditionalFormatting sqref="F5">
    <cfRule type="expression" dxfId="0" priority="554">
      <formula>F$1&gt;=TODAY()</formula>
    </cfRule>
  </conditionalFormatting>
  <conditionalFormatting sqref="F6">
    <cfRule type="expression" dxfId="0" priority="555">
      <formula>F$1&gt;=TODAY()</formula>
    </cfRule>
  </conditionalFormatting>
  <conditionalFormatting sqref="F6">
    <cfRule type="expression" dxfId="0" priority="556">
      <formula>F$1&gt;=TODAY()</formula>
    </cfRule>
  </conditionalFormatting>
  <conditionalFormatting sqref="F6">
    <cfRule type="expression" dxfId="0" priority="557">
      <formula>F$1&gt;=TODAY()</formula>
    </cfRule>
  </conditionalFormatting>
  <conditionalFormatting sqref="F6">
    <cfRule type="expression" dxfId="0" priority="558">
      <formula>F$1&gt;=TODAY()</formula>
    </cfRule>
  </conditionalFormatting>
  <conditionalFormatting sqref="F6">
    <cfRule type="expression" dxfId="0" priority="559">
      <formula>F$1&gt;=TODAY()</formula>
    </cfRule>
  </conditionalFormatting>
  <conditionalFormatting sqref="F6">
    <cfRule type="expression" dxfId="0" priority="560">
      <formula>F$1&gt;=TODAY()</formula>
    </cfRule>
  </conditionalFormatting>
  <conditionalFormatting sqref="F6">
    <cfRule type="expression" dxfId="0" priority="561">
      <formula>F$1&gt;=TODAY()</formula>
    </cfRule>
  </conditionalFormatting>
  <conditionalFormatting sqref="F6">
    <cfRule type="expression" dxfId="0" priority="562">
      <formula>F$1&gt;=TODAY()</formula>
    </cfRule>
  </conditionalFormatting>
  <conditionalFormatting sqref="F38">
    <cfRule type="expression" dxfId="0" priority="563">
      <formula>F$1&gt;=TODAY()</formula>
    </cfRule>
  </conditionalFormatting>
  <conditionalFormatting sqref="F38">
    <cfRule type="expression" dxfId="0" priority="564">
      <formula>F$1&gt;=TODAY()</formula>
    </cfRule>
  </conditionalFormatting>
  <conditionalFormatting sqref="F38">
    <cfRule type="expression" dxfId="0" priority="565">
      <formula>F$1&gt;=TODAY()</formula>
    </cfRule>
  </conditionalFormatting>
  <conditionalFormatting sqref="F38">
    <cfRule type="expression" dxfId="0" priority="566">
      <formula>F$1&gt;=TODAY()</formula>
    </cfRule>
  </conditionalFormatting>
  <conditionalFormatting sqref="F38">
    <cfRule type="expression" dxfId="0" priority="567">
      <formula>F$1&gt;=TODAY()</formula>
    </cfRule>
  </conditionalFormatting>
  <conditionalFormatting sqref="F38">
    <cfRule type="expression" dxfId="0" priority="568">
      <formula>F$1&gt;=TODAY()</formula>
    </cfRule>
  </conditionalFormatting>
  <conditionalFormatting sqref="F38">
    <cfRule type="expression" dxfId="0" priority="569">
      <formula>F$1&gt;=TODAY()</formula>
    </cfRule>
  </conditionalFormatting>
  <conditionalFormatting sqref="F38">
    <cfRule type="expression" dxfId="0" priority="570">
      <formula>F$1&gt;=TODAY()</formula>
    </cfRule>
  </conditionalFormatting>
  <conditionalFormatting sqref="F38">
    <cfRule type="expression" dxfId="0" priority="571">
      <formula>F$1&gt;=TODAY()</formula>
    </cfRule>
  </conditionalFormatting>
  <conditionalFormatting sqref="F38">
    <cfRule type="expression" dxfId="0" priority="572">
      <formula>F$1&gt;=TODAY()</formula>
    </cfRule>
  </conditionalFormatting>
  <conditionalFormatting sqref="F38">
    <cfRule type="expression" dxfId="0" priority="573">
      <formula>F$1&gt;=TODAY()</formula>
    </cfRule>
  </conditionalFormatting>
  <conditionalFormatting sqref="F38">
    <cfRule type="expression" dxfId="0" priority="574">
      <formula>F$1&gt;=TODAY()</formula>
    </cfRule>
  </conditionalFormatting>
  <conditionalFormatting sqref="F38">
    <cfRule type="expression" dxfId="0" priority="575">
      <formula>F$1&gt;=TODAY()</formula>
    </cfRule>
  </conditionalFormatting>
  <conditionalFormatting sqref="F38">
    <cfRule type="expression" dxfId="0" priority="576">
      <formula>F$1&gt;=TODAY()</formula>
    </cfRule>
  </conditionalFormatting>
  <conditionalFormatting sqref="F38">
    <cfRule type="expression" dxfId="0" priority="577">
      <formula>F$1&gt;=TODAY()</formula>
    </cfRule>
  </conditionalFormatting>
  <conditionalFormatting sqref="F38">
    <cfRule type="expression" dxfId="0" priority="578">
      <formula>F$1&gt;=TODAY()</formula>
    </cfRule>
  </conditionalFormatting>
  <conditionalFormatting sqref="F45">
    <cfRule type="expression" dxfId="0" priority="579">
      <formula>F$1&gt;=TODAY()</formula>
    </cfRule>
  </conditionalFormatting>
  <conditionalFormatting sqref="F45">
    <cfRule type="expression" dxfId="0" priority="580">
      <formula>F$1&gt;=TODAY()</formula>
    </cfRule>
  </conditionalFormatting>
  <conditionalFormatting sqref="F45">
    <cfRule type="expression" dxfId="0" priority="581">
      <formula>F$1&gt;=TODAY()</formula>
    </cfRule>
  </conditionalFormatting>
  <conditionalFormatting sqref="F45">
    <cfRule type="expression" dxfId="0" priority="582">
      <formula>F$1&gt;=TODAY()</formula>
    </cfRule>
  </conditionalFormatting>
  <conditionalFormatting sqref="F45">
    <cfRule type="expression" dxfId="0" priority="583">
      <formula>F$1&gt;=TODAY()</formula>
    </cfRule>
  </conditionalFormatting>
  <conditionalFormatting sqref="F45">
    <cfRule type="expression" dxfId="0" priority="584">
      <formula>F$1&gt;=TODAY()</formula>
    </cfRule>
  </conditionalFormatting>
  <conditionalFormatting sqref="F45">
    <cfRule type="expression" dxfId="0" priority="585">
      <formula>F$1&gt;=TODAY()</formula>
    </cfRule>
  </conditionalFormatting>
  <conditionalFormatting sqref="F45">
    <cfRule type="expression" dxfId="0" priority="586">
      <formula>F$1&gt;=TODAY()</formula>
    </cfRule>
  </conditionalFormatting>
  <conditionalFormatting sqref="F45">
    <cfRule type="expression" dxfId="0" priority="587">
      <formula>F$1&gt;=TODAY()</formula>
    </cfRule>
  </conditionalFormatting>
  <conditionalFormatting sqref="F45">
    <cfRule type="expression" dxfId="0" priority="588">
      <formula>F$1&gt;=TODAY()</formula>
    </cfRule>
  </conditionalFormatting>
  <conditionalFormatting sqref="F6">
    <cfRule type="expression" dxfId="0" priority="589">
      <formula>F$1&gt;=TODAY()</formula>
    </cfRule>
  </conditionalFormatting>
  <conditionalFormatting sqref="F6">
    <cfRule type="expression" dxfId="0" priority="590">
      <formula>F$1&gt;=TODAY()</formula>
    </cfRule>
  </conditionalFormatting>
  <conditionalFormatting sqref="F6">
    <cfRule type="expression" dxfId="0" priority="591">
      <formula>F$1&gt;=TODAY()</formula>
    </cfRule>
  </conditionalFormatting>
  <conditionalFormatting sqref="F6">
    <cfRule type="expression" dxfId="0" priority="592">
      <formula>F$1&gt;=TODAY()</formula>
    </cfRule>
  </conditionalFormatting>
  <conditionalFormatting sqref="F38">
    <cfRule type="expression" dxfId="0" priority="593">
      <formula>F$1&gt;=TODAY()</formula>
    </cfRule>
  </conditionalFormatting>
  <conditionalFormatting sqref="F38">
    <cfRule type="expression" dxfId="0" priority="594">
      <formula>F$1&gt;=TODAY()</formula>
    </cfRule>
  </conditionalFormatting>
  <conditionalFormatting sqref="F38">
    <cfRule type="expression" dxfId="0" priority="595">
      <formula>F$1&gt;=TODAY()</formula>
    </cfRule>
  </conditionalFormatting>
  <conditionalFormatting sqref="F38">
    <cfRule type="expression" dxfId="0" priority="596">
      <formula>F$1&gt;=TODAY()</formula>
    </cfRule>
  </conditionalFormatting>
  <conditionalFormatting sqref="F38">
    <cfRule type="expression" dxfId="0" priority="597">
      <formula>F$1&gt;=TODAY()</formula>
    </cfRule>
  </conditionalFormatting>
  <conditionalFormatting sqref="F38">
    <cfRule type="expression" dxfId="0" priority="598">
      <formula>F$1&gt;=TODAY()</formula>
    </cfRule>
  </conditionalFormatting>
  <conditionalFormatting sqref="F45">
    <cfRule type="expression" dxfId="0" priority="599">
      <formula>F$1&gt;=TODAY()</formula>
    </cfRule>
  </conditionalFormatting>
  <conditionalFormatting sqref="F45">
    <cfRule type="expression" dxfId="0" priority="600">
      <formula>F$1&gt;=TODAY()</formula>
    </cfRule>
  </conditionalFormatting>
  <conditionalFormatting sqref="F45">
    <cfRule type="expression" dxfId="0" priority="601">
      <formula>F$1&gt;=TODAY()</formula>
    </cfRule>
  </conditionalFormatting>
  <conditionalFormatting sqref="F45">
    <cfRule type="expression" dxfId="0" priority="602">
      <formula>F$1&gt;=TODAY()</formula>
    </cfRule>
  </conditionalFormatting>
  <conditionalFormatting sqref="F45">
    <cfRule type="expression" dxfId="0" priority="603">
      <formula>F$1&gt;=TODAY()</formula>
    </cfRule>
  </conditionalFormatting>
  <conditionalFormatting sqref="F45">
    <cfRule type="expression" dxfId="0" priority="604">
      <formula>F$1&gt;=TODAY()</formula>
    </cfRule>
  </conditionalFormatting>
  <conditionalFormatting sqref="F45">
    <cfRule type="expression" dxfId="0" priority="605">
      <formula>F$1&gt;=TODAY()</formula>
    </cfRule>
  </conditionalFormatting>
  <conditionalFormatting sqref="F45">
    <cfRule type="expression" dxfId="0" priority="606">
      <formula>F$1&gt;=TODAY()</formula>
    </cfRule>
  </conditionalFormatting>
  <conditionalFormatting sqref="F45">
    <cfRule type="expression" dxfId="0" priority="607">
      <formula>F$1&gt;=TODAY()</formula>
    </cfRule>
  </conditionalFormatting>
  <conditionalFormatting sqref="F45">
    <cfRule type="expression" dxfId="0" priority="608">
      <formula>F$1&gt;=TODAY()</formula>
    </cfRule>
  </conditionalFormatting>
  <conditionalFormatting sqref="F5">
    <cfRule type="expression" dxfId="0" priority="609">
      <formula>F$1&gt;=TODAY()</formula>
    </cfRule>
  </conditionalFormatting>
  <conditionalFormatting sqref="F5">
    <cfRule type="expression" dxfId="0" priority="610">
      <formula>F$1&gt;=TODAY()</formula>
    </cfRule>
  </conditionalFormatting>
  <conditionalFormatting sqref="F5">
    <cfRule type="expression" dxfId="0" priority="611">
      <formula>F$1&gt;=TODAY()</formula>
    </cfRule>
  </conditionalFormatting>
  <conditionalFormatting sqref="F5">
    <cfRule type="expression" dxfId="0" priority="612">
      <formula>F$1&gt;=TODAY()</formula>
    </cfRule>
  </conditionalFormatting>
  <conditionalFormatting sqref="F5">
    <cfRule type="expression" dxfId="0" priority="613">
      <formula>F$1&gt;=TODAY()</formula>
    </cfRule>
  </conditionalFormatting>
  <conditionalFormatting sqref="F5">
    <cfRule type="expression" dxfId="0" priority="614">
      <formula>F$1&gt;=TODAY()</formula>
    </cfRule>
  </conditionalFormatting>
  <conditionalFormatting sqref="F5">
    <cfRule type="expression" dxfId="0" priority="615">
      <formula>F$1&gt;=TODAY()</formula>
    </cfRule>
  </conditionalFormatting>
  <conditionalFormatting sqref="F5">
    <cfRule type="expression" dxfId="0" priority="616">
      <formula>F$1&gt;=TODAY()</formula>
    </cfRule>
  </conditionalFormatting>
  <conditionalFormatting sqref="F5">
    <cfRule type="expression" dxfId="0" priority="617">
      <formula>F$1&gt;=TODAY()</formula>
    </cfRule>
  </conditionalFormatting>
  <conditionalFormatting sqref="F5">
    <cfRule type="expression" dxfId="0" priority="618">
      <formula>F$1&gt;=TODAY()</formula>
    </cfRule>
  </conditionalFormatting>
  <conditionalFormatting sqref="F5">
    <cfRule type="expression" dxfId="0" priority="619">
      <formula>F$1&gt;=TODAY()</formula>
    </cfRule>
  </conditionalFormatting>
  <conditionalFormatting sqref="F5">
    <cfRule type="expression" dxfId="0" priority="620">
      <formula>F$1&gt;=TODAY()</formula>
    </cfRule>
  </conditionalFormatting>
  <conditionalFormatting sqref="F5">
    <cfRule type="expression" dxfId="0" priority="621">
      <formula>F$1&gt;=TODAY()</formula>
    </cfRule>
  </conditionalFormatting>
  <conditionalFormatting sqref="F5">
    <cfRule type="expression" dxfId="0" priority="622">
      <formula>F$1&gt;=TODAY()</formula>
    </cfRule>
  </conditionalFormatting>
  <conditionalFormatting sqref="F5">
    <cfRule type="expression" dxfId="0" priority="623">
      <formula>F$1&gt;=TODAY()</formula>
    </cfRule>
  </conditionalFormatting>
  <conditionalFormatting sqref="F5">
    <cfRule type="expression" dxfId="0" priority="624">
      <formula>F$1&gt;=TODAY()</formula>
    </cfRule>
  </conditionalFormatting>
  <conditionalFormatting sqref="F6">
    <cfRule type="expression" dxfId="0" priority="625">
      <formula>F$1&gt;=TODAY()</formula>
    </cfRule>
  </conditionalFormatting>
  <conditionalFormatting sqref="F6">
    <cfRule type="expression" dxfId="0" priority="626">
      <formula>F$1&gt;=TODAY()</formula>
    </cfRule>
  </conditionalFormatting>
  <conditionalFormatting sqref="F6">
    <cfRule type="expression" dxfId="0" priority="627">
      <formula>F$1&gt;=TODAY()</formula>
    </cfRule>
  </conditionalFormatting>
  <conditionalFormatting sqref="F6">
    <cfRule type="expression" dxfId="0" priority="628">
      <formula>F$1&gt;=TODAY()</formula>
    </cfRule>
  </conditionalFormatting>
  <conditionalFormatting sqref="F6">
    <cfRule type="expression" dxfId="0" priority="629">
      <formula>F$1&gt;=TODAY()</formula>
    </cfRule>
  </conditionalFormatting>
  <conditionalFormatting sqref="F6">
    <cfRule type="expression" dxfId="0" priority="630">
      <formula>F$1&gt;=TODAY()</formula>
    </cfRule>
  </conditionalFormatting>
  <conditionalFormatting sqref="F38">
    <cfRule type="expression" dxfId="0" priority="631">
      <formula>F$1&gt;=TODAY()</formula>
    </cfRule>
  </conditionalFormatting>
  <conditionalFormatting sqref="F38">
    <cfRule type="expression" dxfId="0" priority="632">
      <formula>F$1&gt;=TODAY()</formula>
    </cfRule>
  </conditionalFormatting>
  <conditionalFormatting sqref="F38">
    <cfRule type="expression" dxfId="0" priority="633">
      <formula>F$1&gt;=TODAY()</formula>
    </cfRule>
  </conditionalFormatting>
  <conditionalFormatting sqref="F38">
    <cfRule type="expression" dxfId="0" priority="634">
      <formula>F$1&gt;=TODAY()</formula>
    </cfRule>
  </conditionalFormatting>
  <conditionalFormatting sqref="F38">
    <cfRule type="expression" dxfId="0" priority="635">
      <formula>F$1&gt;=TODAY()</formula>
    </cfRule>
  </conditionalFormatting>
  <conditionalFormatting sqref="F38">
    <cfRule type="expression" dxfId="0" priority="636">
      <formula>F$1&gt;=TODAY()</formula>
    </cfRule>
  </conditionalFormatting>
  <conditionalFormatting sqref="F38">
    <cfRule type="expression" dxfId="0" priority="637">
      <formula>F$1&gt;=TODAY()</formula>
    </cfRule>
  </conditionalFormatting>
  <conditionalFormatting sqref="F38">
    <cfRule type="expression" dxfId="0" priority="638">
      <formula>F$1&gt;=TODAY()</formula>
    </cfRule>
  </conditionalFormatting>
  <conditionalFormatting sqref="F38">
    <cfRule type="expression" dxfId="0" priority="639">
      <formula>F$1&gt;=TODAY()</formula>
    </cfRule>
  </conditionalFormatting>
  <conditionalFormatting sqref="F38">
    <cfRule type="expression" dxfId="0" priority="640">
      <formula>F$1&gt;=TODAY()</formula>
    </cfRule>
  </conditionalFormatting>
  <conditionalFormatting sqref="F38">
    <cfRule type="expression" dxfId="0" priority="641">
      <formula>F$1&gt;=TODAY()</formula>
    </cfRule>
  </conditionalFormatting>
  <conditionalFormatting sqref="F38">
    <cfRule type="expression" dxfId="0" priority="642">
      <formula>F$1&gt;=TODAY()</formula>
    </cfRule>
  </conditionalFormatting>
  <conditionalFormatting sqref="F38">
    <cfRule type="expression" dxfId="0" priority="643">
      <formula>F$1&gt;=TODAY()</formula>
    </cfRule>
  </conditionalFormatting>
  <conditionalFormatting sqref="F38">
    <cfRule type="expression" dxfId="0" priority="644">
      <formula>F$1&gt;=TODAY()</formula>
    </cfRule>
  </conditionalFormatting>
  <conditionalFormatting sqref="F38">
    <cfRule type="expression" dxfId="0" priority="645">
      <formula>F$1&gt;=TODAY()</formula>
    </cfRule>
  </conditionalFormatting>
  <conditionalFormatting sqref="F38">
    <cfRule type="expression" dxfId="0" priority="646">
      <formula>F$1&gt;=TODAY()</formula>
    </cfRule>
  </conditionalFormatting>
  <conditionalFormatting sqref="F38">
    <cfRule type="expression" dxfId="0" priority="647">
      <formula>F$1&gt;=TODAY()</formula>
    </cfRule>
  </conditionalFormatting>
  <conditionalFormatting sqref="F38">
    <cfRule type="expression" dxfId="0" priority="648">
      <formula>F$1&gt;=TODAY()</formula>
    </cfRule>
  </conditionalFormatting>
  <conditionalFormatting sqref="F38">
    <cfRule type="expression" dxfId="0" priority="649">
      <formula>F$1&gt;=TODAY()</formula>
    </cfRule>
  </conditionalFormatting>
  <conditionalFormatting sqref="F38">
    <cfRule type="expression" dxfId="0" priority="650">
      <formula>F$1&gt;=TODAY()</formula>
    </cfRule>
  </conditionalFormatting>
  <conditionalFormatting sqref="F45">
    <cfRule type="expression" dxfId="0" priority="651">
      <formula>F$1&gt;=TODAY()</formula>
    </cfRule>
  </conditionalFormatting>
  <conditionalFormatting sqref="F45">
    <cfRule type="expression" dxfId="0" priority="652">
      <formula>F$1&gt;=TODAY()</formula>
    </cfRule>
  </conditionalFormatting>
  <conditionalFormatting sqref="F45">
    <cfRule type="expression" dxfId="0" priority="653">
      <formula>F$1&gt;=TODAY()</formula>
    </cfRule>
  </conditionalFormatting>
  <conditionalFormatting sqref="F45">
    <cfRule type="expression" dxfId="0" priority="654">
      <formula>F$1&gt;=TODAY()</formula>
    </cfRule>
  </conditionalFormatting>
  <conditionalFormatting sqref="F45">
    <cfRule type="expression" dxfId="0" priority="655">
      <formula>F$1&gt;=TODAY()</formula>
    </cfRule>
  </conditionalFormatting>
  <conditionalFormatting sqref="F45">
    <cfRule type="expression" dxfId="0" priority="656">
      <formula>F$1&gt;=TODAY()</formula>
    </cfRule>
  </conditionalFormatting>
  <conditionalFormatting sqref="F45">
    <cfRule type="expression" dxfId="0" priority="657">
      <formula>F$1&gt;=TODAY()</formula>
    </cfRule>
  </conditionalFormatting>
  <conditionalFormatting sqref="F45">
    <cfRule type="expression" dxfId="0" priority="658">
      <formula>F$1&gt;=TODAY()</formula>
    </cfRule>
  </conditionalFormatting>
  <conditionalFormatting sqref="F45">
    <cfRule type="expression" dxfId="0" priority="659">
      <formula>F$1&gt;=TODAY()</formula>
    </cfRule>
  </conditionalFormatting>
  <conditionalFormatting sqref="F45">
    <cfRule type="expression" dxfId="0" priority="660">
      <formula>F$1&gt;=TODAY()</formula>
    </cfRule>
  </conditionalFormatting>
  <conditionalFormatting sqref="F45">
    <cfRule type="expression" dxfId="0" priority="661">
      <formula>F$1&gt;=TODAY()</formula>
    </cfRule>
  </conditionalFormatting>
  <conditionalFormatting sqref="F45">
    <cfRule type="expression" dxfId="0" priority="662">
      <formula>F$1&gt;=TODAY()</formula>
    </cfRule>
  </conditionalFormatting>
  <conditionalFormatting sqref="F45">
    <cfRule type="expression" dxfId="0" priority="663">
      <formula>F$1&gt;=TODAY()</formula>
    </cfRule>
  </conditionalFormatting>
  <conditionalFormatting sqref="F45">
    <cfRule type="expression" dxfId="0" priority="664">
      <formula>F$1&gt;=TODAY()</formula>
    </cfRule>
  </conditionalFormatting>
  <conditionalFormatting sqref="F45">
    <cfRule type="expression" dxfId="0" priority="665">
      <formula>F$1&gt;=TODAY()</formula>
    </cfRule>
  </conditionalFormatting>
  <conditionalFormatting sqref="F45">
    <cfRule type="expression" dxfId="0" priority="666">
      <formula>F$1&gt;=TODAY()</formula>
    </cfRule>
  </conditionalFormatting>
  <conditionalFormatting sqref="F45">
    <cfRule type="expression" dxfId="0" priority="667">
      <formula>F$1&gt;=TODAY()</formula>
    </cfRule>
  </conditionalFormatting>
  <conditionalFormatting sqref="F45">
    <cfRule type="expression" dxfId="0" priority="668">
      <formula>F$1&gt;=TODAY()</formula>
    </cfRule>
  </conditionalFormatting>
  <conditionalFormatting sqref="F45">
    <cfRule type="expression" dxfId="0" priority="669">
      <formula>F$1&gt;=TODAY()</formula>
    </cfRule>
  </conditionalFormatting>
  <conditionalFormatting sqref="F45">
    <cfRule type="expression" dxfId="0" priority="670">
      <formula>F$1&gt;=TODAY()</formula>
    </cfRule>
  </conditionalFormatting>
  <conditionalFormatting sqref="F45">
    <cfRule type="expression" dxfId="0" priority="671">
      <formula>F$1&gt;=TODAY()</formula>
    </cfRule>
  </conditionalFormatting>
  <conditionalFormatting sqref="F45">
    <cfRule type="expression" dxfId="0" priority="672">
      <formula>F$1&gt;=TODAY()</formula>
    </cfRule>
  </conditionalFormatting>
  <conditionalFormatting sqref="G42">
    <cfRule type="expression" dxfId="0" priority="673">
      <formula>G$1&gt;=TODAY()</formula>
    </cfRule>
  </conditionalFormatting>
  <conditionalFormatting sqref="G42">
    <cfRule type="expression" dxfId="0" priority="674">
      <formula>G$1&gt;=TODAY()</formula>
    </cfRule>
  </conditionalFormatting>
  <conditionalFormatting sqref="G42">
    <cfRule type="expression" dxfId="0" priority="675">
      <formula>G$1&gt;=TODAY()</formula>
    </cfRule>
  </conditionalFormatting>
  <conditionalFormatting sqref="G42">
    <cfRule type="expression" dxfId="0" priority="676">
      <formula>G$1&gt;=TODAY()</formula>
    </cfRule>
  </conditionalFormatting>
  <conditionalFormatting sqref="G42">
    <cfRule type="expression" dxfId="0" priority="677">
      <formula>G$1&gt;=TODAY()</formula>
    </cfRule>
  </conditionalFormatting>
  <conditionalFormatting sqref="G42">
    <cfRule type="expression" dxfId="0" priority="678">
      <formula>G$1&gt;=TODAY()</formula>
    </cfRule>
  </conditionalFormatting>
  <conditionalFormatting sqref="G42">
    <cfRule type="expression" dxfId="0" priority="679">
      <formula>G$1&gt;=TODAY()</formula>
    </cfRule>
  </conditionalFormatting>
  <conditionalFormatting sqref="G42">
    <cfRule type="expression" dxfId="0" priority="680">
      <formula>G$1&gt;=TODAY()</formula>
    </cfRule>
  </conditionalFormatting>
  <conditionalFormatting sqref="G42">
    <cfRule type="expression" dxfId="0" priority="681">
      <formula>G$1&gt;=TODAY()</formula>
    </cfRule>
  </conditionalFormatting>
  <conditionalFormatting sqref="G42">
    <cfRule type="expression" dxfId="0" priority="682">
      <formula>G$1&gt;=TODAY()</formula>
    </cfRule>
  </conditionalFormatting>
  <conditionalFormatting sqref="G42">
    <cfRule type="expression" dxfId="0" priority="683">
      <formula>G$1&gt;=TODAY()</formula>
    </cfRule>
  </conditionalFormatting>
  <conditionalFormatting sqref="G42">
    <cfRule type="expression" dxfId="0" priority="684">
      <formula>G$1&gt;=TODAY()</formula>
    </cfRule>
  </conditionalFormatting>
  <conditionalFormatting sqref="G42">
    <cfRule type="expression" dxfId="0" priority="685">
      <formula>G$1&gt;=TODAY()</formula>
    </cfRule>
  </conditionalFormatting>
  <conditionalFormatting sqref="G42">
    <cfRule type="expression" dxfId="0" priority="686">
      <formula>G$1&gt;=TODAY()</formula>
    </cfRule>
  </conditionalFormatting>
  <conditionalFormatting sqref="G42">
    <cfRule type="expression" dxfId="0" priority="687">
      <formula>G$1&gt;=TODAY()</formula>
    </cfRule>
  </conditionalFormatting>
  <conditionalFormatting sqref="G42">
    <cfRule type="expression" dxfId="0" priority="688">
      <formula>G$1&gt;=TODAY()</formula>
    </cfRule>
  </conditionalFormatting>
  <conditionalFormatting sqref="G42">
    <cfRule type="expression" dxfId="0" priority="689">
      <formula>G$1&gt;=TODAY()</formula>
    </cfRule>
  </conditionalFormatting>
  <conditionalFormatting sqref="G42">
    <cfRule type="expression" dxfId="0" priority="690">
      <formula>G$1&gt;=TODAY()</formula>
    </cfRule>
  </conditionalFormatting>
  <conditionalFormatting sqref="G42">
    <cfRule type="expression" dxfId="0" priority="691">
      <formula>G$1&gt;=TODAY()</formula>
    </cfRule>
  </conditionalFormatting>
  <conditionalFormatting sqref="G42">
    <cfRule type="expression" dxfId="0" priority="692">
      <formula>G$1&gt;=TODAY()</formula>
    </cfRule>
  </conditionalFormatting>
  <conditionalFormatting sqref="G42">
    <cfRule type="expression" dxfId="0" priority="693">
      <formula>G$1&gt;=TODAY()</formula>
    </cfRule>
  </conditionalFormatting>
  <conditionalFormatting sqref="G42">
    <cfRule type="expression" dxfId="0" priority="694">
      <formula>G$1&gt;=TODAY()</formula>
    </cfRule>
  </conditionalFormatting>
  <conditionalFormatting sqref="G42">
    <cfRule type="expression" dxfId="0" priority="695">
      <formula>G$1&gt;=TODAY()</formula>
    </cfRule>
  </conditionalFormatting>
  <conditionalFormatting sqref="G42">
    <cfRule type="expression" dxfId="0" priority="696">
      <formula>G$1&gt;=TODAY()</formula>
    </cfRule>
  </conditionalFormatting>
  <conditionalFormatting sqref="G42">
    <cfRule type="expression" dxfId="0" priority="697">
      <formula>G$1&gt;=TODAY()</formula>
    </cfRule>
  </conditionalFormatting>
  <conditionalFormatting sqref="G42">
    <cfRule type="expression" dxfId="0" priority="698">
      <formula>G$1&gt;=TODAY()</formula>
    </cfRule>
  </conditionalFormatting>
  <conditionalFormatting sqref="G42">
    <cfRule type="expression" dxfId="0" priority="699">
      <formula>G$1&gt;=TODAY()</formula>
    </cfRule>
  </conditionalFormatting>
  <conditionalFormatting sqref="G42">
    <cfRule type="expression" dxfId="0" priority="700">
      <formula>G$1&gt;=TODAY()</formula>
    </cfRule>
  </conditionalFormatting>
  <conditionalFormatting sqref="G42">
    <cfRule type="expression" dxfId="0" priority="701">
      <formula>G$1&gt;=TODAY()</formula>
    </cfRule>
  </conditionalFormatting>
  <conditionalFormatting sqref="G42">
    <cfRule type="expression" dxfId="0" priority="702">
      <formula>G$1&gt;=TODAY()</formula>
    </cfRule>
  </conditionalFormatting>
  <conditionalFormatting sqref="G42">
    <cfRule type="expression" dxfId="0" priority="703">
      <formula>G$1&gt;=TODAY()</formula>
    </cfRule>
  </conditionalFormatting>
  <conditionalFormatting sqref="G42">
    <cfRule type="expression" dxfId="0" priority="704">
      <formula>G$1&gt;=TODAY()</formula>
    </cfRule>
  </conditionalFormatting>
  <conditionalFormatting sqref="G42">
    <cfRule type="expression" dxfId="0" priority="705">
      <formula>G$1&gt;=TODAY()</formula>
    </cfRule>
  </conditionalFormatting>
  <conditionalFormatting sqref="G42">
    <cfRule type="expression" dxfId="0" priority="706">
      <formula>G$1&gt;=TODAY()</formula>
    </cfRule>
  </conditionalFormatting>
  <conditionalFormatting sqref="G42">
    <cfRule type="expression" dxfId="0" priority="707">
      <formula>G$1&gt;=TODAY()</formula>
    </cfRule>
  </conditionalFormatting>
  <conditionalFormatting sqref="G42">
    <cfRule type="expression" dxfId="0" priority="708">
      <formula>G$1&gt;=TODAY()</formula>
    </cfRule>
  </conditionalFormatting>
  <conditionalFormatting sqref="G42">
    <cfRule type="expression" dxfId="0" priority="709">
      <formula>G$1&gt;=TODAY()</formula>
    </cfRule>
  </conditionalFormatting>
  <conditionalFormatting sqref="G42">
    <cfRule type="expression" dxfId="0" priority="710">
      <formula>G$1&gt;=TODAY()</formula>
    </cfRule>
  </conditionalFormatting>
  <conditionalFormatting sqref="G42">
    <cfRule type="expression" dxfId="0" priority="711">
      <formula>G$1&gt;=TODAY()</formula>
    </cfRule>
  </conditionalFormatting>
  <conditionalFormatting sqref="G42">
    <cfRule type="expression" dxfId="0" priority="712">
      <formula>G$1&gt;=TODAY()</formula>
    </cfRule>
  </conditionalFormatting>
  <conditionalFormatting sqref="G42">
    <cfRule type="expression" dxfId="0" priority="713">
      <formula>G$1&gt;=TODAY()</formula>
    </cfRule>
  </conditionalFormatting>
  <conditionalFormatting sqref="G42">
    <cfRule type="expression" dxfId="0" priority="714">
      <formula>G$1&gt;=TODAY()</formula>
    </cfRule>
  </conditionalFormatting>
  <conditionalFormatting sqref="G5">
    <cfRule type="expression" dxfId="0" priority="715">
      <formula>G$1&gt;=TODAY()</formula>
    </cfRule>
  </conditionalFormatting>
  <conditionalFormatting sqref="G5">
    <cfRule type="expression" dxfId="0" priority="716">
      <formula>G$1&gt;=TODAY()</formula>
    </cfRule>
  </conditionalFormatting>
  <conditionalFormatting sqref="G5">
    <cfRule type="expression" dxfId="0" priority="717">
      <formula>G$1&gt;=TODAY()</formula>
    </cfRule>
  </conditionalFormatting>
  <conditionalFormatting sqref="G5">
    <cfRule type="expression" dxfId="0" priority="718">
      <formula>G$1&gt;=TODAY()</formula>
    </cfRule>
  </conditionalFormatting>
  <conditionalFormatting sqref="G5">
    <cfRule type="expression" dxfId="0" priority="719">
      <formula>G$1&gt;=TODAY()</formula>
    </cfRule>
  </conditionalFormatting>
  <conditionalFormatting sqref="G5">
    <cfRule type="expression" dxfId="0" priority="720">
      <formula>G$1&gt;=TODAY()</formula>
    </cfRule>
  </conditionalFormatting>
  <conditionalFormatting sqref="G5">
    <cfRule type="expression" dxfId="0" priority="721">
      <formula>G$1&gt;=TODAY()</formula>
    </cfRule>
  </conditionalFormatting>
  <conditionalFormatting sqref="G5">
    <cfRule type="expression" dxfId="0" priority="722">
      <formula>G$1&gt;=TODAY()</formula>
    </cfRule>
  </conditionalFormatting>
  <conditionalFormatting sqref="G6">
    <cfRule type="expression" dxfId="0" priority="723">
      <formula>G$1&gt;=TODAY()</formula>
    </cfRule>
  </conditionalFormatting>
  <conditionalFormatting sqref="G6">
    <cfRule type="expression" dxfId="0" priority="724">
      <formula>G$1&gt;=TODAY()</formula>
    </cfRule>
  </conditionalFormatting>
  <conditionalFormatting sqref="G6">
    <cfRule type="expression" dxfId="0" priority="725">
      <formula>G$1&gt;=TODAY()</formula>
    </cfRule>
  </conditionalFormatting>
  <conditionalFormatting sqref="G6">
    <cfRule type="expression" dxfId="0" priority="726">
      <formula>G$1&gt;=TODAY()</formula>
    </cfRule>
  </conditionalFormatting>
  <conditionalFormatting sqref="G6">
    <cfRule type="expression" dxfId="0" priority="727">
      <formula>G$1&gt;=TODAY()</formula>
    </cfRule>
  </conditionalFormatting>
  <conditionalFormatting sqref="G6">
    <cfRule type="expression" dxfId="0" priority="728">
      <formula>G$1&gt;=TODAY()</formula>
    </cfRule>
  </conditionalFormatting>
  <conditionalFormatting sqref="G6">
    <cfRule type="expression" dxfId="0" priority="729">
      <formula>G$1&gt;=TODAY()</formula>
    </cfRule>
  </conditionalFormatting>
  <conditionalFormatting sqref="G6">
    <cfRule type="expression" dxfId="0" priority="730">
      <formula>G$1&gt;=TODAY()</formula>
    </cfRule>
  </conditionalFormatting>
  <conditionalFormatting sqref="G38">
    <cfRule type="expression" dxfId="0" priority="731">
      <formula>G$1&gt;=TODAY()</formula>
    </cfRule>
  </conditionalFormatting>
  <conditionalFormatting sqref="G38">
    <cfRule type="expression" dxfId="0" priority="732">
      <formula>G$1&gt;=TODAY()</formula>
    </cfRule>
  </conditionalFormatting>
  <conditionalFormatting sqref="G38">
    <cfRule type="expression" dxfId="0" priority="733">
      <formula>G$1&gt;=TODAY()</formula>
    </cfRule>
  </conditionalFormatting>
  <conditionalFormatting sqref="G38">
    <cfRule type="expression" dxfId="0" priority="734">
      <formula>G$1&gt;=TODAY()</formula>
    </cfRule>
  </conditionalFormatting>
  <conditionalFormatting sqref="G38">
    <cfRule type="expression" dxfId="0" priority="735">
      <formula>G$1&gt;=TODAY()</formula>
    </cfRule>
  </conditionalFormatting>
  <conditionalFormatting sqref="G38">
    <cfRule type="expression" dxfId="0" priority="736">
      <formula>G$1&gt;=TODAY()</formula>
    </cfRule>
  </conditionalFormatting>
  <conditionalFormatting sqref="G38">
    <cfRule type="expression" dxfId="0" priority="737">
      <formula>G$1&gt;=TODAY()</formula>
    </cfRule>
  </conditionalFormatting>
  <conditionalFormatting sqref="G38">
    <cfRule type="expression" dxfId="0" priority="738">
      <formula>G$1&gt;=TODAY()</formula>
    </cfRule>
  </conditionalFormatting>
  <conditionalFormatting sqref="G38">
    <cfRule type="expression" dxfId="0" priority="739">
      <formula>G$1&gt;=TODAY()</formula>
    </cfRule>
  </conditionalFormatting>
  <conditionalFormatting sqref="G38">
    <cfRule type="expression" dxfId="0" priority="740">
      <formula>G$1&gt;=TODAY()</formula>
    </cfRule>
  </conditionalFormatting>
  <conditionalFormatting sqref="G38">
    <cfRule type="expression" dxfId="0" priority="741">
      <formula>G$1&gt;=TODAY()</formula>
    </cfRule>
  </conditionalFormatting>
  <conditionalFormatting sqref="G38">
    <cfRule type="expression" dxfId="0" priority="742">
      <formula>G$1&gt;=TODAY()</formula>
    </cfRule>
  </conditionalFormatting>
  <conditionalFormatting sqref="G38">
    <cfRule type="expression" dxfId="0" priority="743">
      <formula>G$1&gt;=TODAY()</formula>
    </cfRule>
  </conditionalFormatting>
  <conditionalFormatting sqref="G38">
    <cfRule type="expression" dxfId="0" priority="744">
      <formula>G$1&gt;=TODAY()</formula>
    </cfRule>
  </conditionalFormatting>
  <conditionalFormatting sqref="G38">
    <cfRule type="expression" dxfId="0" priority="745">
      <formula>G$1&gt;=TODAY()</formula>
    </cfRule>
  </conditionalFormatting>
  <conditionalFormatting sqref="G38">
    <cfRule type="expression" dxfId="0" priority="746">
      <formula>G$1&gt;=TODAY()</formula>
    </cfRule>
  </conditionalFormatting>
  <conditionalFormatting sqref="G45">
    <cfRule type="expression" dxfId="0" priority="747">
      <formula>G$1&gt;=TODAY()</formula>
    </cfRule>
  </conditionalFormatting>
  <conditionalFormatting sqref="G45">
    <cfRule type="expression" dxfId="0" priority="748">
      <formula>G$1&gt;=TODAY()</formula>
    </cfRule>
  </conditionalFormatting>
  <conditionalFormatting sqref="G45">
    <cfRule type="expression" dxfId="0" priority="749">
      <formula>G$1&gt;=TODAY()</formula>
    </cfRule>
  </conditionalFormatting>
  <conditionalFormatting sqref="G45">
    <cfRule type="expression" dxfId="0" priority="750">
      <formula>G$1&gt;=TODAY()</formula>
    </cfRule>
  </conditionalFormatting>
  <conditionalFormatting sqref="G45">
    <cfRule type="expression" dxfId="0" priority="751">
      <formula>G$1&gt;=TODAY()</formula>
    </cfRule>
  </conditionalFormatting>
  <conditionalFormatting sqref="G45">
    <cfRule type="expression" dxfId="0" priority="752">
      <formula>G$1&gt;=TODAY()</formula>
    </cfRule>
  </conditionalFormatting>
  <conditionalFormatting sqref="G45">
    <cfRule type="expression" dxfId="0" priority="753">
      <formula>G$1&gt;=TODAY()</formula>
    </cfRule>
  </conditionalFormatting>
  <conditionalFormatting sqref="G45">
    <cfRule type="expression" dxfId="0" priority="754">
      <formula>G$1&gt;=TODAY()</formula>
    </cfRule>
  </conditionalFormatting>
  <conditionalFormatting sqref="G45">
    <cfRule type="expression" dxfId="0" priority="755">
      <formula>G$1&gt;=TODAY()</formula>
    </cfRule>
  </conditionalFormatting>
  <conditionalFormatting sqref="G45">
    <cfRule type="expression" dxfId="0" priority="756">
      <formula>G$1&gt;=TODAY()</formula>
    </cfRule>
  </conditionalFormatting>
  <conditionalFormatting sqref="G6">
    <cfRule type="expression" dxfId="0" priority="757">
      <formula>G$1&gt;=TODAY()</formula>
    </cfRule>
  </conditionalFormatting>
  <conditionalFormatting sqref="G6">
    <cfRule type="expression" dxfId="0" priority="758">
      <formula>G$1&gt;=TODAY()</formula>
    </cfRule>
  </conditionalFormatting>
  <conditionalFormatting sqref="G6">
    <cfRule type="expression" dxfId="0" priority="759">
      <formula>G$1&gt;=TODAY()</formula>
    </cfRule>
  </conditionalFormatting>
  <conditionalFormatting sqref="G6">
    <cfRule type="expression" dxfId="0" priority="760">
      <formula>G$1&gt;=TODAY()</formula>
    </cfRule>
  </conditionalFormatting>
  <conditionalFormatting sqref="G38">
    <cfRule type="expression" dxfId="0" priority="761">
      <formula>G$1&gt;=TODAY()</formula>
    </cfRule>
  </conditionalFormatting>
  <conditionalFormatting sqref="G38">
    <cfRule type="expression" dxfId="0" priority="762">
      <formula>G$1&gt;=TODAY()</formula>
    </cfRule>
  </conditionalFormatting>
  <conditionalFormatting sqref="G38">
    <cfRule type="expression" dxfId="0" priority="763">
      <formula>G$1&gt;=TODAY()</formula>
    </cfRule>
  </conditionalFormatting>
  <conditionalFormatting sqref="G38">
    <cfRule type="expression" dxfId="0" priority="764">
      <formula>G$1&gt;=TODAY()</formula>
    </cfRule>
  </conditionalFormatting>
  <conditionalFormatting sqref="G38">
    <cfRule type="expression" dxfId="0" priority="765">
      <formula>G$1&gt;=TODAY()</formula>
    </cfRule>
  </conditionalFormatting>
  <conditionalFormatting sqref="G38">
    <cfRule type="expression" dxfId="0" priority="766">
      <formula>G$1&gt;=TODAY()</formula>
    </cfRule>
  </conditionalFormatting>
  <conditionalFormatting sqref="G45">
    <cfRule type="expression" dxfId="0" priority="767">
      <formula>G$1&gt;=TODAY()</formula>
    </cfRule>
  </conditionalFormatting>
  <conditionalFormatting sqref="G45">
    <cfRule type="expression" dxfId="0" priority="768">
      <formula>G$1&gt;=TODAY()</formula>
    </cfRule>
  </conditionalFormatting>
  <conditionalFormatting sqref="G45">
    <cfRule type="expression" dxfId="0" priority="769">
      <formula>G$1&gt;=TODAY()</formula>
    </cfRule>
  </conditionalFormatting>
  <conditionalFormatting sqref="G45">
    <cfRule type="expression" dxfId="0" priority="770">
      <formula>G$1&gt;=TODAY()</formula>
    </cfRule>
  </conditionalFormatting>
  <conditionalFormatting sqref="G45">
    <cfRule type="expression" dxfId="0" priority="771">
      <formula>G$1&gt;=TODAY()</formula>
    </cfRule>
  </conditionalFormatting>
  <conditionalFormatting sqref="G45">
    <cfRule type="expression" dxfId="0" priority="772">
      <formula>G$1&gt;=TODAY()</formula>
    </cfRule>
  </conditionalFormatting>
  <conditionalFormatting sqref="G45">
    <cfRule type="expression" dxfId="0" priority="773">
      <formula>G$1&gt;=TODAY()</formula>
    </cfRule>
  </conditionalFormatting>
  <conditionalFormatting sqref="G45">
    <cfRule type="expression" dxfId="0" priority="774">
      <formula>G$1&gt;=TODAY()</formula>
    </cfRule>
  </conditionalFormatting>
  <conditionalFormatting sqref="G45">
    <cfRule type="expression" dxfId="0" priority="775">
      <formula>G$1&gt;=TODAY()</formula>
    </cfRule>
  </conditionalFormatting>
  <conditionalFormatting sqref="G45">
    <cfRule type="expression" dxfId="0" priority="776">
      <formula>G$1&gt;=TODAY()</formula>
    </cfRule>
  </conditionalFormatting>
  <conditionalFormatting sqref="G5">
    <cfRule type="expression" dxfId="0" priority="777">
      <formula>G$1&gt;=TODAY()</formula>
    </cfRule>
  </conditionalFormatting>
  <conditionalFormatting sqref="G5">
    <cfRule type="expression" dxfId="0" priority="778">
      <formula>G$1&gt;=TODAY()</formula>
    </cfRule>
  </conditionalFormatting>
  <conditionalFormatting sqref="G5">
    <cfRule type="expression" dxfId="0" priority="779">
      <formula>G$1&gt;=TODAY()</formula>
    </cfRule>
  </conditionalFormatting>
  <conditionalFormatting sqref="G5">
    <cfRule type="expression" dxfId="0" priority="780">
      <formula>G$1&gt;=TODAY()</formula>
    </cfRule>
  </conditionalFormatting>
  <conditionalFormatting sqref="G5">
    <cfRule type="expression" dxfId="0" priority="781">
      <formula>G$1&gt;=TODAY()</formula>
    </cfRule>
  </conditionalFormatting>
  <conditionalFormatting sqref="G5">
    <cfRule type="expression" dxfId="0" priority="782">
      <formula>G$1&gt;=TODAY()</formula>
    </cfRule>
  </conditionalFormatting>
  <conditionalFormatting sqref="G5">
    <cfRule type="expression" dxfId="0" priority="783">
      <formula>G$1&gt;=TODAY()</formula>
    </cfRule>
  </conditionalFormatting>
  <conditionalFormatting sqref="G5">
    <cfRule type="expression" dxfId="0" priority="784">
      <formula>G$1&gt;=TODAY()</formula>
    </cfRule>
  </conditionalFormatting>
  <conditionalFormatting sqref="G5">
    <cfRule type="expression" dxfId="0" priority="785">
      <formula>G$1&gt;=TODAY()</formula>
    </cfRule>
  </conditionalFormatting>
  <conditionalFormatting sqref="G5">
    <cfRule type="expression" dxfId="0" priority="786">
      <formula>G$1&gt;=TODAY()</formula>
    </cfRule>
  </conditionalFormatting>
  <conditionalFormatting sqref="G5">
    <cfRule type="expression" dxfId="0" priority="787">
      <formula>G$1&gt;=TODAY()</formula>
    </cfRule>
  </conditionalFormatting>
  <conditionalFormatting sqref="G5">
    <cfRule type="expression" dxfId="0" priority="788">
      <formula>G$1&gt;=TODAY()</formula>
    </cfRule>
  </conditionalFormatting>
  <conditionalFormatting sqref="G5">
    <cfRule type="expression" dxfId="0" priority="789">
      <formula>G$1&gt;=TODAY()</formula>
    </cfRule>
  </conditionalFormatting>
  <conditionalFormatting sqref="G5">
    <cfRule type="expression" dxfId="0" priority="790">
      <formula>G$1&gt;=TODAY()</formula>
    </cfRule>
  </conditionalFormatting>
  <conditionalFormatting sqref="G5">
    <cfRule type="expression" dxfId="0" priority="791">
      <formula>G$1&gt;=TODAY()</formula>
    </cfRule>
  </conditionalFormatting>
  <conditionalFormatting sqref="G5">
    <cfRule type="expression" dxfId="0" priority="792">
      <formula>G$1&gt;=TODAY()</formula>
    </cfRule>
  </conditionalFormatting>
  <conditionalFormatting sqref="G6">
    <cfRule type="expression" dxfId="0" priority="793">
      <formula>G$1&gt;=TODAY()</formula>
    </cfRule>
  </conditionalFormatting>
  <conditionalFormatting sqref="G6">
    <cfRule type="expression" dxfId="0" priority="794">
      <formula>G$1&gt;=TODAY()</formula>
    </cfRule>
  </conditionalFormatting>
  <conditionalFormatting sqref="G6">
    <cfRule type="expression" dxfId="0" priority="795">
      <formula>G$1&gt;=TODAY()</formula>
    </cfRule>
  </conditionalFormatting>
  <conditionalFormatting sqref="G6">
    <cfRule type="expression" dxfId="0" priority="796">
      <formula>G$1&gt;=TODAY()</formula>
    </cfRule>
  </conditionalFormatting>
  <conditionalFormatting sqref="G6">
    <cfRule type="expression" dxfId="0" priority="797">
      <formula>G$1&gt;=TODAY()</formula>
    </cfRule>
  </conditionalFormatting>
  <conditionalFormatting sqref="G6">
    <cfRule type="expression" dxfId="0" priority="798">
      <formula>G$1&gt;=TODAY()</formula>
    </cfRule>
  </conditionalFormatting>
  <conditionalFormatting sqref="G38">
    <cfRule type="expression" dxfId="0" priority="799">
      <formula>G$1&gt;=TODAY()</formula>
    </cfRule>
  </conditionalFormatting>
  <conditionalFormatting sqref="G38">
    <cfRule type="expression" dxfId="0" priority="800">
      <formula>G$1&gt;=TODAY()</formula>
    </cfRule>
  </conditionalFormatting>
  <conditionalFormatting sqref="G38">
    <cfRule type="expression" dxfId="0" priority="801">
      <formula>G$1&gt;=TODAY()</formula>
    </cfRule>
  </conditionalFormatting>
  <conditionalFormatting sqref="G38">
    <cfRule type="expression" dxfId="0" priority="802">
      <formula>G$1&gt;=TODAY()</formula>
    </cfRule>
  </conditionalFormatting>
  <conditionalFormatting sqref="G38">
    <cfRule type="expression" dxfId="0" priority="803">
      <formula>G$1&gt;=TODAY()</formula>
    </cfRule>
  </conditionalFormatting>
  <conditionalFormatting sqref="G38">
    <cfRule type="expression" dxfId="0" priority="804">
      <formula>G$1&gt;=TODAY()</formula>
    </cfRule>
  </conditionalFormatting>
  <conditionalFormatting sqref="G38">
    <cfRule type="expression" dxfId="0" priority="805">
      <formula>G$1&gt;=TODAY()</formula>
    </cfRule>
  </conditionalFormatting>
  <conditionalFormatting sqref="G38">
    <cfRule type="expression" dxfId="0" priority="806">
      <formula>G$1&gt;=TODAY()</formula>
    </cfRule>
  </conditionalFormatting>
  <conditionalFormatting sqref="G38">
    <cfRule type="expression" dxfId="0" priority="807">
      <formula>G$1&gt;=TODAY()</formula>
    </cfRule>
  </conditionalFormatting>
  <conditionalFormatting sqref="G38">
    <cfRule type="expression" dxfId="0" priority="808">
      <formula>G$1&gt;=TODAY()</formula>
    </cfRule>
  </conditionalFormatting>
  <conditionalFormatting sqref="G38">
    <cfRule type="expression" dxfId="0" priority="809">
      <formula>G$1&gt;=TODAY()</formula>
    </cfRule>
  </conditionalFormatting>
  <conditionalFormatting sqref="G38">
    <cfRule type="expression" dxfId="0" priority="810">
      <formula>G$1&gt;=TODAY()</formula>
    </cfRule>
  </conditionalFormatting>
  <conditionalFormatting sqref="G38">
    <cfRule type="expression" dxfId="0" priority="811">
      <formula>G$1&gt;=TODAY()</formula>
    </cfRule>
  </conditionalFormatting>
  <conditionalFormatting sqref="G38">
    <cfRule type="expression" dxfId="0" priority="812">
      <formula>G$1&gt;=TODAY()</formula>
    </cfRule>
  </conditionalFormatting>
  <conditionalFormatting sqref="G38">
    <cfRule type="expression" dxfId="0" priority="813">
      <formula>G$1&gt;=TODAY()</formula>
    </cfRule>
  </conditionalFormatting>
  <conditionalFormatting sqref="G38">
    <cfRule type="expression" dxfId="0" priority="814">
      <formula>G$1&gt;=TODAY()</formula>
    </cfRule>
  </conditionalFormatting>
  <conditionalFormatting sqref="G38">
    <cfRule type="expression" dxfId="0" priority="815">
      <formula>G$1&gt;=TODAY()</formula>
    </cfRule>
  </conditionalFormatting>
  <conditionalFormatting sqref="G38">
    <cfRule type="expression" dxfId="0" priority="816">
      <formula>G$1&gt;=TODAY()</formula>
    </cfRule>
  </conditionalFormatting>
  <conditionalFormatting sqref="G38">
    <cfRule type="expression" dxfId="0" priority="817">
      <formula>G$1&gt;=TODAY()</formula>
    </cfRule>
  </conditionalFormatting>
  <conditionalFormatting sqref="G38">
    <cfRule type="expression" dxfId="0" priority="818">
      <formula>G$1&gt;=TODAY()</formula>
    </cfRule>
  </conditionalFormatting>
  <conditionalFormatting sqref="G45">
    <cfRule type="expression" dxfId="0" priority="819">
      <formula>G$1&gt;=TODAY()</formula>
    </cfRule>
  </conditionalFormatting>
  <conditionalFormatting sqref="G45">
    <cfRule type="expression" dxfId="0" priority="820">
      <formula>G$1&gt;=TODAY()</formula>
    </cfRule>
  </conditionalFormatting>
  <conditionalFormatting sqref="G45">
    <cfRule type="expression" dxfId="0" priority="821">
      <formula>G$1&gt;=TODAY()</formula>
    </cfRule>
  </conditionalFormatting>
  <conditionalFormatting sqref="G45">
    <cfRule type="expression" dxfId="0" priority="822">
      <formula>G$1&gt;=TODAY()</formula>
    </cfRule>
  </conditionalFormatting>
  <conditionalFormatting sqref="G45">
    <cfRule type="expression" dxfId="0" priority="823">
      <formula>G$1&gt;=TODAY()</formula>
    </cfRule>
  </conditionalFormatting>
  <conditionalFormatting sqref="G45">
    <cfRule type="expression" dxfId="0" priority="824">
      <formula>G$1&gt;=TODAY()</formula>
    </cfRule>
  </conditionalFormatting>
  <conditionalFormatting sqref="G45">
    <cfRule type="expression" dxfId="0" priority="825">
      <formula>G$1&gt;=TODAY()</formula>
    </cfRule>
  </conditionalFormatting>
  <conditionalFormatting sqref="G45">
    <cfRule type="expression" dxfId="0" priority="826">
      <formula>G$1&gt;=TODAY()</formula>
    </cfRule>
  </conditionalFormatting>
  <conditionalFormatting sqref="G45">
    <cfRule type="expression" dxfId="0" priority="827">
      <formula>G$1&gt;=TODAY()</formula>
    </cfRule>
  </conditionalFormatting>
  <conditionalFormatting sqref="G45">
    <cfRule type="expression" dxfId="0" priority="828">
      <formula>G$1&gt;=TODAY()</formula>
    </cfRule>
  </conditionalFormatting>
  <conditionalFormatting sqref="G45">
    <cfRule type="expression" dxfId="0" priority="829">
      <formula>G$1&gt;=TODAY()</formula>
    </cfRule>
  </conditionalFormatting>
  <conditionalFormatting sqref="G45">
    <cfRule type="expression" dxfId="0" priority="830">
      <formula>G$1&gt;=TODAY()</formula>
    </cfRule>
  </conditionalFormatting>
  <conditionalFormatting sqref="G45">
    <cfRule type="expression" dxfId="0" priority="831">
      <formula>G$1&gt;=TODAY()</formula>
    </cfRule>
  </conditionalFormatting>
  <conditionalFormatting sqref="G45">
    <cfRule type="expression" dxfId="0" priority="832">
      <formula>G$1&gt;=TODAY()</formula>
    </cfRule>
  </conditionalFormatting>
  <conditionalFormatting sqref="G45">
    <cfRule type="expression" dxfId="0" priority="833">
      <formula>G$1&gt;=TODAY()</formula>
    </cfRule>
  </conditionalFormatting>
  <conditionalFormatting sqref="G45">
    <cfRule type="expression" dxfId="0" priority="834">
      <formula>G$1&gt;=TODAY()</formula>
    </cfRule>
  </conditionalFormatting>
  <conditionalFormatting sqref="G45">
    <cfRule type="expression" dxfId="0" priority="835">
      <formula>G$1&gt;=TODAY()</formula>
    </cfRule>
  </conditionalFormatting>
  <conditionalFormatting sqref="G45">
    <cfRule type="expression" dxfId="0" priority="836">
      <formula>G$1&gt;=TODAY()</formula>
    </cfRule>
  </conditionalFormatting>
  <conditionalFormatting sqref="G45">
    <cfRule type="expression" dxfId="0" priority="837">
      <formula>G$1&gt;=TODAY()</formula>
    </cfRule>
  </conditionalFormatting>
  <conditionalFormatting sqref="G45">
    <cfRule type="expression" dxfId="0" priority="838">
      <formula>G$1&gt;=TODAY()</formula>
    </cfRule>
  </conditionalFormatting>
  <conditionalFormatting sqref="G45">
    <cfRule type="expression" dxfId="0" priority="839">
      <formula>G$1&gt;=TODAY()</formula>
    </cfRule>
  </conditionalFormatting>
  <conditionalFormatting sqref="G45">
    <cfRule type="expression" dxfId="0" priority="840">
      <formula>G$1&gt;=TODAY()</formula>
    </cfRule>
  </conditionalFormatting>
  <conditionalFormatting sqref="H42">
    <cfRule type="expression" dxfId="0" priority="841">
      <formula>H$1&gt;=TODAY()</formula>
    </cfRule>
  </conditionalFormatting>
  <conditionalFormatting sqref="H42">
    <cfRule type="expression" dxfId="0" priority="842">
      <formula>H$1&gt;=TODAY()</formula>
    </cfRule>
  </conditionalFormatting>
  <conditionalFormatting sqref="H42">
    <cfRule type="expression" dxfId="0" priority="843">
      <formula>H$1&gt;=TODAY()</formula>
    </cfRule>
  </conditionalFormatting>
  <conditionalFormatting sqref="H42">
    <cfRule type="expression" dxfId="0" priority="844">
      <formula>H$1&gt;=TODAY()</formula>
    </cfRule>
  </conditionalFormatting>
  <conditionalFormatting sqref="H42">
    <cfRule type="expression" dxfId="0" priority="845">
      <formula>H$1&gt;=TODAY()</formula>
    </cfRule>
  </conditionalFormatting>
  <conditionalFormatting sqref="H42">
    <cfRule type="expression" dxfId="0" priority="846">
      <formula>H$1&gt;=TODAY()</formula>
    </cfRule>
  </conditionalFormatting>
  <conditionalFormatting sqref="H42">
    <cfRule type="expression" dxfId="0" priority="847">
      <formula>H$1&gt;=TODAY()</formula>
    </cfRule>
  </conditionalFormatting>
  <conditionalFormatting sqref="H42">
    <cfRule type="expression" dxfId="0" priority="848">
      <formula>H$1&gt;=TODAY()</formula>
    </cfRule>
  </conditionalFormatting>
  <conditionalFormatting sqref="H42">
    <cfRule type="expression" dxfId="0" priority="849">
      <formula>H$1&gt;=TODAY()</formula>
    </cfRule>
  </conditionalFormatting>
  <conditionalFormatting sqref="H42">
    <cfRule type="expression" dxfId="0" priority="850">
      <formula>H$1&gt;=TODAY()</formula>
    </cfRule>
  </conditionalFormatting>
  <conditionalFormatting sqref="H42">
    <cfRule type="expression" dxfId="0" priority="851">
      <formula>H$1&gt;=TODAY()</formula>
    </cfRule>
  </conditionalFormatting>
  <conditionalFormatting sqref="H42">
    <cfRule type="expression" dxfId="0" priority="852">
      <formula>H$1&gt;=TODAY()</formula>
    </cfRule>
  </conditionalFormatting>
  <conditionalFormatting sqref="H42">
    <cfRule type="expression" dxfId="0" priority="853">
      <formula>H$1&gt;=TODAY()</formula>
    </cfRule>
  </conditionalFormatting>
  <conditionalFormatting sqref="H42">
    <cfRule type="expression" dxfId="0" priority="854">
      <formula>H$1&gt;=TODAY()</formula>
    </cfRule>
  </conditionalFormatting>
  <conditionalFormatting sqref="H42">
    <cfRule type="expression" dxfId="0" priority="855">
      <formula>H$1&gt;=TODAY()</formula>
    </cfRule>
  </conditionalFormatting>
  <conditionalFormatting sqref="H42">
    <cfRule type="expression" dxfId="0" priority="856">
      <formula>H$1&gt;=TODAY()</formula>
    </cfRule>
  </conditionalFormatting>
  <conditionalFormatting sqref="H42">
    <cfRule type="expression" dxfId="0" priority="857">
      <formula>H$1&gt;=TODAY()</formula>
    </cfRule>
  </conditionalFormatting>
  <conditionalFormatting sqref="H42">
    <cfRule type="expression" dxfId="0" priority="858">
      <formula>H$1&gt;=TODAY()</formula>
    </cfRule>
  </conditionalFormatting>
  <conditionalFormatting sqref="H42">
    <cfRule type="expression" dxfId="0" priority="859">
      <formula>H$1&gt;=TODAY()</formula>
    </cfRule>
  </conditionalFormatting>
  <conditionalFormatting sqref="H42">
    <cfRule type="expression" dxfId="0" priority="860">
      <formula>H$1&gt;=TODAY()</formula>
    </cfRule>
  </conditionalFormatting>
  <conditionalFormatting sqref="H42">
    <cfRule type="expression" dxfId="0" priority="861">
      <formula>H$1&gt;=TODAY()</formula>
    </cfRule>
  </conditionalFormatting>
  <conditionalFormatting sqref="H42">
    <cfRule type="expression" dxfId="0" priority="862">
      <formula>H$1&gt;=TODAY()</formula>
    </cfRule>
  </conditionalFormatting>
  <conditionalFormatting sqref="H42">
    <cfRule type="expression" dxfId="0" priority="863">
      <formula>H$1&gt;=TODAY()</formula>
    </cfRule>
  </conditionalFormatting>
  <conditionalFormatting sqref="H42">
    <cfRule type="expression" dxfId="0" priority="864">
      <formula>H$1&gt;=TODAY()</formula>
    </cfRule>
  </conditionalFormatting>
  <conditionalFormatting sqref="H42">
    <cfRule type="expression" dxfId="0" priority="865">
      <formula>H$1&gt;=TODAY()</formula>
    </cfRule>
  </conditionalFormatting>
  <conditionalFormatting sqref="H42">
    <cfRule type="expression" dxfId="0" priority="866">
      <formula>H$1&gt;=TODAY()</formula>
    </cfRule>
  </conditionalFormatting>
  <conditionalFormatting sqref="H42">
    <cfRule type="expression" dxfId="0" priority="867">
      <formula>H$1&gt;=TODAY()</formula>
    </cfRule>
  </conditionalFormatting>
  <conditionalFormatting sqref="H42">
    <cfRule type="expression" dxfId="0" priority="868">
      <formula>H$1&gt;=TODAY()</formula>
    </cfRule>
  </conditionalFormatting>
  <conditionalFormatting sqref="H42">
    <cfRule type="expression" dxfId="0" priority="869">
      <formula>H$1&gt;=TODAY()</formula>
    </cfRule>
  </conditionalFormatting>
  <conditionalFormatting sqref="H42">
    <cfRule type="expression" dxfId="0" priority="870">
      <formula>H$1&gt;=TODAY()</formula>
    </cfRule>
  </conditionalFormatting>
  <conditionalFormatting sqref="H42">
    <cfRule type="expression" dxfId="0" priority="871">
      <formula>H$1&gt;=TODAY()</formula>
    </cfRule>
  </conditionalFormatting>
  <conditionalFormatting sqref="H42">
    <cfRule type="expression" dxfId="0" priority="872">
      <formula>H$1&gt;=TODAY()</formula>
    </cfRule>
  </conditionalFormatting>
  <conditionalFormatting sqref="H42">
    <cfRule type="expression" dxfId="0" priority="873">
      <formula>H$1&gt;=TODAY()</formula>
    </cfRule>
  </conditionalFormatting>
  <conditionalFormatting sqref="H42">
    <cfRule type="expression" dxfId="0" priority="874">
      <formula>H$1&gt;=TODAY()</formula>
    </cfRule>
  </conditionalFormatting>
  <conditionalFormatting sqref="H42">
    <cfRule type="expression" dxfId="0" priority="875">
      <formula>H$1&gt;=TODAY()</formula>
    </cfRule>
  </conditionalFormatting>
  <conditionalFormatting sqref="H42">
    <cfRule type="expression" dxfId="0" priority="876">
      <formula>H$1&gt;=TODAY()</formula>
    </cfRule>
  </conditionalFormatting>
  <conditionalFormatting sqref="H42">
    <cfRule type="expression" dxfId="0" priority="877">
      <formula>H$1&gt;=TODAY()</formula>
    </cfRule>
  </conditionalFormatting>
  <conditionalFormatting sqref="H42">
    <cfRule type="expression" dxfId="0" priority="878">
      <formula>H$1&gt;=TODAY()</formula>
    </cfRule>
  </conditionalFormatting>
  <conditionalFormatting sqref="H42">
    <cfRule type="expression" dxfId="0" priority="879">
      <formula>H$1&gt;=TODAY()</formula>
    </cfRule>
  </conditionalFormatting>
  <conditionalFormatting sqref="H42">
    <cfRule type="expression" dxfId="0" priority="880">
      <formula>H$1&gt;=TODAY()</formula>
    </cfRule>
  </conditionalFormatting>
  <conditionalFormatting sqref="H42">
    <cfRule type="expression" dxfId="0" priority="881">
      <formula>H$1&gt;=TODAY()</formula>
    </cfRule>
  </conditionalFormatting>
  <conditionalFormatting sqref="H42">
    <cfRule type="expression" dxfId="0" priority="882">
      <formula>H$1&gt;=TODAY()</formula>
    </cfRule>
  </conditionalFormatting>
  <conditionalFormatting sqref="H5">
    <cfRule type="expression" dxfId="0" priority="883">
      <formula>H$1&gt;=TODAY()</formula>
    </cfRule>
  </conditionalFormatting>
  <conditionalFormatting sqref="H5">
    <cfRule type="expression" dxfId="0" priority="884">
      <formula>H$1&gt;=TODAY()</formula>
    </cfRule>
  </conditionalFormatting>
  <conditionalFormatting sqref="H5">
    <cfRule type="expression" dxfId="0" priority="885">
      <formula>H$1&gt;=TODAY()</formula>
    </cfRule>
  </conditionalFormatting>
  <conditionalFormatting sqref="H5">
    <cfRule type="expression" dxfId="0" priority="886">
      <formula>H$1&gt;=TODAY()</formula>
    </cfRule>
  </conditionalFormatting>
  <conditionalFormatting sqref="H5">
    <cfRule type="expression" dxfId="0" priority="887">
      <formula>H$1&gt;=TODAY()</formula>
    </cfRule>
  </conditionalFormatting>
  <conditionalFormatting sqref="H5">
    <cfRule type="expression" dxfId="0" priority="888">
      <formula>H$1&gt;=TODAY()</formula>
    </cfRule>
  </conditionalFormatting>
  <conditionalFormatting sqref="H5">
    <cfRule type="expression" dxfId="0" priority="889">
      <formula>H$1&gt;=TODAY()</formula>
    </cfRule>
  </conditionalFormatting>
  <conditionalFormatting sqref="H5">
    <cfRule type="expression" dxfId="0" priority="890">
      <formula>H$1&gt;=TODAY()</formula>
    </cfRule>
  </conditionalFormatting>
  <conditionalFormatting sqref="H6">
    <cfRule type="expression" dxfId="0" priority="891">
      <formula>H$1&gt;=TODAY()</formula>
    </cfRule>
  </conditionalFormatting>
  <conditionalFormatting sqref="H6">
    <cfRule type="expression" dxfId="0" priority="892">
      <formula>H$1&gt;=TODAY()</formula>
    </cfRule>
  </conditionalFormatting>
  <conditionalFormatting sqref="H6">
    <cfRule type="expression" dxfId="0" priority="893">
      <formula>H$1&gt;=TODAY()</formula>
    </cfRule>
  </conditionalFormatting>
  <conditionalFormatting sqref="H6">
    <cfRule type="expression" dxfId="0" priority="894">
      <formula>H$1&gt;=TODAY()</formula>
    </cfRule>
  </conditionalFormatting>
  <conditionalFormatting sqref="H6">
    <cfRule type="expression" dxfId="0" priority="895">
      <formula>H$1&gt;=TODAY()</formula>
    </cfRule>
  </conditionalFormatting>
  <conditionalFormatting sqref="H6">
    <cfRule type="expression" dxfId="0" priority="896">
      <formula>H$1&gt;=TODAY()</formula>
    </cfRule>
  </conditionalFormatting>
  <conditionalFormatting sqref="H6">
    <cfRule type="expression" dxfId="0" priority="897">
      <formula>H$1&gt;=TODAY()</formula>
    </cfRule>
  </conditionalFormatting>
  <conditionalFormatting sqref="H6">
    <cfRule type="expression" dxfId="0" priority="898">
      <formula>H$1&gt;=TODAY()</formula>
    </cfRule>
  </conditionalFormatting>
  <conditionalFormatting sqref="H38">
    <cfRule type="expression" dxfId="0" priority="899">
      <formula>H$1&gt;=TODAY()</formula>
    </cfRule>
  </conditionalFormatting>
  <conditionalFormatting sqref="H38">
    <cfRule type="expression" dxfId="0" priority="900">
      <formula>H$1&gt;=TODAY()</formula>
    </cfRule>
  </conditionalFormatting>
  <conditionalFormatting sqref="H38">
    <cfRule type="expression" dxfId="0" priority="901">
      <formula>H$1&gt;=TODAY()</formula>
    </cfRule>
  </conditionalFormatting>
  <conditionalFormatting sqref="H38">
    <cfRule type="expression" dxfId="0" priority="902">
      <formula>H$1&gt;=TODAY()</formula>
    </cfRule>
  </conditionalFormatting>
  <conditionalFormatting sqref="H38">
    <cfRule type="expression" dxfId="0" priority="903">
      <formula>H$1&gt;=TODAY()</formula>
    </cfRule>
  </conditionalFormatting>
  <conditionalFormatting sqref="H38">
    <cfRule type="expression" dxfId="0" priority="904">
      <formula>H$1&gt;=TODAY()</formula>
    </cfRule>
  </conditionalFormatting>
  <conditionalFormatting sqref="H38">
    <cfRule type="expression" dxfId="0" priority="905">
      <formula>H$1&gt;=TODAY()</formula>
    </cfRule>
  </conditionalFormatting>
  <conditionalFormatting sqref="H38">
    <cfRule type="expression" dxfId="0" priority="906">
      <formula>H$1&gt;=TODAY()</formula>
    </cfRule>
  </conditionalFormatting>
  <conditionalFormatting sqref="H38">
    <cfRule type="expression" dxfId="0" priority="907">
      <formula>H$1&gt;=TODAY()</formula>
    </cfRule>
  </conditionalFormatting>
  <conditionalFormatting sqref="H38">
    <cfRule type="expression" dxfId="0" priority="908">
      <formula>H$1&gt;=TODAY()</formula>
    </cfRule>
  </conditionalFormatting>
  <conditionalFormatting sqref="H38">
    <cfRule type="expression" dxfId="0" priority="909">
      <formula>H$1&gt;=TODAY()</formula>
    </cfRule>
  </conditionalFormatting>
  <conditionalFormatting sqref="H38">
    <cfRule type="expression" dxfId="0" priority="910">
      <formula>H$1&gt;=TODAY()</formula>
    </cfRule>
  </conditionalFormatting>
  <conditionalFormatting sqref="H38">
    <cfRule type="expression" dxfId="0" priority="911">
      <formula>H$1&gt;=TODAY()</formula>
    </cfRule>
  </conditionalFormatting>
  <conditionalFormatting sqref="H38">
    <cfRule type="expression" dxfId="0" priority="912">
      <formula>H$1&gt;=TODAY()</formula>
    </cfRule>
  </conditionalFormatting>
  <conditionalFormatting sqref="H38">
    <cfRule type="expression" dxfId="0" priority="913">
      <formula>H$1&gt;=TODAY()</formula>
    </cfRule>
  </conditionalFormatting>
  <conditionalFormatting sqref="H38">
    <cfRule type="expression" dxfId="0" priority="914">
      <formula>H$1&gt;=TODAY()</formula>
    </cfRule>
  </conditionalFormatting>
  <conditionalFormatting sqref="H45">
    <cfRule type="expression" dxfId="0" priority="915">
      <formula>H$1&gt;=TODAY()</formula>
    </cfRule>
  </conditionalFormatting>
  <conditionalFormatting sqref="H45">
    <cfRule type="expression" dxfId="0" priority="916">
      <formula>H$1&gt;=TODAY()</formula>
    </cfRule>
  </conditionalFormatting>
  <conditionalFormatting sqref="H45">
    <cfRule type="expression" dxfId="0" priority="917">
      <formula>H$1&gt;=TODAY()</formula>
    </cfRule>
  </conditionalFormatting>
  <conditionalFormatting sqref="H45">
    <cfRule type="expression" dxfId="0" priority="918">
      <formula>H$1&gt;=TODAY()</formula>
    </cfRule>
  </conditionalFormatting>
  <conditionalFormatting sqref="H45">
    <cfRule type="expression" dxfId="0" priority="919">
      <formula>H$1&gt;=TODAY()</formula>
    </cfRule>
  </conditionalFormatting>
  <conditionalFormatting sqref="H45">
    <cfRule type="expression" dxfId="0" priority="920">
      <formula>H$1&gt;=TODAY()</formula>
    </cfRule>
  </conditionalFormatting>
  <conditionalFormatting sqref="H45">
    <cfRule type="expression" dxfId="0" priority="921">
      <formula>H$1&gt;=TODAY()</formula>
    </cfRule>
  </conditionalFormatting>
  <conditionalFormatting sqref="H45">
    <cfRule type="expression" dxfId="0" priority="922">
      <formula>H$1&gt;=TODAY()</formula>
    </cfRule>
  </conditionalFormatting>
  <conditionalFormatting sqref="H45">
    <cfRule type="expression" dxfId="0" priority="923">
      <formula>H$1&gt;=TODAY()</formula>
    </cfRule>
  </conditionalFormatting>
  <conditionalFormatting sqref="H45">
    <cfRule type="expression" dxfId="0" priority="924">
      <formula>H$1&gt;=TODAY()</formula>
    </cfRule>
  </conditionalFormatting>
  <conditionalFormatting sqref="H6">
    <cfRule type="expression" dxfId="0" priority="925">
      <formula>H$1&gt;=TODAY()</formula>
    </cfRule>
  </conditionalFormatting>
  <conditionalFormatting sqref="H6">
    <cfRule type="expression" dxfId="0" priority="926">
      <formula>H$1&gt;=TODAY()</formula>
    </cfRule>
  </conditionalFormatting>
  <conditionalFormatting sqref="H6">
    <cfRule type="expression" dxfId="0" priority="927">
      <formula>H$1&gt;=TODAY()</formula>
    </cfRule>
  </conditionalFormatting>
  <conditionalFormatting sqref="H6">
    <cfRule type="expression" dxfId="0" priority="928">
      <formula>H$1&gt;=TODAY()</formula>
    </cfRule>
  </conditionalFormatting>
  <conditionalFormatting sqref="H38">
    <cfRule type="expression" dxfId="0" priority="929">
      <formula>H$1&gt;=TODAY()</formula>
    </cfRule>
  </conditionalFormatting>
  <conditionalFormatting sqref="H38">
    <cfRule type="expression" dxfId="0" priority="930">
      <formula>H$1&gt;=TODAY()</formula>
    </cfRule>
  </conditionalFormatting>
  <conditionalFormatting sqref="H38">
    <cfRule type="expression" dxfId="0" priority="931">
      <formula>H$1&gt;=TODAY()</formula>
    </cfRule>
  </conditionalFormatting>
  <conditionalFormatting sqref="H38">
    <cfRule type="expression" dxfId="0" priority="932">
      <formula>H$1&gt;=TODAY()</formula>
    </cfRule>
  </conditionalFormatting>
  <conditionalFormatting sqref="H38">
    <cfRule type="expression" dxfId="0" priority="933">
      <formula>H$1&gt;=TODAY()</formula>
    </cfRule>
  </conditionalFormatting>
  <conditionalFormatting sqref="H38">
    <cfRule type="expression" dxfId="0" priority="934">
      <formula>H$1&gt;=TODAY()</formula>
    </cfRule>
  </conditionalFormatting>
  <conditionalFormatting sqref="H45">
    <cfRule type="expression" dxfId="0" priority="935">
      <formula>H$1&gt;=TODAY()</formula>
    </cfRule>
  </conditionalFormatting>
  <conditionalFormatting sqref="H45">
    <cfRule type="expression" dxfId="0" priority="936">
      <formula>H$1&gt;=TODAY()</formula>
    </cfRule>
  </conditionalFormatting>
  <conditionalFormatting sqref="H45">
    <cfRule type="expression" dxfId="0" priority="937">
      <formula>H$1&gt;=TODAY()</formula>
    </cfRule>
  </conditionalFormatting>
  <conditionalFormatting sqref="H45">
    <cfRule type="expression" dxfId="0" priority="938">
      <formula>H$1&gt;=TODAY()</formula>
    </cfRule>
  </conditionalFormatting>
  <conditionalFormatting sqref="H45">
    <cfRule type="expression" dxfId="0" priority="939">
      <formula>H$1&gt;=TODAY()</formula>
    </cfRule>
  </conditionalFormatting>
  <conditionalFormatting sqref="H45">
    <cfRule type="expression" dxfId="0" priority="940">
      <formula>H$1&gt;=TODAY()</formula>
    </cfRule>
  </conditionalFormatting>
  <conditionalFormatting sqref="H45">
    <cfRule type="expression" dxfId="0" priority="941">
      <formula>H$1&gt;=TODAY()</formula>
    </cfRule>
  </conditionalFormatting>
  <conditionalFormatting sqref="H45">
    <cfRule type="expression" dxfId="0" priority="942">
      <formula>H$1&gt;=TODAY()</formula>
    </cfRule>
  </conditionalFormatting>
  <conditionalFormatting sqref="H45">
    <cfRule type="expression" dxfId="0" priority="943">
      <formula>H$1&gt;=TODAY()</formula>
    </cfRule>
  </conditionalFormatting>
  <conditionalFormatting sqref="H45">
    <cfRule type="expression" dxfId="0" priority="944">
      <formula>H$1&gt;=TODAY()</formula>
    </cfRule>
  </conditionalFormatting>
  <conditionalFormatting sqref="H5">
    <cfRule type="expression" dxfId="0" priority="945">
      <formula>H$1&gt;=TODAY()</formula>
    </cfRule>
  </conditionalFormatting>
  <conditionalFormatting sqref="H5">
    <cfRule type="expression" dxfId="0" priority="946">
      <formula>H$1&gt;=TODAY()</formula>
    </cfRule>
  </conditionalFormatting>
  <conditionalFormatting sqref="H5">
    <cfRule type="expression" dxfId="0" priority="947">
      <formula>H$1&gt;=TODAY()</formula>
    </cfRule>
  </conditionalFormatting>
  <conditionalFormatting sqref="H5">
    <cfRule type="expression" dxfId="0" priority="948">
      <formula>H$1&gt;=TODAY()</formula>
    </cfRule>
  </conditionalFormatting>
  <conditionalFormatting sqref="H5">
    <cfRule type="expression" dxfId="0" priority="949">
      <formula>H$1&gt;=TODAY()</formula>
    </cfRule>
  </conditionalFormatting>
  <conditionalFormatting sqref="H5">
    <cfRule type="expression" dxfId="0" priority="950">
      <formula>H$1&gt;=TODAY()</formula>
    </cfRule>
  </conditionalFormatting>
  <conditionalFormatting sqref="H5">
    <cfRule type="expression" dxfId="0" priority="951">
      <formula>H$1&gt;=TODAY()</formula>
    </cfRule>
  </conditionalFormatting>
  <conditionalFormatting sqref="H5">
    <cfRule type="expression" dxfId="0" priority="952">
      <formula>H$1&gt;=TODAY()</formula>
    </cfRule>
  </conditionalFormatting>
  <conditionalFormatting sqref="H5">
    <cfRule type="expression" dxfId="0" priority="953">
      <formula>H$1&gt;=TODAY()</formula>
    </cfRule>
  </conditionalFormatting>
  <conditionalFormatting sqref="H5">
    <cfRule type="expression" dxfId="0" priority="954">
      <formula>H$1&gt;=TODAY()</formula>
    </cfRule>
  </conditionalFormatting>
  <conditionalFormatting sqref="H5">
    <cfRule type="expression" dxfId="0" priority="955">
      <formula>H$1&gt;=TODAY()</formula>
    </cfRule>
  </conditionalFormatting>
  <conditionalFormatting sqref="H5">
    <cfRule type="expression" dxfId="0" priority="956">
      <formula>H$1&gt;=TODAY()</formula>
    </cfRule>
  </conditionalFormatting>
  <conditionalFormatting sqref="H5">
    <cfRule type="expression" dxfId="0" priority="957">
      <formula>H$1&gt;=TODAY()</formula>
    </cfRule>
  </conditionalFormatting>
  <conditionalFormatting sqref="H5">
    <cfRule type="expression" dxfId="0" priority="958">
      <formula>H$1&gt;=TODAY()</formula>
    </cfRule>
  </conditionalFormatting>
  <conditionalFormatting sqref="H5">
    <cfRule type="expression" dxfId="0" priority="959">
      <formula>H$1&gt;=TODAY()</formula>
    </cfRule>
  </conditionalFormatting>
  <conditionalFormatting sqref="H5">
    <cfRule type="expression" dxfId="0" priority="960">
      <formula>H$1&gt;=TODAY()</formula>
    </cfRule>
  </conditionalFormatting>
  <conditionalFormatting sqref="H6">
    <cfRule type="expression" dxfId="0" priority="961">
      <formula>H$1&gt;=TODAY()</formula>
    </cfRule>
  </conditionalFormatting>
  <conditionalFormatting sqref="H6">
    <cfRule type="expression" dxfId="0" priority="962">
      <formula>H$1&gt;=TODAY()</formula>
    </cfRule>
  </conditionalFormatting>
  <conditionalFormatting sqref="H6">
    <cfRule type="expression" dxfId="0" priority="963">
      <formula>H$1&gt;=TODAY()</formula>
    </cfRule>
  </conditionalFormatting>
  <conditionalFormatting sqref="H6">
    <cfRule type="expression" dxfId="0" priority="964">
      <formula>H$1&gt;=TODAY()</formula>
    </cfRule>
  </conditionalFormatting>
  <conditionalFormatting sqref="H6">
    <cfRule type="expression" dxfId="0" priority="965">
      <formula>H$1&gt;=TODAY()</formula>
    </cfRule>
  </conditionalFormatting>
  <conditionalFormatting sqref="H6">
    <cfRule type="expression" dxfId="0" priority="966">
      <formula>H$1&gt;=TODAY()</formula>
    </cfRule>
  </conditionalFormatting>
  <conditionalFormatting sqref="H38">
    <cfRule type="expression" dxfId="0" priority="967">
      <formula>H$1&gt;=TODAY()</formula>
    </cfRule>
  </conditionalFormatting>
  <conditionalFormatting sqref="H38">
    <cfRule type="expression" dxfId="0" priority="968">
      <formula>H$1&gt;=TODAY()</formula>
    </cfRule>
  </conditionalFormatting>
  <conditionalFormatting sqref="H38">
    <cfRule type="expression" dxfId="0" priority="969">
      <formula>H$1&gt;=TODAY()</formula>
    </cfRule>
  </conditionalFormatting>
  <conditionalFormatting sqref="H38">
    <cfRule type="expression" dxfId="0" priority="970">
      <formula>H$1&gt;=TODAY()</formula>
    </cfRule>
  </conditionalFormatting>
  <conditionalFormatting sqref="H38">
    <cfRule type="expression" dxfId="0" priority="971">
      <formula>H$1&gt;=TODAY()</formula>
    </cfRule>
  </conditionalFormatting>
  <conditionalFormatting sqref="H38">
    <cfRule type="expression" dxfId="0" priority="972">
      <formula>H$1&gt;=TODAY()</formula>
    </cfRule>
  </conditionalFormatting>
  <conditionalFormatting sqref="H38">
    <cfRule type="expression" dxfId="0" priority="973">
      <formula>H$1&gt;=TODAY()</formula>
    </cfRule>
  </conditionalFormatting>
  <conditionalFormatting sqref="H38">
    <cfRule type="expression" dxfId="0" priority="974">
      <formula>H$1&gt;=TODAY()</formula>
    </cfRule>
  </conditionalFormatting>
  <conditionalFormatting sqref="H38">
    <cfRule type="expression" dxfId="0" priority="975">
      <formula>H$1&gt;=TODAY()</formula>
    </cfRule>
  </conditionalFormatting>
  <conditionalFormatting sqref="H38">
    <cfRule type="expression" dxfId="0" priority="976">
      <formula>H$1&gt;=TODAY()</formula>
    </cfRule>
  </conditionalFormatting>
  <conditionalFormatting sqref="H38">
    <cfRule type="expression" dxfId="0" priority="977">
      <formula>H$1&gt;=TODAY()</formula>
    </cfRule>
  </conditionalFormatting>
  <conditionalFormatting sqref="H38">
    <cfRule type="expression" dxfId="0" priority="978">
      <formula>H$1&gt;=TODAY()</formula>
    </cfRule>
  </conditionalFormatting>
  <conditionalFormatting sqref="H38">
    <cfRule type="expression" dxfId="0" priority="979">
      <formula>H$1&gt;=TODAY()</formula>
    </cfRule>
  </conditionalFormatting>
  <conditionalFormatting sqref="H38">
    <cfRule type="expression" dxfId="0" priority="980">
      <formula>H$1&gt;=TODAY()</formula>
    </cfRule>
  </conditionalFormatting>
  <conditionalFormatting sqref="H38">
    <cfRule type="expression" dxfId="0" priority="981">
      <formula>H$1&gt;=TODAY()</formula>
    </cfRule>
  </conditionalFormatting>
  <conditionalFormatting sqref="H38">
    <cfRule type="expression" dxfId="0" priority="982">
      <formula>H$1&gt;=TODAY()</formula>
    </cfRule>
  </conditionalFormatting>
  <conditionalFormatting sqref="H38">
    <cfRule type="expression" dxfId="0" priority="983">
      <formula>H$1&gt;=TODAY()</formula>
    </cfRule>
  </conditionalFormatting>
  <conditionalFormatting sqref="H38">
    <cfRule type="expression" dxfId="0" priority="984">
      <formula>H$1&gt;=TODAY()</formula>
    </cfRule>
  </conditionalFormatting>
  <conditionalFormatting sqref="H38">
    <cfRule type="expression" dxfId="0" priority="985">
      <formula>H$1&gt;=TODAY()</formula>
    </cfRule>
  </conditionalFormatting>
  <conditionalFormatting sqref="H38">
    <cfRule type="expression" dxfId="0" priority="986">
      <formula>H$1&gt;=TODAY()</formula>
    </cfRule>
  </conditionalFormatting>
  <conditionalFormatting sqref="H45">
    <cfRule type="expression" dxfId="0" priority="987">
      <formula>H$1&gt;=TODAY()</formula>
    </cfRule>
  </conditionalFormatting>
  <conditionalFormatting sqref="H45">
    <cfRule type="expression" dxfId="0" priority="988">
      <formula>H$1&gt;=TODAY()</formula>
    </cfRule>
  </conditionalFormatting>
  <conditionalFormatting sqref="H45">
    <cfRule type="expression" dxfId="0" priority="989">
      <formula>H$1&gt;=TODAY()</formula>
    </cfRule>
  </conditionalFormatting>
  <conditionalFormatting sqref="H45">
    <cfRule type="expression" dxfId="0" priority="990">
      <formula>H$1&gt;=TODAY()</formula>
    </cfRule>
  </conditionalFormatting>
  <conditionalFormatting sqref="H45">
    <cfRule type="expression" dxfId="0" priority="991">
      <formula>H$1&gt;=TODAY()</formula>
    </cfRule>
  </conditionalFormatting>
  <conditionalFormatting sqref="H45">
    <cfRule type="expression" dxfId="0" priority="992">
      <formula>H$1&gt;=TODAY()</formula>
    </cfRule>
  </conditionalFormatting>
  <conditionalFormatting sqref="H45">
    <cfRule type="expression" dxfId="0" priority="993">
      <formula>H$1&gt;=TODAY()</formula>
    </cfRule>
  </conditionalFormatting>
  <conditionalFormatting sqref="H45">
    <cfRule type="expression" dxfId="0" priority="994">
      <formula>H$1&gt;=TODAY()</formula>
    </cfRule>
  </conditionalFormatting>
  <conditionalFormatting sqref="H45">
    <cfRule type="expression" dxfId="0" priority="995">
      <formula>H$1&gt;=TODAY()</formula>
    </cfRule>
  </conditionalFormatting>
  <conditionalFormatting sqref="H45">
    <cfRule type="expression" dxfId="0" priority="996">
      <formula>H$1&gt;=TODAY()</formula>
    </cfRule>
  </conditionalFormatting>
  <conditionalFormatting sqref="H45">
    <cfRule type="expression" dxfId="0" priority="997">
      <formula>H$1&gt;=TODAY()</formula>
    </cfRule>
  </conditionalFormatting>
  <conditionalFormatting sqref="H45">
    <cfRule type="expression" dxfId="0" priority="998">
      <formula>H$1&gt;=TODAY()</formula>
    </cfRule>
  </conditionalFormatting>
  <conditionalFormatting sqref="H45">
    <cfRule type="expression" dxfId="0" priority="999">
      <formula>H$1&gt;=TODAY()</formula>
    </cfRule>
  </conditionalFormatting>
  <conditionalFormatting sqref="H45">
    <cfRule type="expression" dxfId="0" priority="1000">
      <formula>H$1&gt;=TODAY()</formula>
    </cfRule>
  </conditionalFormatting>
  <conditionalFormatting sqref="H45">
    <cfRule type="expression" dxfId="0" priority="1001">
      <formula>H$1&gt;=TODAY()</formula>
    </cfRule>
  </conditionalFormatting>
  <conditionalFormatting sqref="H45">
    <cfRule type="expression" dxfId="0" priority="1002">
      <formula>H$1&gt;=TODAY()</formula>
    </cfRule>
  </conditionalFormatting>
  <conditionalFormatting sqref="H45">
    <cfRule type="expression" dxfId="0" priority="1003">
      <formula>H$1&gt;=TODAY()</formula>
    </cfRule>
  </conditionalFormatting>
  <conditionalFormatting sqref="H45">
    <cfRule type="expression" dxfId="0" priority="1004">
      <formula>H$1&gt;=TODAY()</formula>
    </cfRule>
  </conditionalFormatting>
  <conditionalFormatting sqref="H45">
    <cfRule type="expression" dxfId="0" priority="1005">
      <formula>H$1&gt;=TODAY()</formula>
    </cfRule>
  </conditionalFormatting>
  <conditionalFormatting sqref="H45">
    <cfRule type="expression" dxfId="0" priority="1006">
      <formula>H$1&gt;=TODAY()</formula>
    </cfRule>
  </conditionalFormatting>
  <conditionalFormatting sqref="H45">
    <cfRule type="expression" dxfId="0" priority="1007">
      <formula>H$1&gt;=TODAY()</formula>
    </cfRule>
  </conditionalFormatting>
  <conditionalFormatting sqref="H45">
    <cfRule type="expression" dxfId="0" priority="1008">
      <formula>H$1&gt;=TODAY()</formula>
    </cfRule>
  </conditionalFormatting>
  <dataValidations>
    <dataValidation type="list" allowBlank="1" showErrorMessage="1" sqref="K6">
      <formula1>"1,2,3,4,5,6,7,8,9,10,11,12"</formula1>
    </dataValidation>
  </dataValidations>
  <printOptions horizontalCentered="1"/>
  <pageMargins bottom="1.0" footer="0.0" header="0.0" left="1.0" right="1.0" top="1.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4.71"/>
    <col customWidth="1" min="3" max="4" width="8.86"/>
    <col customWidth="1" min="5" max="5" width="10.71"/>
    <col customWidth="1" min="6" max="7" width="8.29"/>
    <col customWidth="1" min="8" max="8" width="10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35" width="17.29"/>
  </cols>
  <sheetData>
    <row r="1" ht="6.75" customHeight="1">
      <c r="A1" s="192"/>
      <c r="B1" s="166"/>
      <c r="C1" s="22"/>
      <c r="D1" s="22"/>
      <c r="E1" s="22"/>
      <c r="F1" s="22"/>
      <c r="G1" s="22"/>
      <c r="H1" s="22"/>
      <c r="I1" s="192"/>
      <c r="J1" s="192"/>
      <c r="K1" s="192"/>
      <c r="L1" s="192"/>
      <c r="M1" s="19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ht="6.75" customHeight="1">
      <c r="A2" s="195"/>
      <c r="B2" s="258"/>
      <c r="C2" s="248"/>
      <c r="D2" s="248"/>
      <c r="E2" s="248"/>
      <c r="F2" s="248"/>
      <c r="G2" s="248"/>
      <c r="H2" s="249"/>
      <c r="I2" s="195"/>
      <c r="J2" s="195"/>
      <c r="K2" s="195"/>
      <c r="L2" s="195"/>
      <c r="M2" s="195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</row>
    <row r="3" ht="19.5" customHeight="1">
      <c r="A3" s="259"/>
      <c r="B3" s="22"/>
      <c r="C3" s="22"/>
      <c r="D3" s="22"/>
      <c r="E3" s="22"/>
      <c r="F3" s="22"/>
      <c r="G3" s="22"/>
      <c r="H3" s="22"/>
      <c r="I3" s="259"/>
      <c r="J3" s="259"/>
      <c r="K3" s="259"/>
      <c r="L3" s="260">
        <v>1.0</v>
      </c>
      <c r="M3" s="260">
        <f t="shared" ref="M3:W3" si="1">L3+1</f>
        <v>2</v>
      </c>
      <c r="N3" s="260">
        <f t="shared" si="1"/>
        <v>3</v>
      </c>
      <c r="O3" s="260">
        <f t="shared" si="1"/>
        <v>4</v>
      </c>
      <c r="P3" s="260">
        <f t="shared" si="1"/>
        <v>5</v>
      </c>
      <c r="Q3" s="260">
        <f t="shared" si="1"/>
        <v>6</v>
      </c>
      <c r="R3" s="260">
        <f t="shared" si="1"/>
        <v>7</v>
      </c>
      <c r="S3" s="260">
        <f t="shared" si="1"/>
        <v>8</v>
      </c>
      <c r="T3" s="260">
        <f t="shared" si="1"/>
        <v>9</v>
      </c>
      <c r="U3" s="260">
        <f t="shared" si="1"/>
        <v>10</v>
      </c>
      <c r="V3" s="260">
        <f t="shared" si="1"/>
        <v>11</v>
      </c>
      <c r="W3" s="260">
        <f t="shared" si="1"/>
        <v>12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</row>
    <row r="4" ht="11.25" customHeight="1">
      <c r="A4" s="192"/>
      <c r="B4" s="36"/>
      <c r="C4" s="22"/>
      <c r="D4" s="22"/>
      <c r="E4" s="22"/>
      <c r="F4" s="22"/>
      <c r="G4" s="22"/>
      <c r="H4" s="156"/>
      <c r="I4" s="192"/>
      <c r="J4" s="192"/>
      <c r="K4" s="192"/>
      <c r="L4" s="261">
        <v>43101.0</v>
      </c>
      <c r="M4" s="261">
        <v>43132.0</v>
      </c>
      <c r="N4" s="261" t="s">
        <v>367</v>
      </c>
      <c r="O4" s="261">
        <v>43191.0</v>
      </c>
      <c r="P4" s="261">
        <v>43221.0</v>
      </c>
      <c r="Q4" s="261" t="s">
        <v>368</v>
      </c>
      <c r="R4" s="261">
        <v>43282.0</v>
      </c>
      <c r="S4" s="261">
        <v>43325.0</v>
      </c>
      <c r="T4" s="261" t="s">
        <v>369</v>
      </c>
      <c r="U4" s="261">
        <v>43398.0</v>
      </c>
      <c r="V4" s="261">
        <v>43429.0</v>
      </c>
      <c r="W4" s="261" t="s">
        <v>370</v>
      </c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</row>
    <row r="5" ht="11.25" customHeight="1">
      <c r="A5" s="192"/>
      <c r="B5" s="36"/>
      <c r="C5" s="22"/>
      <c r="D5" s="22"/>
      <c r="E5" s="22"/>
      <c r="F5" s="22"/>
      <c r="G5" s="22"/>
      <c r="H5" s="156"/>
      <c r="I5" s="192"/>
      <c r="J5" s="192"/>
      <c r="K5" s="192"/>
      <c r="L5" s="261">
        <v>42736.0</v>
      </c>
      <c r="M5" s="261">
        <v>42767.0</v>
      </c>
      <c r="N5" s="261" t="s">
        <v>371</v>
      </c>
      <c r="O5" s="261">
        <v>42826.0</v>
      </c>
      <c r="P5" s="261">
        <v>42856.0</v>
      </c>
      <c r="Q5" s="261" t="s">
        <v>372</v>
      </c>
      <c r="R5" s="261">
        <v>42917.0</v>
      </c>
      <c r="S5" s="261">
        <v>42960.0</v>
      </c>
      <c r="T5" s="261" t="s">
        <v>373</v>
      </c>
      <c r="U5" s="261">
        <v>43033.0</v>
      </c>
      <c r="V5" s="261">
        <v>43064.0</v>
      </c>
      <c r="W5" s="261" t="s">
        <v>374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</row>
    <row r="6" ht="6.75" customHeight="1">
      <c r="A6" s="195"/>
      <c r="B6" s="262"/>
      <c r="C6" s="263"/>
      <c r="D6" s="263"/>
      <c r="E6" s="263"/>
      <c r="F6" s="263"/>
      <c r="G6" s="263"/>
      <c r="H6" s="263"/>
      <c r="I6" s="195"/>
      <c r="J6" s="195"/>
      <c r="K6" s="195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</row>
    <row r="7" ht="6.75" customHeight="1">
      <c r="A7" s="192"/>
      <c r="B7" s="19"/>
      <c r="C7" s="156"/>
      <c r="D7" s="156"/>
      <c r="E7" s="156"/>
      <c r="F7" s="156"/>
      <c r="G7" s="156"/>
      <c r="H7" s="156"/>
      <c r="I7" s="192"/>
      <c r="J7" s="192"/>
      <c r="K7" s="192"/>
      <c r="L7" s="192"/>
      <c r="M7" s="192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</row>
    <row r="8" ht="15.0" customHeight="1">
      <c r="A8" s="264"/>
      <c r="B8" s="265"/>
      <c r="C8" s="266" t="str">
        <f t="array" ref="C8">INDEX(#REF!,MATCH('Comparable Q'!$C$9,'Mês'!$DT$5:$EQ$5,0))</f>
        <v>#N/A</v>
      </c>
      <c r="D8" s="266" t="str">
        <f t="array" ref="D8">INDEX(#REF!,MATCH('Comparable Q'!$D$9,'Mês'!$DT$5:$EQ$5,0))</f>
        <v>#N/A</v>
      </c>
      <c r="E8" s="266"/>
      <c r="F8" s="266" t="str">
        <f>INDEX(YTD!#REF!,MATCH('Comparable Q'!F9,YTD!$C$8:$EP$8,0))</f>
        <v>#ERROR!</v>
      </c>
      <c r="G8" s="266" t="str">
        <f>INDEX(YTD!#REF!,MATCH('Comparable Q'!G9,YTD!$C$8:$EP$8,0))</f>
        <v>#ERROR!</v>
      </c>
      <c r="H8" s="156"/>
      <c r="I8" s="264"/>
      <c r="J8" s="264"/>
      <c r="K8" s="264"/>
      <c r="L8" s="267" t="s">
        <v>375</v>
      </c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</row>
    <row r="9" ht="12.75" customHeight="1">
      <c r="A9" s="192"/>
      <c r="B9" s="268" t="s">
        <v>376</v>
      </c>
      <c r="C9" s="269" t="str">
        <f t="array" ref="C9">INDEX($L$4:$W$4,MATCH($L$9,$L$3:$W$3))</f>
        <v>2Q18</v>
      </c>
      <c r="D9" s="269" t="str">
        <f t="array" ref="D9">INDEX($L$5:$W$5,MATCH($L$9,$L$3:$W$3))</f>
        <v>2Q17</v>
      </c>
      <c r="E9" s="270" t="s">
        <v>360</v>
      </c>
      <c r="F9" s="270" t="str">
        <f t="array" ref="F9">INDEX($F$54:$F$65,MATCH($L$9,$H$54:$H$65,0))</f>
        <v>6M18</v>
      </c>
      <c r="G9" s="270" t="str">
        <f t="array" ref="G9">INDEX($G$54:$G$65,MATCH($L$9,$H$54:$H$65,0))</f>
        <v>6M17</v>
      </c>
      <c r="H9" s="271" t="s">
        <v>360</v>
      </c>
      <c r="I9" s="192"/>
      <c r="J9" s="192"/>
      <c r="K9" s="192"/>
      <c r="L9" s="272">
        <v>6.0</v>
      </c>
      <c r="M9" s="192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</row>
    <row r="10" ht="3.75" customHeight="1">
      <c r="A10" s="192"/>
      <c r="B10" s="196"/>
      <c r="C10" s="273"/>
      <c r="D10" s="273"/>
      <c r="E10" s="56"/>
      <c r="F10" s="56"/>
      <c r="G10" s="56"/>
      <c r="H10" s="273"/>
      <c r="I10" s="192"/>
      <c r="J10" s="192"/>
      <c r="K10" s="192"/>
      <c r="L10" s="19"/>
      <c r="M10" s="192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</row>
    <row r="11" ht="16.5" customHeight="1">
      <c r="A11" s="192"/>
      <c r="B11" s="268" t="s">
        <v>236</v>
      </c>
      <c r="C11" s="269"/>
      <c r="D11" s="269"/>
      <c r="E11" s="270"/>
      <c r="F11" s="270"/>
      <c r="G11" s="270"/>
      <c r="H11" s="271"/>
      <c r="I11" s="192"/>
      <c r="J11" s="192"/>
      <c r="K11" s="192"/>
      <c r="L11" s="19"/>
      <c r="M11" s="192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</row>
    <row r="12" ht="16.5" customHeight="1">
      <c r="A12" s="192"/>
      <c r="B12" s="274" t="s">
        <v>377</v>
      </c>
      <c r="C12" s="275" t="str">
        <f>HLOOKUP($C$9,Trimestre!5:52,4,FALSE)</f>
        <v>#N/A</v>
      </c>
      <c r="D12" s="275" t="str">
        <f>HLOOKUP($D$9,Trimestre!$5:$52,4,FALSE)</f>
        <v>#N/A</v>
      </c>
      <c r="E12" s="276" t="str">
        <f t="shared" ref="E12:E19" si="2">((C12-D12)/D12)*100</f>
        <v>#N/A</v>
      </c>
      <c r="F12" s="275">
        <f>HLOOKUP($F$9,YTD!$5:$47,4,FALSE)</f>
        <v>103.399</v>
      </c>
      <c r="G12" s="275">
        <f>HLOOKUP($G$9,YTD!$5:$47,4,FALSE)</f>
        <v>109.138</v>
      </c>
      <c r="H12" s="276">
        <f t="shared" ref="H12:H19" si="3">((F12-G12)/G12)*100</f>
        <v>-5.258480089</v>
      </c>
      <c r="I12" s="192"/>
      <c r="J12" s="192"/>
      <c r="K12" s="192"/>
      <c r="L12" s="203"/>
      <c r="M12" s="192"/>
      <c r="N12" s="192"/>
      <c r="O12" s="192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</row>
    <row r="13" ht="16.5" customHeight="1">
      <c r="A13" s="192"/>
      <c r="B13" s="277" t="s">
        <v>378</v>
      </c>
      <c r="C13" s="278" t="str">
        <f>HLOOKUP($C$9,Trimestre!$5:$52,5,FALSE)</f>
        <v>#N/A</v>
      </c>
      <c r="D13" s="278" t="str">
        <f>HLOOKUP($D$9,Trimestre!$5:$52,5,FALSE)</f>
        <v>#N/A</v>
      </c>
      <c r="E13" s="56" t="str">
        <f t="shared" si="2"/>
        <v>#N/A</v>
      </c>
      <c r="F13" s="278">
        <f>HLOOKUP($F$9,YTD!$5:$47,5,FALSE)</f>
        <v>39.159</v>
      </c>
      <c r="G13" s="278">
        <f>HLOOKUP($G$9,YTD!$5:$47,5,FALSE)</f>
        <v>34.449</v>
      </c>
      <c r="H13" s="56">
        <f t="shared" si="3"/>
        <v>13.67238527</v>
      </c>
      <c r="I13" s="192"/>
      <c r="J13" s="192"/>
      <c r="K13" s="192"/>
      <c r="L13" s="203"/>
      <c r="M13" s="192"/>
      <c r="N13" s="192"/>
      <c r="O13" s="192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</row>
    <row r="14" ht="16.5" customHeight="1">
      <c r="A14" s="192"/>
      <c r="B14" s="277" t="s">
        <v>379</v>
      </c>
      <c r="C14" s="278" t="str">
        <f>HLOOKUP($C$9,Trimestre!$5:$52,6,FALSE)</f>
        <v>#N/A</v>
      </c>
      <c r="D14" s="278" t="str">
        <f>HLOOKUP($D$9,Trimestre!$5:$52,6,FALSE)</f>
        <v>#N/A</v>
      </c>
      <c r="E14" s="56" t="str">
        <f t="shared" si="2"/>
        <v>#N/A</v>
      </c>
      <c r="F14" s="278">
        <f>HLOOKUP($F$9,YTD!$5:$47,6,FALSE)</f>
        <v>22.714</v>
      </c>
      <c r="G14" s="278">
        <f>HLOOKUP($G$9,YTD!$5:$47,6,FALSE)</f>
        <v>25.424</v>
      </c>
      <c r="H14" s="56">
        <f t="shared" si="3"/>
        <v>-10.65921963</v>
      </c>
      <c r="I14" s="192"/>
      <c r="J14" s="192"/>
      <c r="K14" s="192"/>
      <c r="L14" s="203"/>
      <c r="M14" s="192"/>
      <c r="N14" s="192"/>
      <c r="O14" s="192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</row>
    <row r="15" ht="16.5" customHeight="1">
      <c r="A15" s="192"/>
      <c r="B15" s="277" t="s">
        <v>380</v>
      </c>
      <c r="C15" s="278" t="str">
        <f>HLOOKUP($C$9,Trimestre!$5:$52,7,FALSE)</f>
        <v>#N/A</v>
      </c>
      <c r="D15" s="278" t="str">
        <f>HLOOKUP($D$9,Trimestre!$5:$52,7,FALSE)</f>
        <v>#N/A</v>
      </c>
      <c r="E15" s="56" t="str">
        <f t="shared" si="2"/>
        <v>#N/A</v>
      </c>
      <c r="F15" s="278">
        <f>HLOOKUP($F$9,YTD!$5:$47,7,FALSE)</f>
        <v>10.78</v>
      </c>
      <c r="G15" s="278">
        <f>HLOOKUP($G$9,YTD!$5:$47,7,FALSE)</f>
        <v>3.844</v>
      </c>
      <c r="H15" s="56">
        <f t="shared" si="3"/>
        <v>180.4370447</v>
      </c>
      <c r="I15" s="192"/>
      <c r="J15" s="192"/>
      <c r="K15" s="192"/>
      <c r="L15" s="203"/>
      <c r="M15" s="192"/>
      <c r="N15" s="192"/>
      <c r="O15" s="192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</row>
    <row r="16" ht="16.5" customHeight="1">
      <c r="A16" s="192"/>
      <c r="B16" s="277" t="s">
        <v>381</v>
      </c>
      <c r="C16" s="278" t="str">
        <f>HLOOKUP($C$9,Trimestre!$5:$52,8,FALSE)</f>
        <v>#N/A</v>
      </c>
      <c r="D16" s="278" t="str">
        <f>HLOOKUP($D$9,Trimestre!$5:$52,8,FALSE)</f>
        <v>#N/A</v>
      </c>
      <c r="E16" s="56" t="str">
        <f t="shared" si="2"/>
        <v>#N/A</v>
      </c>
      <c r="F16" s="278">
        <f>HLOOKUP($F$9,YTD!$5:$47,8,FALSE)</f>
        <v>58.953</v>
      </c>
      <c r="G16" s="278">
        <f>HLOOKUP($G$9,YTD!$5:$47,8,FALSE)</f>
        <v>69.102</v>
      </c>
      <c r="H16" s="56">
        <f t="shared" si="3"/>
        <v>-14.68698446</v>
      </c>
      <c r="I16" s="192"/>
      <c r="J16" s="192"/>
      <c r="K16" s="192"/>
      <c r="L16" s="203"/>
      <c r="M16" s="192"/>
      <c r="N16" s="192"/>
      <c r="O16" s="19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</row>
    <row r="17" ht="16.5" customHeight="1">
      <c r="A17" s="192"/>
      <c r="B17" s="277" t="s">
        <v>382</v>
      </c>
      <c r="C17" s="278" t="str">
        <f>HLOOKUP($C$9,Trimestre!$5:$52,9,FALSE)</f>
        <v>#N/A</v>
      </c>
      <c r="D17" s="278" t="str">
        <f>HLOOKUP($D$9,Trimestre!$5:$52,9,FALSE)</f>
        <v>#N/A</v>
      </c>
      <c r="E17" s="56" t="str">
        <f t="shared" si="2"/>
        <v>#N/A</v>
      </c>
      <c r="F17" s="278">
        <f>HLOOKUP($F$9,YTD!$5:$47,9,FALSE)</f>
        <v>110.904</v>
      </c>
      <c r="G17" s="278">
        <f>HLOOKUP($G$9,YTD!$5:$47,9,FALSE)</f>
        <v>115.524</v>
      </c>
      <c r="H17" s="56">
        <f t="shared" si="3"/>
        <v>-3.999169004</v>
      </c>
      <c r="I17" s="192"/>
      <c r="J17" s="192"/>
      <c r="K17" s="192"/>
      <c r="L17" s="203"/>
      <c r="M17" s="192"/>
      <c r="N17" s="192"/>
      <c r="O17" s="192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</row>
    <row r="18" ht="16.5" customHeight="1">
      <c r="A18" s="192"/>
      <c r="B18" s="279" t="s">
        <v>383</v>
      </c>
      <c r="C18" s="280" t="str">
        <f>HLOOKUP($C$9,Trimestre!$5:$52,10,FALSE)</f>
        <v>#N/A</v>
      </c>
      <c r="D18" s="280" t="str">
        <f>HLOOKUP($D$9,Trimestre!$5:$52,10,FALSE)</f>
        <v>#N/A</v>
      </c>
      <c r="E18" s="281" t="str">
        <f t="shared" si="2"/>
        <v>#N/A</v>
      </c>
      <c r="F18" s="280">
        <f>HLOOKUP($F$9,YTD!$5:$47,10,FALSE)</f>
        <v>345.909</v>
      </c>
      <c r="G18" s="280">
        <f>HLOOKUP($G$9,YTD!$5:$47,10,FALSE)</f>
        <v>357.481</v>
      </c>
      <c r="H18" s="281">
        <f t="shared" si="3"/>
        <v>-3.237095118</v>
      </c>
      <c r="I18" s="192"/>
      <c r="J18" s="192"/>
      <c r="K18" s="192"/>
      <c r="L18" s="203"/>
      <c r="M18" s="192"/>
      <c r="N18" s="192"/>
      <c r="O18" s="192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ht="16.5" customHeight="1">
      <c r="A19" s="192"/>
      <c r="B19" s="282" t="s">
        <v>384</v>
      </c>
      <c r="C19" s="283" t="str">
        <f>HLOOKUP($C$9,Trimestre!$5:$52,11,FALSE)</f>
        <v>#N/A</v>
      </c>
      <c r="D19" s="283" t="str">
        <f>HLOOKUP($D$9,Trimestre!$5:$52,11,FALSE)</f>
        <v>#N/A</v>
      </c>
      <c r="E19" s="284" t="str">
        <f t="shared" si="2"/>
        <v>#N/A</v>
      </c>
      <c r="F19" s="283" t="str">
        <f>HLOOKUP($F$9,YTD!$5:$47,11,FALSE)</f>
        <v/>
      </c>
      <c r="G19" s="283" t="str">
        <f>HLOOKUP($G$9,YTD!$5:$47,11,FALSE)</f>
        <v/>
      </c>
      <c r="H19" s="284" t="str">
        <f t="shared" si="3"/>
        <v>#DIV/0!</v>
      </c>
      <c r="I19" s="192"/>
      <c r="J19" s="192"/>
      <c r="K19" s="192"/>
      <c r="L19" s="203"/>
      <c r="M19" s="192"/>
      <c r="N19" s="192"/>
      <c r="O19" s="192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ht="3.75" customHeight="1">
      <c r="A20" s="192"/>
      <c r="B20" s="285"/>
      <c r="C20" s="286"/>
      <c r="D20" s="286"/>
      <c r="E20" s="287"/>
      <c r="F20" s="287"/>
      <c r="G20" s="287"/>
      <c r="H20" s="288"/>
      <c r="I20" s="192"/>
      <c r="J20" s="192"/>
      <c r="K20" s="192"/>
      <c r="L20" s="203"/>
      <c r="M20" s="192"/>
      <c r="N20" s="192"/>
      <c r="O20" s="192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</row>
    <row r="21" ht="16.5" customHeight="1">
      <c r="A21" s="192"/>
      <c r="B21" s="289" t="s">
        <v>245</v>
      </c>
      <c r="C21" s="290"/>
      <c r="D21" s="291"/>
      <c r="E21" s="292"/>
      <c r="F21" s="293"/>
      <c r="G21" s="294"/>
      <c r="H21" s="290"/>
      <c r="I21" s="192"/>
      <c r="J21" s="192"/>
      <c r="K21" s="19"/>
      <c r="L21" s="203"/>
      <c r="M21" s="192"/>
      <c r="N21" s="192"/>
      <c r="O21" s="192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</row>
    <row r="22" ht="16.5" customHeight="1">
      <c r="A22" s="192"/>
      <c r="B22" s="295" t="s">
        <v>377</v>
      </c>
      <c r="C22" s="275" t="str">
        <f>HLOOKUP($C$9,Trimestre!$5:$52,14,FALSE)</f>
        <v>#N/A</v>
      </c>
      <c r="D22" s="275" t="str">
        <f>HLOOKUP($D$9,Trimestre!$5:$52,14,FALSE)</f>
        <v>#N/A</v>
      </c>
      <c r="E22" s="276" t="str">
        <f t="shared" ref="E22:E28" si="4">((C22-D22)/D22)*100</f>
        <v>#N/A</v>
      </c>
      <c r="F22" s="275">
        <f>HLOOKUP($F$9,YTD!$5:$47,14,FALSE)</f>
        <v>41.956</v>
      </c>
      <c r="G22" s="275">
        <f>HLOOKUP($G$9,YTD!$5:$47,14,FALSE)</f>
        <v>44.858</v>
      </c>
      <c r="H22" s="276">
        <f t="shared" ref="H22:H28" si="5">((F22-G22)/G22)*100</f>
        <v>-6.469303134</v>
      </c>
      <c r="I22" s="192"/>
      <c r="J22" s="192"/>
      <c r="K22" s="19"/>
      <c r="L22" s="203"/>
      <c r="M22" s="192"/>
      <c r="N22" s="192"/>
      <c r="O22" s="192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</row>
    <row r="23" ht="16.5" customHeight="1">
      <c r="A23" s="192"/>
      <c r="B23" s="277" t="s">
        <v>378</v>
      </c>
      <c r="C23" s="278" t="str">
        <f>HLOOKUP($C$9,Trimestre!$5:$52,15,FALSE)</f>
        <v>#N/A</v>
      </c>
      <c r="D23" s="278" t="str">
        <f>HLOOKUP($D$9,Trimestre!$5:$52,15,FALSE)</f>
        <v>#N/A</v>
      </c>
      <c r="E23" s="56" t="str">
        <f t="shared" si="4"/>
        <v>#N/A</v>
      </c>
      <c r="F23" s="278">
        <f>HLOOKUP($F$9,YTD!$5:$47,15,FALSE)</f>
        <v>29.944</v>
      </c>
      <c r="G23" s="278">
        <f>HLOOKUP($G$9,YTD!$5:$47,15,FALSE)</f>
        <v>28.856</v>
      </c>
      <c r="H23" s="56">
        <f t="shared" si="5"/>
        <v>3.770446354</v>
      </c>
      <c r="I23" s="296"/>
      <c r="J23" s="192"/>
      <c r="K23" s="19"/>
      <c r="L23" s="192"/>
      <c r="M23" s="192"/>
      <c r="N23" s="192"/>
      <c r="O23" s="192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</row>
    <row r="24" ht="16.5" customHeight="1">
      <c r="A24" s="192"/>
      <c r="B24" s="277" t="s">
        <v>379</v>
      </c>
      <c r="C24" s="278" t="str">
        <f>HLOOKUP($C$9,Trimestre!$5:$52,16,FALSE)</f>
        <v>#N/A</v>
      </c>
      <c r="D24" s="278" t="str">
        <f>HLOOKUP($D$9,Trimestre!$5:$52,16,FALSE)</f>
        <v>#N/A</v>
      </c>
      <c r="E24" s="56" t="str">
        <f t="shared" si="4"/>
        <v>#N/A</v>
      </c>
      <c r="F24" s="278">
        <f>HLOOKUP($F$9,YTD!$5:$47,16,FALSE)</f>
        <v>31.891</v>
      </c>
      <c r="G24" s="278">
        <f>HLOOKUP($G$9,YTD!$5:$47,16,FALSE)</f>
        <v>30.176</v>
      </c>
      <c r="H24" s="56">
        <f t="shared" si="5"/>
        <v>5.683324496</v>
      </c>
      <c r="I24" s="296"/>
      <c r="J24" s="192"/>
      <c r="K24" s="19"/>
      <c r="L24" s="192"/>
      <c r="M24" s="192"/>
      <c r="N24" s="192"/>
      <c r="O24" s="192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</row>
    <row r="25" ht="16.5" customHeight="1">
      <c r="A25" s="192"/>
      <c r="B25" s="277" t="s">
        <v>380</v>
      </c>
      <c r="C25" s="278" t="str">
        <f>HLOOKUP($C$9,Trimestre!$5:$52,17,FALSE)</f>
        <v>#N/A</v>
      </c>
      <c r="D25" s="278" t="str">
        <f>HLOOKUP($D$9,Trimestre!$5:$52,17,FALSE)</f>
        <v>#N/A</v>
      </c>
      <c r="E25" s="56" t="str">
        <f t="shared" si="4"/>
        <v>#N/A</v>
      </c>
      <c r="F25" s="278">
        <f>HLOOKUP($F$9,YTD!$5:$47,17,FALSE)</f>
        <v>11.19</v>
      </c>
      <c r="G25" s="278">
        <f>HLOOKUP($G$9,YTD!$5:$47,17,FALSE)</f>
        <v>9.507</v>
      </c>
      <c r="H25" s="56">
        <f t="shared" si="5"/>
        <v>17.70274535</v>
      </c>
      <c r="I25" s="296"/>
      <c r="J25" s="192"/>
      <c r="K25" s="192"/>
      <c r="L25" s="192"/>
      <c r="M25" s="192"/>
      <c r="N25" s="192"/>
      <c r="O25" s="192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</row>
    <row r="26" ht="16.5" customHeight="1">
      <c r="A26" s="192"/>
      <c r="B26" s="277" t="s">
        <v>382</v>
      </c>
      <c r="C26" s="278" t="str">
        <f>HLOOKUP($C$9,Trimestre!$5:$52,18,FALSE)</f>
        <v>#N/A</v>
      </c>
      <c r="D26" s="278" t="str">
        <f>HLOOKUP($D$9,Trimestre!$5:$52,18,FALSE)</f>
        <v>#N/A</v>
      </c>
      <c r="E26" s="56" t="str">
        <f t="shared" si="4"/>
        <v>#N/A</v>
      </c>
      <c r="F26" s="278">
        <f>HLOOKUP($F$9,YTD!$5:$47,18,FALSE)</f>
        <v>23.133</v>
      </c>
      <c r="G26" s="278">
        <f>HLOOKUP($G$9,YTD!$5:$47,18,FALSE)</f>
        <v>32.579</v>
      </c>
      <c r="H26" s="56">
        <f t="shared" si="5"/>
        <v>-28.99413733</v>
      </c>
      <c r="I26" s="296"/>
      <c r="J26" s="192"/>
      <c r="K26" s="192"/>
      <c r="L26" s="192"/>
      <c r="M26" s="192"/>
      <c r="N26" s="192"/>
      <c r="O26" s="192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</row>
    <row r="27" ht="16.5" customHeight="1">
      <c r="A27" s="192"/>
      <c r="B27" s="279" t="s">
        <v>383</v>
      </c>
      <c r="C27" s="280" t="str">
        <f>HLOOKUP($C$9,Trimestre!$5:$52,19,FALSE)</f>
        <v>#N/A</v>
      </c>
      <c r="D27" s="280" t="str">
        <f>HLOOKUP($D$9,Trimestre!$5:$52,19,FALSE)</f>
        <v>#N/A</v>
      </c>
      <c r="E27" s="281" t="str">
        <f t="shared" si="4"/>
        <v>#N/A</v>
      </c>
      <c r="F27" s="280">
        <f>HLOOKUP($F$9,YTD!$5:$47,19,FALSE)</f>
        <v>138.114</v>
      </c>
      <c r="G27" s="280">
        <f>HLOOKUP($G$9,YTD!$5:$47,19,FALSE)</f>
        <v>145.976</v>
      </c>
      <c r="H27" s="281">
        <f t="shared" si="5"/>
        <v>-5.385816847</v>
      </c>
      <c r="I27" s="296"/>
      <c r="J27" s="192"/>
      <c r="K27" s="192"/>
      <c r="L27" s="192"/>
      <c r="M27" s="192"/>
      <c r="N27" s="192"/>
      <c r="O27" s="192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</row>
    <row r="28" ht="16.5" customHeight="1">
      <c r="A28" s="192"/>
      <c r="B28" s="282" t="s">
        <v>384</v>
      </c>
      <c r="C28" s="283" t="str">
        <f>HLOOKUP($C$9,Trimestre!$5:$52,20,FALSE)</f>
        <v>#N/A</v>
      </c>
      <c r="D28" s="283" t="str">
        <f>HLOOKUP($D$9,Trimestre!$5:$52,20,FALSE)</f>
        <v>#N/A</v>
      </c>
      <c r="E28" s="284" t="str">
        <f t="shared" si="4"/>
        <v>#N/A</v>
      </c>
      <c r="F28" s="283" t="str">
        <f>HLOOKUP($F$9,YTD!$5:$47,20,FALSE)</f>
        <v/>
      </c>
      <c r="G28" s="283" t="str">
        <f>HLOOKUP($G$9,YTD!$5:$47,20,FALSE)</f>
        <v/>
      </c>
      <c r="H28" s="284" t="str">
        <f t="shared" si="5"/>
        <v>#DIV/0!</v>
      </c>
      <c r="I28" s="296"/>
      <c r="J28" s="192"/>
      <c r="K28" s="192"/>
      <c r="L28" s="192"/>
      <c r="M28" s="192"/>
      <c r="N28" s="192"/>
      <c r="O28" s="192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</row>
    <row r="29" ht="3.75" customHeight="1">
      <c r="A29" s="192"/>
      <c r="B29" s="196"/>
      <c r="C29" s="56"/>
      <c r="D29" s="56"/>
      <c r="E29" s="56"/>
      <c r="F29" s="56"/>
      <c r="G29" s="56"/>
      <c r="H29" s="273"/>
      <c r="I29" s="192"/>
      <c r="J29" s="192"/>
      <c r="K29" s="192"/>
      <c r="L29" s="192"/>
      <c r="M29" s="192"/>
      <c r="N29" s="192"/>
      <c r="O29" s="192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</row>
    <row r="30" ht="16.5" customHeight="1">
      <c r="A30" s="192"/>
      <c r="B30" s="297" t="s">
        <v>385</v>
      </c>
      <c r="C30" s="298" t="str">
        <f t="shared" ref="C30:D30" si="6">C12+C22</f>
        <v>#N/A</v>
      </c>
      <c r="D30" s="298" t="str">
        <f t="shared" si="6"/>
        <v>#N/A</v>
      </c>
      <c r="E30" s="298" t="str">
        <f>((C30-D30)/D30)*100</f>
        <v>#N/A</v>
      </c>
      <c r="F30" s="299">
        <f t="shared" ref="F30:G30" si="7">F12+F22</f>
        <v>145.355</v>
      </c>
      <c r="G30" s="299">
        <f t="shared" si="7"/>
        <v>153.996</v>
      </c>
      <c r="H30" s="298">
        <f>((F30-G30)/G30)*100</f>
        <v>-5.611184706</v>
      </c>
      <c r="I30" s="192"/>
      <c r="J30" s="192"/>
      <c r="K30" s="192"/>
      <c r="L30" s="192"/>
      <c r="M30" s="192"/>
      <c r="N30" s="192"/>
      <c r="O30" s="192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</row>
    <row r="31" ht="3.75" customHeight="1">
      <c r="A31" s="192"/>
      <c r="B31" s="196"/>
      <c r="C31" s="56"/>
      <c r="D31" s="278"/>
      <c r="E31" s="300"/>
      <c r="F31" s="217"/>
      <c r="G31" s="278"/>
      <c r="H31" s="300"/>
      <c r="I31" s="192"/>
      <c r="J31" s="192"/>
      <c r="K31" s="192"/>
      <c r="L31" s="192"/>
      <c r="M31" s="192"/>
      <c r="N31" s="192"/>
      <c r="O31" s="192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</row>
    <row r="32" ht="16.5" customHeight="1">
      <c r="A32" s="192"/>
      <c r="B32" s="297" t="s">
        <v>386</v>
      </c>
      <c r="C32" s="298" t="str">
        <f t="shared" ref="C32:D32" si="8">C18+C27</f>
        <v>#N/A</v>
      </c>
      <c r="D32" s="298" t="str">
        <f t="shared" si="8"/>
        <v>#N/A</v>
      </c>
      <c r="E32" s="298" t="str">
        <f>((C32-D32)/D32)*100</f>
        <v>#N/A</v>
      </c>
      <c r="F32" s="299">
        <f t="shared" ref="F32:G32" si="9">F18+F27</f>
        <v>484.023</v>
      </c>
      <c r="G32" s="299">
        <f t="shared" si="9"/>
        <v>503.457</v>
      </c>
      <c r="H32" s="298">
        <f>((F32-G32)/G32)*100</f>
        <v>-3.860111191</v>
      </c>
      <c r="I32" s="192"/>
      <c r="J32" s="192"/>
      <c r="K32" s="192"/>
      <c r="L32" s="192"/>
      <c r="M32" s="192"/>
      <c r="N32" s="192"/>
      <c r="O32" s="192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</row>
    <row r="33" ht="3.75" customHeight="1">
      <c r="A33" s="192"/>
      <c r="B33" s="196"/>
      <c r="C33" s="56"/>
      <c r="D33" s="278"/>
      <c r="E33" s="300"/>
      <c r="F33" s="217"/>
      <c r="G33" s="278"/>
      <c r="H33" s="300"/>
      <c r="I33" s="192"/>
      <c r="J33" s="192"/>
      <c r="K33" s="192"/>
      <c r="L33" s="192"/>
      <c r="M33" s="192"/>
      <c r="N33" s="192"/>
      <c r="O33" s="192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</row>
    <row r="34" ht="16.5" customHeight="1">
      <c r="A34" s="192"/>
      <c r="B34" s="301" t="s">
        <v>387</v>
      </c>
      <c r="C34" s="302" t="str">
        <f t="shared" ref="C34:D34" si="10">C30+C32</f>
        <v>#N/A</v>
      </c>
      <c r="D34" s="302" t="str">
        <f t="shared" si="10"/>
        <v>#N/A</v>
      </c>
      <c r="E34" s="302" t="str">
        <f>((C34-D34)/D34)*100</f>
        <v>#N/A</v>
      </c>
      <c r="F34" s="302">
        <f t="shared" ref="F34:G34" si="11">F30+F32</f>
        <v>629.378</v>
      </c>
      <c r="G34" s="302">
        <f t="shared" si="11"/>
        <v>657.453</v>
      </c>
      <c r="H34" s="302">
        <f>((F34-G34)/G34)*100</f>
        <v>-4.270267228</v>
      </c>
      <c r="I34" s="192"/>
      <c r="J34" s="192"/>
      <c r="K34" s="192"/>
      <c r="L34" s="192"/>
      <c r="M34" s="192"/>
      <c r="N34" s="192"/>
      <c r="O34" s="192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</row>
    <row r="35" ht="13.5" customHeight="1">
      <c r="A35" s="303"/>
      <c r="B35" s="304"/>
      <c r="C35" s="304"/>
      <c r="D35" s="156"/>
      <c r="E35" s="156"/>
      <c r="F35" s="156"/>
      <c r="G35" s="156"/>
      <c r="H35" s="156"/>
      <c r="I35" s="156"/>
      <c r="J35" s="192"/>
      <c r="K35" s="192"/>
      <c r="L35" s="192"/>
      <c r="M35" s="192"/>
      <c r="N35" s="192"/>
      <c r="O35" s="192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</row>
    <row r="36" ht="13.5" customHeight="1">
      <c r="A36" s="192"/>
      <c r="B36" s="268" t="s">
        <v>388</v>
      </c>
      <c r="C36" s="269" t="str">
        <f t="shared" ref="C36:D36" si="12">C9</f>
        <v>2Q18</v>
      </c>
      <c r="D36" s="269" t="str">
        <f t="shared" si="12"/>
        <v>2Q17</v>
      </c>
      <c r="E36" s="270" t="s">
        <v>360</v>
      </c>
      <c r="F36" s="270" t="str">
        <f t="shared" ref="F36:G36" si="13">F9</f>
        <v>6M18</v>
      </c>
      <c r="G36" s="270" t="str">
        <f t="shared" si="13"/>
        <v>6M17</v>
      </c>
      <c r="H36" s="270" t="s">
        <v>360</v>
      </c>
      <c r="I36" s="192"/>
      <c r="J36" s="192"/>
      <c r="K36" s="192"/>
      <c r="L36" s="192"/>
      <c r="M36" s="192"/>
      <c r="N36" s="192"/>
      <c r="O36" s="192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</row>
    <row r="37" ht="16.5" customHeight="1">
      <c r="A37" s="192"/>
      <c r="B37" s="305" t="s">
        <v>389</v>
      </c>
      <c r="C37" s="306" t="str">
        <f>HLOOKUP($C$9,Trimestre!$5:$52,31,FALSE)</f>
        <v>#N/A</v>
      </c>
      <c r="D37" s="306" t="str">
        <f>HLOOKUP($D$9,Trimestre!$5:$52,31,FALSE)</f>
        <v>#N/A</v>
      </c>
      <c r="E37" s="276" t="str">
        <f t="shared" ref="E37:E38" si="14">((C37-D37)/D37)*100</f>
        <v>#N/A</v>
      </c>
      <c r="F37" s="306">
        <f>HLOOKUP($F$9,YTD!$5:$47,31,FALSE)</f>
        <v>484.023</v>
      </c>
      <c r="G37" s="306">
        <f>HLOOKUP($G$9,YTD!$5:$47,31,FALSE)</f>
        <v>503.457</v>
      </c>
      <c r="H37" s="276">
        <f t="shared" ref="H37:H38" si="15">((F37-G37)/G37)*100</f>
        <v>-3.860111191</v>
      </c>
      <c r="I37" s="192"/>
      <c r="J37" s="192"/>
      <c r="K37" s="192"/>
      <c r="L37" s="192"/>
      <c r="M37" s="192"/>
      <c r="N37" s="192"/>
      <c r="O37" s="192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</row>
    <row r="38" ht="16.5" customHeight="1">
      <c r="A38" s="192"/>
      <c r="B38" s="196" t="s">
        <v>390</v>
      </c>
      <c r="C38" s="278" t="str">
        <f>HLOOKUP($C$9,Trimestre!$5:$52,32,FALSE)</f>
        <v>#N/A</v>
      </c>
      <c r="D38" s="278" t="str">
        <f>HLOOKUP($D$9,Trimestre!$5:$52,32,FALSE)</f>
        <v>#N/A</v>
      </c>
      <c r="E38" s="56" t="str">
        <f t="shared" si="14"/>
        <v>#N/A</v>
      </c>
      <c r="F38" s="278" t="str">
        <f>HLOOKUP($F$9,YTD!$5:$47,32,FALSE)</f>
        <v/>
      </c>
      <c r="G38" s="278" t="str">
        <f>HLOOKUP($G$9,YTD!$5:$47,32,FALSE)</f>
        <v/>
      </c>
      <c r="H38" s="56" t="str">
        <f t="shared" si="15"/>
        <v>#DIV/0!</v>
      </c>
      <c r="I38" s="192"/>
      <c r="J38" s="192"/>
      <c r="K38" s="192"/>
      <c r="L38" s="192"/>
      <c r="M38" s="192"/>
      <c r="N38" s="192"/>
      <c r="O38" s="192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</row>
    <row r="39" ht="17.25" customHeight="1">
      <c r="A39" s="192"/>
      <c r="B39" s="307" t="s">
        <v>391</v>
      </c>
      <c r="C39" s="248"/>
      <c r="D39" s="248"/>
      <c r="E39" s="249"/>
      <c r="F39" s="308"/>
      <c r="G39" s="308"/>
      <c r="H39" s="309"/>
      <c r="I39" s="192"/>
      <c r="J39" s="192"/>
      <c r="K39" s="192"/>
      <c r="L39" s="192"/>
      <c r="M39" s="192"/>
      <c r="N39" s="192"/>
      <c r="O39" s="192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</row>
    <row r="40" ht="13.5" customHeight="1">
      <c r="A40" s="303"/>
      <c r="B40" s="304"/>
      <c r="C40" s="304"/>
      <c r="D40" s="156"/>
      <c r="E40" s="156"/>
      <c r="F40" s="156"/>
      <c r="G40" s="156"/>
      <c r="H40" s="156"/>
      <c r="I40" s="156"/>
      <c r="J40" s="192"/>
      <c r="K40" s="192"/>
      <c r="L40" s="192"/>
      <c r="M40" s="192"/>
      <c r="N40" s="192"/>
      <c r="O40" s="192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</row>
    <row r="41" ht="13.5" customHeight="1">
      <c r="A41" s="192"/>
      <c r="B41" s="268" t="s">
        <v>392</v>
      </c>
      <c r="C41" s="269" t="str">
        <f t="shared" ref="C41:D41" si="16">C9</f>
        <v>2Q18</v>
      </c>
      <c r="D41" s="269" t="str">
        <f t="shared" si="16"/>
        <v>2Q17</v>
      </c>
      <c r="E41" s="270" t="s">
        <v>360</v>
      </c>
      <c r="F41" s="270" t="str">
        <f t="shared" ref="F41:G41" si="17">F9</f>
        <v>6M18</v>
      </c>
      <c r="G41" s="270" t="str">
        <f t="shared" si="17"/>
        <v>6M17</v>
      </c>
      <c r="H41" s="270" t="s">
        <v>360</v>
      </c>
      <c r="I41" s="192"/>
      <c r="J41" s="192"/>
      <c r="K41" s="192"/>
      <c r="L41" s="192"/>
      <c r="M41" s="192"/>
      <c r="N41" s="192"/>
      <c r="O41" s="192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</row>
    <row r="42" ht="16.5" customHeight="1">
      <c r="A42" s="192"/>
      <c r="B42" s="305" t="s">
        <v>393</v>
      </c>
      <c r="C42" s="306" t="str">
        <f>HLOOKUP($C$9,Trimestre!$5:$52,36,FALSE)</f>
        <v>#N/A</v>
      </c>
      <c r="D42" s="306" t="str">
        <f>HLOOKUP($D$9,Trimestre!$5:$52,36,FALSE)</f>
        <v>#N/A</v>
      </c>
      <c r="E42" s="276" t="str">
        <f t="shared" ref="E42:E43" si="18">((C42-D42)/D42)*100</f>
        <v>#N/A</v>
      </c>
      <c r="F42" s="306">
        <f>HLOOKUP($F$9,YTD!$5:$47,36,FALSE)</f>
        <v>73.8257499</v>
      </c>
      <c r="G42" s="306">
        <f>HLOOKUP($G$9,YTD!$5:$47,36,FALSE)</f>
        <v>70.54553445</v>
      </c>
      <c r="H42" s="276">
        <f t="shared" ref="H42:H43" si="19">((F42-G42)/G42)*100</f>
        <v>4.64978467</v>
      </c>
      <c r="I42" s="192"/>
      <c r="J42" s="192"/>
      <c r="K42" s="192"/>
      <c r="L42" s="192"/>
      <c r="M42" s="192"/>
      <c r="N42" s="192"/>
      <c r="O42" s="192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</row>
    <row r="43" ht="26.25" customHeight="1">
      <c r="A43" s="192"/>
      <c r="B43" s="310" t="s">
        <v>394</v>
      </c>
      <c r="C43" s="311" t="str">
        <f>HLOOKUP($C$9,Trimestre!$5:$52,37,FALSE)</f>
        <v>#N/A</v>
      </c>
      <c r="D43" s="311" t="str">
        <f>HLOOKUP($D$9,Trimestre!$5:$52,37,FALSE)</f>
        <v>#N/A</v>
      </c>
      <c r="E43" s="56" t="str">
        <f t="shared" si="18"/>
        <v>#N/A</v>
      </c>
      <c r="F43" s="311" t="str">
        <f>HLOOKUP($F$9,YTD!$5:$47,37,FALSE)</f>
        <v/>
      </c>
      <c r="G43" s="311" t="str">
        <f>HLOOKUP($G$9,YTD!$5:$47,37,FALSE)</f>
        <v/>
      </c>
      <c r="H43" s="56" t="str">
        <f t="shared" si="19"/>
        <v>#DIV/0!</v>
      </c>
      <c r="I43" s="192"/>
      <c r="J43" s="192"/>
      <c r="K43" s="192"/>
      <c r="L43" s="192"/>
      <c r="M43" s="192"/>
      <c r="N43" s="192"/>
      <c r="O43" s="192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</row>
    <row r="44" ht="12.75" customHeight="1">
      <c r="A44" s="192"/>
      <c r="B44" s="307" t="s">
        <v>395</v>
      </c>
      <c r="C44" s="248"/>
      <c r="D44" s="248"/>
      <c r="E44" s="249"/>
      <c r="F44" s="312"/>
      <c r="G44" s="312"/>
      <c r="H44" s="313"/>
      <c r="I44" s="192"/>
      <c r="J44" s="19"/>
      <c r="K44" s="192"/>
      <c r="L44" s="192"/>
      <c r="M44" s="192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</row>
    <row r="45" ht="12.75" customHeight="1">
      <c r="A45" s="192"/>
      <c r="B45" s="166"/>
      <c r="C45" s="22"/>
      <c r="D45" s="22"/>
      <c r="E45" s="22"/>
      <c r="F45" s="22"/>
      <c r="G45" s="22"/>
      <c r="H45" s="22"/>
      <c r="I45" s="192"/>
      <c r="J45" s="19"/>
      <c r="K45" s="192"/>
      <c r="L45" s="192"/>
      <c r="M45" s="192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</row>
    <row r="46" ht="12.75" customHeight="1">
      <c r="A46" s="192"/>
      <c r="B46" s="268" t="s">
        <v>396</v>
      </c>
      <c r="C46" s="269" t="str">
        <f t="shared" ref="C46:H46" si="20">C9</f>
        <v>2Q18</v>
      </c>
      <c r="D46" s="269" t="str">
        <f t="shared" si="20"/>
        <v>2Q17</v>
      </c>
      <c r="E46" s="269" t="str">
        <f t="shared" si="20"/>
        <v>∆ (%)</v>
      </c>
      <c r="F46" s="269" t="str">
        <f t="shared" si="20"/>
        <v>6M18</v>
      </c>
      <c r="G46" s="269" t="str">
        <f t="shared" si="20"/>
        <v>6M17</v>
      </c>
      <c r="H46" s="269" t="str">
        <f t="shared" si="20"/>
        <v>∆ (%)</v>
      </c>
      <c r="I46" s="192"/>
      <c r="J46" s="19"/>
      <c r="K46" s="192"/>
      <c r="L46" s="192"/>
      <c r="M46" s="192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</row>
    <row r="47" ht="12.75" customHeight="1">
      <c r="A47" s="192"/>
      <c r="B47" s="305" t="s">
        <v>397</v>
      </c>
      <c r="C47" s="306" t="str">
        <f>HLOOKUP($C$9,Trimestre!$5:$53,41,FALSE)</f>
        <v>#N/A</v>
      </c>
      <c r="D47" s="306" t="str">
        <f>HLOOKUP($D$9,Trimestre!$5:$53,41,FALSE)</f>
        <v>#N/A</v>
      </c>
      <c r="E47" s="276" t="str">
        <f>((C47-D47)/D47)*100</f>
        <v>#N/A</v>
      </c>
      <c r="F47" s="306" t="str">
        <f>HLOOKUP($F$9,YTD!$5:$53,41,FALSE)</f>
        <v/>
      </c>
      <c r="G47" s="306" t="str">
        <f>HLOOKUP($G$9,YTD!$5:$53,41,FALSE)</f>
        <v/>
      </c>
      <c r="H47" s="276" t="str">
        <f>((F47-G47)/G47)*100</f>
        <v>#DIV/0!</v>
      </c>
      <c r="I47" s="192"/>
      <c r="J47" s="19"/>
      <c r="K47" s="192"/>
      <c r="L47" s="192"/>
      <c r="M47" s="192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</row>
    <row r="48" ht="12.75" customHeight="1">
      <c r="A48" s="192"/>
      <c r="B48" s="166"/>
      <c r="C48" s="22"/>
      <c r="D48" s="22"/>
      <c r="E48" s="22"/>
      <c r="F48" s="22"/>
      <c r="G48" s="22"/>
      <c r="H48" s="22"/>
      <c r="I48" s="192"/>
      <c r="J48" s="19"/>
      <c r="K48" s="192"/>
      <c r="L48" s="192"/>
      <c r="M48" s="192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</row>
    <row r="49" ht="12.75" customHeight="1">
      <c r="A49" s="192"/>
      <c r="B49" s="314"/>
      <c r="C49" s="161"/>
      <c r="D49" s="161"/>
      <c r="E49" s="161"/>
      <c r="F49" s="161"/>
      <c r="G49" s="161"/>
      <c r="H49" s="161"/>
      <c r="I49" s="192"/>
      <c r="J49" s="19"/>
      <c r="K49" s="192"/>
      <c r="L49" s="192"/>
      <c r="M49" s="192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</row>
    <row r="50" ht="12.75" customHeight="1">
      <c r="A50" s="192"/>
      <c r="B50" s="314"/>
      <c r="C50" s="161"/>
      <c r="D50" s="161"/>
      <c r="E50" s="161"/>
      <c r="F50" s="161"/>
      <c r="G50" s="161"/>
      <c r="H50" s="161"/>
      <c r="I50" s="192"/>
      <c r="J50" s="19"/>
      <c r="K50" s="192"/>
      <c r="L50" s="192"/>
      <c r="M50" s="192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</row>
    <row r="51" ht="12.75" customHeight="1">
      <c r="A51" s="192"/>
      <c r="B51" s="314"/>
      <c r="C51" s="161"/>
      <c r="D51" s="161"/>
      <c r="E51" s="161"/>
      <c r="F51" s="161"/>
      <c r="G51" s="161"/>
      <c r="H51" s="161"/>
      <c r="I51" s="192"/>
      <c r="J51" s="19"/>
      <c r="K51" s="192"/>
      <c r="L51" s="192"/>
      <c r="M51" s="192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</row>
    <row r="52" ht="12.75" customHeight="1">
      <c r="A52" s="192"/>
      <c r="B52" s="314"/>
      <c r="C52" s="161"/>
      <c r="D52" s="161"/>
      <c r="E52" s="161"/>
      <c r="F52" s="161"/>
      <c r="G52" s="161"/>
      <c r="H52" s="161"/>
      <c r="I52" s="192"/>
      <c r="J52" s="19"/>
      <c r="K52" s="192"/>
      <c r="L52" s="192"/>
      <c r="M52" s="192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</row>
    <row r="53" ht="12.75" customHeight="1">
      <c r="A53" s="192"/>
      <c r="B53" s="19"/>
      <c r="C53" s="156"/>
      <c r="D53" s="156"/>
      <c r="E53" s="156"/>
      <c r="F53" s="156"/>
      <c r="G53" s="156"/>
      <c r="H53" s="156"/>
      <c r="I53" s="192"/>
      <c r="J53" s="19"/>
      <c r="K53" s="192"/>
      <c r="L53" s="192"/>
      <c r="M53" s="192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</row>
    <row r="54" ht="12.75" customHeight="1">
      <c r="A54" s="264"/>
      <c r="B54" s="260"/>
      <c r="C54" s="266" t="s">
        <v>398</v>
      </c>
      <c r="D54" s="266">
        <v>17.0</v>
      </c>
      <c r="E54" s="266">
        <f>D54+1</f>
        <v>18</v>
      </c>
      <c r="F54" s="266" t="str">
        <f t="shared" ref="F54:F65" si="22">C54&amp;E54</f>
        <v>1M18</v>
      </c>
      <c r="G54" s="266" t="str">
        <f t="shared" ref="G54:G65" si="23">C54&amp;D54</f>
        <v>1M17</v>
      </c>
      <c r="H54" s="266">
        <v>1.0</v>
      </c>
      <c r="I54" s="192"/>
      <c r="J54" s="19"/>
      <c r="K54" s="192"/>
      <c r="L54" s="192"/>
      <c r="M54" s="192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</row>
    <row r="55" ht="15.75" customHeight="1">
      <c r="A55" s="36"/>
      <c r="B55" s="260"/>
      <c r="C55" s="266" t="s">
        <v>399</v>
      </c>
      <c r="D55" s="266">
        <f t="shared" ref="D55:E55" si="21">D54</f>
        <v>17</v>
      </c>
      <c r="E55" s="266">
        <f t="shared" si="21"/>
        <v>18</v>
      </c>
      <c r="F55" s="266" t="str">
        <f t="shared" si="22"/>
        <v>2M18</v>
      </c>
      <c r="G55" s="266" t="str">
        <f t="shared" si="23"/>
        <v>2M17</v>
      </c>
      <c r="H55" s="266">
        <f t="shared" ref="H55:H65" si="25">H54+1</f>
        <v>2</v>
      </c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</row>
    <row r="56" ht="15.75" customHeight="1">
      <c r="A56" s="36"/>
      <c r="B56" s="260"/>
      <c r="C56" s="266" t="s">
        <v>400</v>
      </c>
      <c r="D56" s="266">
        <f t="shared" ref="D56:E56" si="24">D55</f>
        <v>17</v>
      </c>
      <c r="E56" s="266">
        <f t="shared" si="24"/>
        <v>18</v>
      </c>
      <c r="F56" s="266" t="str">
        <f t="shared" si="22"/>
        <v>3M18</v>
      </c>
      <c r="G56" s="266" t="str">
        <f t="shared" si="23"/>
        <v>3M17</v>
      </c>
      <c r="H56" s="266">
        <f t="shared" si="25"/>
        <v>3</v>
      </c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</row>
    <row r="57" ht="15.75" customHeight="1">
      <c r="A57" s="36"/>
      <c r="B57" s="36"/>
      <c r="C57" s="266" t="s">
        <v>401</v>
      </c>
      <c r="D57" s="266">
        <f t="shared" ref="D57:E57" si="26">D56</f>
        <v>17</v>
      </c>
      <c r="E57" s="266">
        <f t="shared" si="26"/>
        <v>18</v>
      </c>
      <c r="F57" s="266" t="str">
        <f t="shared" si="22"/>
        <v>4M18</v>
      </c>
      <c r="G57" s="266" t="str">
        <f t="shared" si="23"/>
        <v>4M17</v>
      </c>
      <c r="H57" s="266">
        <f t="shared" si="25"/>
        <v>4</v>
      </c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</row>
    <row r="58" ht="15.75" customHeight="1">
      <c r="A58" s="36"/>
      <c r="B58" s="36"/>
      <c r="C58" s="266" t="s">
        <v>402</v>
      </c>
      <c r="D58" s="266">
        <f t="shared" ref="D58:E58" si="27">D57</f>
        <v>17</v>
      </c>
      <c r="E58" s="266">
        <f t="shared" si="27"/>
        <v>18</v>
      </c>
      <c r="F58" s="266" t="str">
        <f t="shared" si="22"/>
        <v>5M18</v>
      </c>
      <c r="G58" s="266" t="str">
        <f t="shared" si="23"/>
        <v>5M17</v>
      </c>
      <c r="H58" s="266">
        <f t="shared" si="25"/>
        <v>5</v>
      </c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</row>
    <row r="59" ht="15.75" customHeight="1">
      <c r="A59" s="36"/>
      <c r="B59" s="36"/>
      <c r="C59" s="266" t="s">
        <v>403</v>
      </c>
      <c r="D59" s="266">
        <f t="shared" ref="D59:E59" si="28">D58</f>
        <v>17</v>
      </c>
      <c r="E59" s="266">
        <f t="shared" si="28"/>
        <v>18</v>
      </c>
      <c r="F59" s="266" t="str">
        <f t="shared" si="22"/>
        <v>6M18</v>
      </c>
      <c r="G59" s="266" t="str">
        <f t="shared" si="23"/>
        <v>6M17</v>
      </c>
      <c r="H59" s="266">
        <f t="shared" si="25"/>
        <v>6</v>
      </c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</row>
    <row r="60" ht="15.75" customHeight="1">
      <c r="A60" s="36"/>
      <c r="B60" s="36"/>
      <c r="C60" s="266" t="s">
        <v>404</v>
      </c>
      <c r="D60" s="266">
        <f t="shared" ref="D60:E60" si="29">D59</f>
        <v>17</v>
      </c>
      <c r="E60" s="266">
        <f t="shared" si="29"/>
        <v>18</v>
      </c>
      <c r="F60" s="266" t="str">
        <f t="shared" si="22"/>
        <v>7M18</v>
      </c>
      <c r="G60" s="266" t="str">
        <f t="shared" si="23"/>
        <v>7M17</v>
      </c>
      <c r="H60" s="266">
        <f t="shared" si="25"/>
        <v>7</v>
      </c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</row>
    <row r="61" ht="15.75" customHeight="1">
      <c r="A61" s="36"/>
      <c r="B61" s="36"/>
      <c r="C61" s="266" t="s">
        <v>405</v>
      </c>
      <c r="D61" s="266">
        <f t="shared" ref="D61:E61" si="30">D60</f>
        <v>17</v>
      </c>
      <c r="E61" s="266">
        <f t="shared" si="30"/>
        <v>18</v>
      </c>
      <c r="F61" s="266" t="str">
        <f t="shared" si="22"/>
        <v>8M18</v>
      </c>
      <c r="G61" s="266" t="str">
        <f t="shared" si="23"/>
        <v>8M17</v>
      </c>
      <c r="H61" s="266">
        <f t="shared" si="25"/>
        <v>8</v>
      </c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</row>
    <row r="62" ht="15.75" customHeight="1">
      <c r="A62" s="36"/>
      <c r="B62" s="36"/>
      <c r="C62" s="266" t="s">
        <v>406</v>
      </c>
      <c r="D62" s="266">
        <f t="shared" ref="D62:E62" si="31">D61</f>
        <v>17</v>
      </c>
      <c r="E62" s="266">
        <f t="shared" si="31"/>
        <v>18</v>
      </c>
      <c r="F62" s="266" t="str">
        <f t="shared" si="22"/>
        <v>9M18</v>
      </c>
      <c r="G62" s="266" t="str">
        <f t="shared" si="23"/>
        <v>9M17</v>
      </c>
      <c r="H62" s="266">
        <f t="shared" si="25"/>
        <v>9</v>
      </c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</row>
    <row r="63" ht="15.75" customHeight="1">
      <c r="A63" s="36"/>
      <c r="B63" s="36"/>
      <c r="C63" s="266" t="s">
        <v>407</v>
      </c>
      <c r="D63" s="266">
        <f t="shared" ref="D63:E63" si="32">D62</f>
        <v>17</v>
      </c>
      <c r="E63" s="266">
        <f t="shared" si="32"/>
        <v>18</v>
      </c>
      <c r="F63" s="266" t="str">
        <f t="shared" si="22"/>
        <v>10M18</v>
      </c>
      <c r="G63" s="266" t="str">
        <f t="shared" si="23"/>
        <v>10M17</v>
      </c>
      <c r="H63" s="266">
        <f t="shared" si="25"/>
        <v>10</v>
      </c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</row>
    <row r="64" ht="15.75" customHeight="1">
      <c r="A64" s="36"/>
      <c r="B64" s="36"/>
      <c r="C64" s="266" t="s">
        <v>408</v>
      </c>
      <c r="D64" s="266">
        <f t="shared" ref="D64:E64" si="33">D63</f>
        <v>17</v>
      </c>
      <c r="E64" s="266">
        <f t="shared" si="33"/>
        <v>18</v>
      </c>
      <c r="F64" s="266" t="str">
        <f t="shared" si="22"/>
        <v>11M18</v>
      </c>
      <c r="G64" s="266" t="str">
        <f t="shared" si="23"/>
        <v>11M17</v>
      </c>
      <c r="H64" s="266">
        <f t="shared" si="25"/>
        <v>11</v>
      </c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</row>
    <row r="65" ht="15.75" customHeight="1">
      <c r="A65" s="36"/>
      <c r="B65" s="36"/>
      <c r="C65" s="266" t="s">
        <v>409</v>
      </c>
      <c r="D65" s="266">
        <f t="shared" ref="D65:E65" si="34">D64</f>
        <v>17</v>
      </c>
      <c r="E65" s="266">
        <f t="shared" si="34"/>
        <v>18</v>
      </c>
      <c r="F65" s="266" t="str">
        <f t="shared" si="22"/>
        <v>12M18</v>
      </c>
      <c r="G65" s="266" t="str">
        <f t="shared" si="23"/>
        <v>12M17</v>
      </c>
      <c r="H65" s="266">
        <f t="shared" si="25"/>
        <v>12</v>
      </c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</row>
    <row r="66" ht="15.75" customHeight="1">
      <c r="A66" s="19"/>
      <c r="B66" s="19"/>
      <c r="C66" s="156"/>
      <c r="D66" s="156"/>
      <c r="E66" s="156"/>
      <c r="F66" s="156"/>
      <c r="G66" s="156"/>
      <c r="H66" s="156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</row>
    <row r="67" ht="15.75" customHeight="1">
      <c r="A67" s="19"/>
      <c r="B67" s="19"/>
      <c r="C67" s="156"/>
      <c r="D67" s="156"/>
      <c r="E67" s="156"/>
      <c r="F67" s="156"/>
      <c r="G67" s="156"/>
      <c r="H67" s="156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</row>
    <row r="68" ht="15.75" customHeight="1">
      <c r="A68" s="19"/>
      <c r="B68" s="19"/>
      <c r="C68" s="156"/>
      <c r="D68" s="156"/>
      <c r="E68" s="156"/>
      <c r="F68" s="156"/>
      <c r="G68" s="156"/>
      <c r="H68" s="156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</row>
    <row r="69" ht="12.75" customHeight="1">
      <c r="A69" s="19"/>
      <c r="B69" s="19"/>
      <c r="C69" s="156"/>
      <c r="D69" s="156"/>
      <c r="E69" s="156"/>
      <c r="F69" s="156"/>
      <c r="G69" s="156"/>
      <c r="H69" s="156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</row>
    <row r="70" ht="12.75" customHeight="1">
      <c r="A70" s="19"/>
      <c r="B70" s="19"/>
      <c r="C70" s="156"/>
      <c r="D70" s="156"/>
      <c r="E70" s="156"/>
      <c r="F70" s="156"/>
      <c r="G70" s="156"/>
      <c r="H70" s="156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</row>
    <row r="71" ht="12.75" customHeight="1">
      <c r="A71" s="19"/>
      <c r="B71" s="19"/>
      <c r="C71" s="156"/>
      <c r="D71" s="156"/>
      <c r="E71" s="156"/>
      <c r="F71" s="156"/>
      <c r="G71" s="156"/>
      <c r="H71" s="156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</row>
    <row r="72" ht="12.75" customHeight="1">
      <c r="A72" s="19"/>
      <c r="B72" s="19"/>
      <c r="C72" s="156"/>
      <c r="D72" s="156"/>
      <c r="E72" s="156"/>
      <c r="F72" s="156"/>
      <c r="G72" s="156"/>
      <c r="H72" s="156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</row>
    <row r="73" ht="12.75" customHeight="1">
      <c r="A73" s="19"/>
      <c r="B73" s="19"/>
      <c r="C73" s="156"/>
      <c r="D73" s="156"/>
      <c r="E73" s="156"/>
      <c r="F73" s="156"/>
      <c r="G73" s="156"/>
      <c r="H73" s="156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</row>
    <row r="74" ht="12.75" customHeight="1">
      <c r="A74" s="19"/>
      <c r="B74" s="19"/>
      <c r="C74" s="156"/>
      <c r="D74" s="156"/>
      <c r="E74" s="156"/>
      <c r="F74" s="156"/>
      <c r="G74" s="156"/>
      <c r="H74" s="156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</row>
    <row r="75" ht="12.75" customHeight="1">
      <c r="A75" s="19"/>
      <c r="B75" s="19"/>
      <c r="C75" s="156"/>
      <c r="D75" s="156"/>
      <c r="E75" s="156"/>
      <c r="F75" s="156"/>
      <c r="G75" s="156"/>
      <c r="H75" s="156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</row>
    <row r="76" ht="12.75" customHeight="1">
      <c r="A76" s="19"/>
      <c r="B76" s="19"/>
      <c r="C76" s="156"/>
      <c r="D76" s="156"/>
      <c r="E76" s="156"/>
      <c r="F76" s="156"/>
      <c r="G76" s="156"/>
      <c r="H76" s="156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</row>
    <row r="77" ht="12.75" customHeight="1">
      <c r="A77" s="19"/>
      <c r="B77" s="19"/>
      <c r="C77" s="156"/>
      <c r="D77" s="156"/>
      <c r="E77" s="156"/>
      <c r="F77" s="156"/>
      <c r="G77" s="156"/>
      <c r="H77" s="156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</row>
    <row r="78" ht="12.75" customHeight="1">
      <c r="A78" s="19"/>
      <c r="B78" s="19"/>
      <c r="C78" s="156"/>
      <c r="D78" s="156"/>
      <c r="E78" s="156"/>
      <c r="F78" s="156"/>
      <c r="G78" s="156"/>
      <c r="H78" s="156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</row>
    <row r="79" ht="12.75" customHeight="1">
      <c r="A79" s="19"/>
      <c r="B79" s="19"/>
      <c r="C79" s="156"/>
      <c r="D79" s="156"/>
      <c r="E79" s="156"/>
      <c r="F79" s="156"/>
      <c r="G79" s="156"/>
      <c r="H79" s="156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</row>
    <row r="80" ht="12.75" customHeight="1">
      <c r="A80" s="19"/>
      <c r="B80" s="19"/>
      <c r="C80" s="156"/>
      <c r="D80" s="156"/>
      <c r="E80" s="156"/>
      <c r="F80" s="156"/>
      <c r="G80" s="156"/>
      <c r="H80" s="156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</row>
    <row r="81" ht="12.75" customHeight="1">
      <c r="A81" s="19"/>
      <c r="B81" s="19"/>
      <c r="C81" s="156"/>
      <c r="D81" s="156"/>
      <c r="E81" s="156"/>
      <c r="F81" s="156"/>
      <c r="G81" s="156"/>
      <c r="H81" s="156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</row>
    <row r="82" ht="12.75" customHeight="1">
      <c r="A82" s="19"/>
      <c r="B82" s="19"/>
      <c r="C82" s="156"/>
      <c r="D82" s="156"/>
      <c r="E82" s="156"/>
      <c r="F82" s="156"/>
      <c r="G82" s="156"/>
      <c r="H82" s="156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</row>
    <row r="83" ht="12.75" customHeight="1">
      <c r="A83" s="19"/>
      <c r="B83" s="19"/>
      <c r="C83" s="156"/>
      <c r="D83" s="156"/>
      <c r="E83" s="156"/>
      <c r="F83" s="156"/>
      <c r="G83" s="156"/>
      <c r="H83" s="156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</row>
    <row r="84" ht="12.75" customHeight="1">
      <c r="A84" s="19"/>
      <c r="B84" s="19"/>
      <c r="C84" s="156"/>
      <c r="D84" s="156"/>
      <c r="E84" s="156"/>
      <c r="F84" s="156"/>
      <c r="G84" s="156"/>
      <c r="H84" s="156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</row>
    <row r="85" ht="12.75" customHeight="1">
      <c r="A85" s="19"/>
      <c r="B85" s="19"/>
      <c r="C85" s="156"/>
      <c r="D85" s="156"/>
      <c r="E85" s="156"/>
      <c r="F85" s="156"/>
      <c r="G85" s="156"/>
      <c r="H85" s="156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</row>
    <row r="86" ht="12.75" customHeight="1">
      <c r="A86" s="19"/>
      <c r="B86" s="19"/>
      <c r="C86" s="156"/>
      <c r="D86" s="156"/>
      <c r="E86" s="156"/>
      <c r="F86" s="156"/>
      <c r="G86" s="156"/>
      <c r="H86" s="156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</row>
    <row r="87" ht="12.75" customHeight="1">
      <c r="A87" s="19"/>
      <c r="B87" s="19"/>
      <c r="C87" s="156"/>
      <c r="D87" s="156"/>
      <c r="E87" s="156"/>
      <c r="F87" s="156"/>
      <c r="G87" s="156"/>
      <c r="H87" s="156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</row>
    <row r="88" ht="12.75" customHeight="1">
      <c r="A88" s="19"/>
      <c r="B88" s="19"/>
      <c r="C88" s="156"/>
      <c r="D88" s="156"/>
      <c r="E88" s="156"/>
      <c r="F88" s="156"/>
      <c r="G88" s="156"/>
      <c r="H88" s="156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</row>
    <row r="89" ht="12.75" customHeight="1">
      <c r="A89" s="19"/>
      <c r="B89" s="19"/>
      <c r="C89" s="156"/>
      <c r="D89" s="156"/>
      <c r="E89" s="156"/>
      <c r="F89" s="156"/>
      <c r="G89" s="156"/>
      <c r="H89" s="156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</row>
    <row r="90" ht="12.75" customHeight="1">
      <c r="A90" s="19"/>
      <c r="B90" s="19"/>
      <c r="C90" s="156"/>
      <c r="D90" s="156"/>
      <c r="E90" s="156"/>
      <c r="F90" s="156"/>
      <c r="G90" s="156"/>
      <c r="H90" s="156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</row>
    <row r="91" ht="12.75" customHeight="1">
      <c r="A91" s="19"/>
      <c r="B91" s="19"/>
      <c r="C91" s="156"/>
      <c r="D91" s="156"/>
      <c r="E91" s="156"/>
      <c r="F91" s="156"/>
      <c r="G91" s="156"/>
      <c r="H91" s="156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</row>
    <row r="92" ht="12.75" customHeight="1">
      <c r="A92" s="19"/>
      <c r="B92" s="19"/>
      <c r="C92" s="156"/>
      <c r="D92" s="156"/>
      <c r="E92" s="156"/>
      <c r="F92" s="156"/>
      <c r="G92" s="156"/>
      <c r="H92" s="156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</row>
    <row r="93" ht="12.75" customHeight="1">
      <c r="A93" s="19"/>
      <c r="B93" s="19"/>
      <c r="C93" s="156"/>
      <c r="D93" s="156"/>
      <c r="E93" s="156"/>
      <c r="F93" s="156"/>
      <c r="G93" s="156"/>
      <c r="H93" s="156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</row>
    <row r="94" ht="12.75" customHeight="1">
      <c r="A94" s="19"/>
      <c r="B94" s="19"/>
      <c r="C94" s="156"/>
      <c r="D94" s="156"/>
      <c r="E94" s="156"/>
      <c r="F94" s="156"/>
      <c r="G94" s="156"/>
      <c r="H94" s="156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</row>
    <row r="95" ht="12.75" customHeight="1">
      <c r="A95" s="19"/>
      <c r="B95" s="19"/>
      <c r="C95" s="156"/>
      <c r="D95" s="156"/>
      <c r="E95" s="156"/>
      <c r="F95" s="156"/>
      <c r="G95" s="156"/>
      <c r="H95" s="156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</row>
    <row r="96" ht="12.75" customHeight="1">
      <c r="A96" s="19"/>
      <c r="B96" s="19"/>
      <c r="C96" s="156"/>
      <c r="D96" s="156"/>
      <c r="E96" s="156"/>
      <c r="F96" s="156"/>
      <c r="G96" s="156"/>
      <c r="H96" s="156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</row>
    <row r="97" ht="12.75" customHeight="1">
      <c r="A97" s="19"/>
      <c r="B97" s="19"/>
      <c r="C97" s="156"/>
      <c r="D97" s="156"/>
      <c r="E97" s="156"/>
      <c r="F97" s="156"/>
      <c r="G97" s="156"/>
      <c r="H97" s="156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</row>
    <row r="98" ht="12.75" customHeight="1">
      <c r="A98" s="19"/>
      <c r="B98" s="19"/>
      <c r="C98" s="156"/>
      <c r="D98" s="156"/>
      <c r="E98" s="156"/>
      <c r="F98" s="156"/>
      <c r="G98" s="156"/>
      <c r="H98" s="156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</row>
    <row r="99" ht="12.75" customHeight="1">
      <c r="A99" s="19"/>
      <c r="B99" s="19"/>
      <c r="C99" s="156"/>
      <c r="D99" s="156"/>
      <c r="E99" s="156"/>
      <c r="F99" s="156"/>
      <c r="G99" s="156"/>
      <c r="H99" s="156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</row>
    <row r="100" ht="12.75" customHeight="1">
      <c r="A100" s="19"/>
      <c r="B100" s="19"/>
      <c r="C100" s="156"/>
      <c r="D100" s="156"/>
      <c r="E100" s="156"/>
      <c r="F100" s="156"/>
      <c r="G100" s="156"/>
      <c r="H100" s="156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</row>
    <row r="101" ht="12.75" customHeight="1">
      <c r="A101" s="19"/>
      <c r="B101" s="19"/>
      <c r="C101" s="156"/>
      <c r="D101" s="156"/>
      <c r="E101" s="156"/>
      <c r="F101" s="156"/>
      <c r="G101" s="156"/>
      <c r="H101" s="156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</row>
    <row r="102" ht="12.75" customHeight="1">
      <c r="A102" s="19"/>
      <c r="B102" s="19"/>
      <c r="C102" s="156"/>
      <c r="D102" s="156"/>
      <c r="E102" s="156"/>
      <c r="F102" s="156"/>
      <c r="G102" s="156"/>
      <c r="H102" s="156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</row>
    <row r="103" ht="12.75" customHeight="1">
      <c r="A103" s="19"/>
      <c r="B103" s="19"/>
      <c r="C103" s="156"/>
      <c r="D103" s="156"/>
      <c r="E103" s="156"/>
      <c r="F103" s="156"/>
      <c r="G103" s="156"/>
      <c r="H103" s="156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</row>
    <row r="104" ht="12.75" customHeight="1">
      <c r="A104" s="19"/>
      <c r="B104" s="19"/>
      <c r="C104" s="156"/>
      <c r="D104" s="156"/>
      <c r="E104" s="156"/>
      <c r="F104" s="156"/>
      <c r="G104" s="156"/>
      <c r="H104" s="156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</row>
    <row r="105" ht="12.75" customHeight="1">
      <c r="A105" s="19"/>
      <c r="B105" s="19"/>
      <c r="C105" s="156"/>
      <c r="D105" s="156"/>
      <c r="E105" s="156"/>
      <c r="F105" s="156"/>
      <c r="G105" s="156"/>
      <c r="H105" s="156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</row>
    <row r="106" ht="12.75" customHeight="1">
      <c r="A106" s="19"/>
      <c r="B106" s="19"/>
      <c r="C106" s="156"/>
      <c r="D106" s="156"/>
      <c r="E106" s="156"/>
      <c r="F106" s="156"/>
      <c r="G106" s="156"/>
      <c r="H106" s="156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</row>
    <row r="107" ht="12.75" customHeight="1">
      <c r="A107" s="19"/>
      <c r="B107" s="19"/>
      <c r="C107" s="156"/>
      <c r="D107" s="156"/>
      <c r="E107" s="156"/>
      <c r="F107" s="156"/>
      <c r="G107" s="156"/>
      <c r="H107" s="156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</row>
    <row r="108" ht="12.75" customHeight="1">
      <c r="A108" s="19"/>
      <c r="B108" s="19"/>
      <c r="C108" s="156"/>
      <c r="D108" s="156"/>
      <c r="E108" s="156"/>
      <c r="F108" s="156"/>
      <c r="G108" s="156"/>
      <c r="H108" s="156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</row>
    <row r="109" ht="12.75" customHeight="1">
      <c r="A109" s="19"/>
      <c r="B109" s="19"/>
      <c r="C109" s="156"/>
      <c r="D109" s="156"/>
      <c r="E109" s="156"/>
      <c r="F109" s="156"/>
      <c r="G109" s="156"/>
      <c r="H109" s="156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</row>
    <row r="110" ht="12.75" customHeight="1">
      <c r="A110" s="19"/>
      <c r="B110" s="19"/>
      <c r="C110" s="156"/>
      <c r="D110" s="156"/>
      <c r="E110" s="156"/>
      <c r="F110" s="156"/>
      <c r="G110" s="156"/>
      <c r="H110" s="156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</row>
    <row r="111" ht="12.75" customHeight="1">
      <c r="A111" s="19"/>
      <c r="B111" s="19"/>
      <c r="C111" s="156"/>
      <c r="D111" s="156"/>
      <c r="E111" s="156"/>
      <c r="F111" s="156"/>
      <c r="G111" s="156"/>
      <c r="H111" s="156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</row>
    <row r="112" ht="12.75" customHeight="1">
      <c r="A112" s="19"/>
      <c r="B112" s="19"/>
      <c r="C112" s="156"/>
      <c r="D112" s="156"/>
      <c r="E112" s="156"/>
      <c r="F112" s="156"/>
      <c r="G112" s="156"/>
      <c r="H112" s="156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</row>
    <row r="113" ht="12.75" customHeight="1">
      <c r="A113" s="19"/>
      <c r="B113" s="19"/>
      <c r="C113" s="156"/>
      <c r="D113" s="156"/>
      <c r="E113" s="156"/>
      <c r="F113" s="156"/>
      <c r="G113" s="156"/>
      <c r="H113" s="156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</row>
    <row r="114" ht="12.75" customHeight="1">
      <c r="A114" s="19"/>
      <c r="B114" s="19"/>
      <c r="C114" s="156"/>
      <c r="D114" s="156"/>
      <c r="E114" s="156"/>
      <c r="F114" s="156"/>
      <c r="G114" s="156"/>
      <c r="H114" s="156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</row>
    <row r="115" ht="12.75" customHeight="1">
      <c r="A115" s="19"/>
      <c r="B115" s="19"/>
      <c r="C115" s="156"/>
      <c r="D115" s="156"/>
      <c r="E115" s="156"/>
      <c r="F115" s="156"/>
      <c r="G115" s="156"/>
      <c r="H115" s="156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</row>
    <row r="116" ht="12.75" customHeight="1">
      <c r="A116" s="19"/>
      <c r="B116" s="19"/>
      <c r="C116" s="156"/>
      <c r="D116" s="156"/>
      <c r="E116" s="156"/>
      <c r="F116" s="156"/>
      <c r="G116" s="156"/>
      <c r="H116" s="156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</row>
    <row r="117" ht="12.75" customHeight="1">
      <c r="A117" s="19"/>
      <c r="B117" s="19"/>
      <c r="C117" s="156"/>
      <c r="D117" s="156"/>
      <c r="E117" s="156"/>
      <c r="F117" s="156"/>
      <c r="G117" s="156"/>
      <c r="H117" s="156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</row>
    <row r="118" ht="12.75" customHeight="1">
      <c r="A118" s="19"/>
      <c r="B118" s="19"/>
      <c r="C118" s="156"/>
      <c r="D118" s="156"/>
      <c r="E118" s="156"/>
      <c r="F118" s="156"/>
      <c r="G118" s="156"/>
      <c r="H118" s="156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</row>
    <row r="119" ht="12.75" customHeight="1">
      <c r="A119" s="19"/>
      <c r="B119" s="19"/>
      <c r="C119" s="156"/>
      <c r="D119" s="156"/>
      <c r="E119" s="156"/>
      <c r="F119" s="156"/>
      <c r="G119" s="156"/>
      <c r="H119" s="156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</row>
    <row r="120" ht="12.75" customHeight="1">
      <c r="A120" s="19"/>
      <c r="B120" s="19"/>
      <c r="C120" s="156"/>
      <c r="D120" s="156"/>
      <c r="E120" s="156"/>
      <c r="F120" s="156"/>
      <c r="G120" s="156"/>
      <c r="H120" s="156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</row>
    <row r="121" ht="12.75" customHeight="1">
      <c r="A121" s="19"/>
      <c r="B121" s="19"/>
      <c r="C121" s="156"/>
      <c r="D121" s="156"/>
      <c r="E121" s="156"/>
      <c r="F121" s="156"/>
      <c r="G121" s="156"/>
      <c r="H121" s="156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</row>
    <row r="122" ht="12.75" customHeight="1">
      <c r="A122" s="19"/>
      <c r="B122" s="19"/>
      <c r="C122" s="156"/>
      <c r="D122" s="156"/>
      <c r="E122" s="156"/>
      <c r="F122" s="156"/>
      <c r="G122" s="156"/>
      <c r="H122" s="156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</row>
    <row r="123" ht="12.75" customHeight="1">
      <c r="A123" s="19"/>
      <c r="B123" s="19"/>
      <c r="C123" s="156"/>
      <c r="D123" s="156"/>
      <c r="E123" s="156"/>
      <c r="F123" s="156"/>
      <c r="G123" s="156"/>
      <c r="H123" s="156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</row>
    <row r="124" ht="12.75" customHeight="1">
      <c r="A124" s="19"/>
      <c r="B124" s="19"/>
      <c r="C124" s="156"/>
      <c r="D124" s="156"/>
      <c r="E124" s="156"/>
      <c r="F124" s="156"/>
      <c r="G124" s="156"/>
      <c r="H124" s="156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</row>
    <row r="125" ht="12.75" customHeight="1">
      <c r="A125" s="19"/>
      <c r="B125" s="19"/>
      <c r="C125" s="156"/>
      <c r="D125" s="156"/>
      <c r="E125" s="156"/>
      <c r="F125" s="156"/>
      <c r="G125" s="156"/>
      <c r="H125" s="156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</row>
    <row r="126" ht="12.75" customHeight="1">
      <c r="A126" s="19"/>
      <c r="B126" s="19"/>
      <c r="C126" s="156"/>
      <c r="D126" s="156"/>
      <c r="E126" s="156"/>
      <c r="F126" s="156"/>
      <c r="G126" s="156"/>
      <c r="H126" s="156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</row>
    <row r="127" ht="12.75" customHeight="1">
      <c r="A127" s="19"/>
      <c r="B127" s="19"/>
      <c r="C127" s="156"/>
      <c r="D127" s="156"/>
      <c r="E127" s="156"/>
      <c r="F127" s="156"/>
      <c r="G127" s="156"/>
      <c r="H127" s="156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</row>
    <row r="128" ht="12.75" customHeight="1">
      <c r="A128" s="19"/>
      <c r="B128" s="19"/>
      <c r="C128" s="156"/>
      <c r="D128" s="156"/>
      <c r="E128" s="156"/>
      <c r="F128" s="156"/>
      <c r="G128" s="156"/>
      <c r="H128" s="156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</row>
    <row r="129" ht="12.75" customHeight="1">
      <c r="A129" s="19"/>
      <c r="B129" s="19"/>
      <c r="C129" s="156"/>
      <c r="D129" s="156"/>
      <c r="E129" s="156"/>
      <c r="F129" s="156"/>
      <c r="G129" s="156"/>
      <c r="H129" s="156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</row>
    <row r="130" ht="12.75" customHeight="1">
      <c r="A130" s="19"/>
      <c r="B130" s="19"/>
      <c r="C130" s="156"/>
      <c r="D130" s="156"/>
      <c r="E130" s="156"/>
      <c r="F130" s="156"/>
      <c r="G130" s="156"/>
      <c r="H130" s="156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</row>
    <row r="131" ht="12.75" customHeight="1">
      <c r="A131" s="19"/>
      <c r="B131" s="19"/>
      <c r="C131" s="156"/>
      <c r="D131" s="156"/>
      <c r="E131" s="156"/>
      <c r="F131" s="156"/>
      <c r="G131" s="156"/>
      <c r="H131" s="156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</row>
    <row r="132" ht="12.75" customHeight="1">
      <c r="A132" s="19"/>
      <c r="B132" s="19"/>
      <c r="C132" s="156"/>
      <c r="D132" s="156"/>
      <c r="E132" s="156"/>
      <c r="F132" s="156"/>
      <c r="G132" s="156"/>
      <c r="H132" s="156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</row>
    <row r="133" ht="12.75" customHeight="1">
      <c r="A133" s="19"/>
      <c r="B133" s="19"/>
      <c r="C133" s="156"/>
      <c r="D133" s="156"/>
      <c r="E133" s="156"/>
      <c r="F133" s="156"/>
      <c r="G133" s="156"/>
      <c r="H133" s="156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</row>
    <row r="134" ht="12.75" customHeight="1">
      <c r="A134" s="19"/>
      <c r="B134" s="19"/>
      <c r="C134" s="156"/>
      <c r="D134" s="156"/>
      <c r="E134" s="156"/>
      <c r="F134" s="156"/>
      <c r="G134" s="156"/>
      <c r="H134" s="156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</row>
    <row r="135" ht="12.75" customHeight="1">
      <c r="A135" s="19"/>
      <c r="B135" s="19"/>
      <c r="C135" s="156"/>
      <c r="D135" s="156"/>
      <c r="E135" s="156"/>
      <c r="F135" s="156"/>
      <c r="G135" s="156"/>
      <c r="H135" s="156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</row>
    <row r="136" ht="12.75" customHeight="1">
      <c r="A136" s="19"/>
      <c r="B136" s="19"/>
      <c r="C136" s="156"/>
      <c r="D136" s="156"/>
      <c r="E136" s="156"/>
      <c r="F136" s="156"/>
      <c r="G136" s="156"/>
      <c r="H136" s="156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</row>
    <row r="137" ht="12.75" customHeight="1">
      <c r="A137" s="19"/>
      <c r="B137" s="19"/>
      <c r="C137" s="156"/>
      <c r="D137" s="156"/>
      <c r="E137" s="156"/>
      <c r="F137" s="156"/>
      <c r="G137" s="156"/>
      <c r="H137" s="156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</row>
    <row r="138" ht="12.75" customHeight="1">
      <c r="A138" s="19"/>
      <c r="B138" s="19"/>
      <c r="C138" s="156"/>
      <c r="D138" s="156"/>
      <c r="E138" s="156"/>
      <c r="F138" s="156"/>
      <c r="G138" s="156"/>
      <c r="H138" s="156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</row>
    <row r="139" ht="12.75" customHeight="1">
      <c r="A139" s="19"/>
      <c r="B139" s="19"/>
      <c r="C139" s="156"/>
      <c r="D139" s="156"/>
      <c r="E139" s="156"/>
      <c r="F139" s="156"/>
      <c r="G139" s="156"/>
      <c r="H139" s="156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</row>
    <row r="140" ht="12.75" customHeight="1">
      <c r="A140" s="19"/>
      <c r="B140" s="19"/>
      <c r="C140" s="156"/>
      <c r="D140" s="156"/>
      <c r="E140" s="156"/>
      <c r="F140" s="156"/>
      <c r="G140" s="156"/>
      <c r="H140" s="156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</row>
    <row r="141" ht="12.75" customHeight="1">
      <c r="A141" s="19"/>
      <c r="B141" s="19"/>
      <c r="C141" s="156"/>
      <c r="D141" s="156"/>
      <c r="E141" s="156"/>
      <c r="F141" s="156"/>
      <c r="G141" s="156"/>
      <c r="H141" s="156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</row>
    <row r="142" ht="12.75" customHeight="1">
      <c r="A142" s="19"/>
      <c r="B142" s="19"/>
      <c r="C142" s="156"/>
      <c r="D142" s="156"/>
      <c r="E142" s="156"/>
      <c r="F142" s="156"/>
      <c r="G142" s="156"/>
      <c r="H142" s="156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</row>
    <row r="143" ht="12.75" customHeight="1">
      <c r="A143" s="19"/>
      <c r="B143" s="19"/>
      <c r="C143" s="156"/>
      <c r="D143" s="156"/>
      <c r="E143" s="156"/>
      <c r="F143" s="156"/>
      <c r="G143" s="156"/>
      <c r="H143" s="156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</row>
    <row r="144" ht="12.75" customHeight="1">
      <c r="A144" s="19"/>
      <c r="B144" s="19"/>
      <c r="C144" s="156"/>
      <c r="D144" s="156"/>
      <c r="E144" s="156"/>
      <c r="F144" s="156"/>
      <c r="G144" s="156"/>
      <c r="H144" s="156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</row>
    <row r="145" ht="12.75" customHeight="1">
      <c r="A145" s="19"/>
      <c r="B145" s="19"/>
      <c r="C145" s="156"/>
      <c r="D145" s="156"/>
      <c r="E145" s="156"/>
      <c r="F145" s="156"/>
      <c r="G145" s="156"/>
      <c r="H145" s="156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</row>
    <row r="146" ht="12.75" customHeight="1">
      <c r="A146" s="19"/>
      <c r="B146" s="19"/>
      <c r="C146" s="156"/>
      <c r="D146" s="156"/>
      <c r="E146" s="156"/>
      <c r="F146" s="156"/>
      <c r="G146" s="156"/>
      <c r="H146" s="156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</row>
    <row r="147" ht="12.75" customHeight="1">
      <c r="A147" s="19"/>
      <c r="B147" s="19"/>
      <c r="C147" s="156"/>
      <c r="D147" s="156"/>
      <c r="E147" s="156"/>
      <c r="F147" s="156"/>
      <c r="G147" s="156"/>
      <c r="H147" s="156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</row>
    <row r="148" ht="12.75" customHeight="1">
      <c r="A148" s="19"/>
      <c r="B148" s="19"/>
      <c r="C148" s="156"/>
      <c r="D148" s="156"/>
      <c r="E148" s="156"/>
      <c r="F148" s="156"/>
      <c r="G148" s="156"/>
      <c r="H148" s="156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</row>
    <row r="149" ht="12.75" customHeight="1">
      <c r="A149" s="19"/>
      <c r="B149" s="19"/>
      <c r="C149" s="156"/>
      <c r="D149" s="156"/>
      <c r="E149" s="156"/>
      <c r="F149" s="156"/>
      <c r="G149" s="156"/>
      <c r="H149" s="156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</row>
    <row r="150" ht="12.75" customHeight="1">
      <c r="A150" s="19"/>
      <c r="B150" s="19"/>
      <c r="C150" s="156"/>
      <c r="D150" s="156"/>
      <c r="E150" s="156"/>
      <c r="F150" s="156"/>
      <c r="G150" s="156"/>
      <c r="H150" s="156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</row>
    <row r="151" ht="12.75" customHeight="1">
      <c r="A151" s="19"/>
      <c r="B151" s="19"/>
      <c r="C151" s="156"/>
      <c r="D151" s="156"/>
      <c r="E151" s="156"/>
      <c r="F151" s="156"/>
      <c r="G151" s="156"/>
      <c r="H151" s="156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</row>
    <row r="152" ht="12.75" customHeight="1">
      <c r="A152" s="19"/>
      <c r="B152" s="19"/>
      <c r="C152" s="156"/>
      <c r="D152" s="156"/>
      <c r="E152" s="156"/>
      <c r="F152" s="156"/>
      <c r="G152" s="156"/>
      <c r="H152" s="156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</row>
    <row r="153" ht="12.75" customHeight="1">
      <c r="A153" s="19"/>
      <c r="B153" s="19"/>
      <c r="C153" s="156"/>
      <c r="D153" s="156"/>
      <c r="E153" s="156"/>
      <c r="F153" s="156"/>
      <c r="G153" s="156"/>
      <c r="H153" s="156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</row>
    <row r="154" ht="12.75" customHeight="1">
      <c r="A154" s="19"/>
      <c r="B154" s="19"/>
      <c r="C154" s="156"/>
      <c r="D154" s="156"/>
      <c r="E154" s="156"/>
      <c r="F154" s="156"/>
      <c r="G154" s="156"/>
      <c r="H154" s="156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</row>
    <row r="155" ht="12.75" customHeight="1">
      <c r="A155" s="19"/>
      <c r="B155" s="19"/>
      <c r="C155" s="156"/>
      <c r="D155" s="156"/>
      <c r="E155" s="156"/>
      <c r="F155" s="156"/>
      <c r="G155" s="156"/>
      <c r="H155" s="156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</row>
    <row r="156" ht="12.75" customHeight="1">
      <c r="A156" s="19"/>
      <c r="B156" s="19"/>
      <c r="C156" s="156"/>
      <c r="D156" s="156"/>
      <c r="E156" s="156"/>
      <c r="F156" s="156"/>
      <c r="G156" s="156"/>
      <c r="H156" s="156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</row>
    <row r="157" ht="12.75" customHeight="1">
      <c r="A157" s="19"/>
      <c r="B157" s="19"/>
      <c r="C157" s="156"/>
      <c r="D157" s="156"/>
      <c r="E157" s="156"/>
      <c r="F157" s="156"/>
      <c r="G157" s="156"/>
      <c r="H157" s="156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</row>
    <row r="158" ht="12.75" customHeight="1">
      <c r="A158" s="19"/>
      <c r="B158" s="19"/>
      <c r="C158" s="156"/>
      <c r="D158" s="156"/>
      <c r="E158" s="156"/>
      <c r="F158" s="156"/>
      <c r="G158" s="156"/>
      <c r="H158" s="156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</row>
    <row r="159" ht="12.75" customHeight="1">
      <c r="A159" s="19"/>
      <c r="B159" s="19"/>
      <c r="C159" s="156"/>
      <c r="D159" s="156"/>
      <c r="E159" s="156"/>
      <c r="F159" s="156"/>
      <c r="G159" s="156"/>
      <c r="H159" s="156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</row>
    <row r="160" ht="12.75" customHeight="1">
      <c r="A160" s="19"/>
      <c r="B160" s="19"/>
      <c r="C160" s="156"/>
      <c r="D160" s="156"/>
      <c r="E160" s="156"/>
      <c r="F160" s="156"/>
      <c r="G160" s="156"/>
      <c r="H160" s="156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</row>
    <row r="161" ht="12.75" customHeight="1">
      <c r="A161" s="19"/>
      <c r="B161" s="19"/>
      <c r="C161" s="156"/>
      <c r="D161" s="156"/>
      <c r="E161" s="156"/>
      <c r="F161" s="156"/>
      <c r="G161" s="156"/>
      <c r="H161" s="156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</row>
    <row r="162" ht="12.75" customHeight="1">
      <c r="A162" s="19"/>
      <c r="B162" s="19"/>
      <c r="C162" s="156"/>
      <c r="D162" s="156"/>
      <c r="E162" s="156"/>
      <c r="F162" s="156"/>
      <c r="G162" s="156"/>
      <c r="H162" s="156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</row>
    <row r="163" ht="12.75" customHeight="1">
      <c r="A163" s="19"/>
      <c r="B163" s="19"/>
      <c r="C163" s="156"/>
      <c r="D163" s="156"/>
      <c r="E163" s="156"/>
      <c r="F163" s="156"/>
      <c r="G163" s="156"/>
      <c r="H163" s="156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</row>
    <row r="164" ht="12.75" customHeight="1">
      <c r="A164" s="19"/>
      <c r="B164" s="19"/>
      <c r="C164" s="156"/>
      <c r="D164" s="156"/>
      <c r="E164" s="156"/>
      <c r="F164" s="156"/>
      <c r="G164" s="156"/>
      <c r="H164" s="156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</row>
    <row r="165" ht="12.75" customHeight="1">
      <c r="A165" s="19"/>
      <c r="B165" s="19"/>
      <c r="C165" s="156"/>
      <c r="D165" s="156"/>
      <c r="E165" s="156"/>
      <c r="F165" s="156"/>
      <c r="G165" s="156"/>
      <c r="H165" s="156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</row>
    <row r="166" ht="12.75" customHeight="1">
      <c r="A166" s="19"/>
      <c r="B166" s="19"/>
      <c r="C166" s="156"/>
      <c r="D166" s="156"/>
      <c r="E166" s="156"/>
      <c r="F166" s="156"/>
      <c r="G166" s="156"/>
      <c r="H166" s="156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</row>
    <row r="167" ht="12.75" customHeight="1">
      <c r="A167" s="19"/>
      <c r="B167" s="19"/>
      <c r="C167" s="156"/>
      <c r="D167" s="156"/>
      <c r="E167" s="156"/>
      <c r="F167" s="156"/>
      <c r="G167" s="156"/>
      <c r="H167" s="156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</row>
    <row r="168" ht="12.75" customHeight="1">
      <c r="A168" s="19"/>
      <c r="B168" s="19"/>
      <c r="C168" s="156"/>
      <c r="D168" s="156"/>
      <c r="E168" s="156"/>
      <c r="F168" s="156"/>
      <c r="G168" s="156"/>
      <c r="H168" s="156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</row>
    <row r="169" ht="12.75" customHeight="1">
      <c r="A169" s="19"/>
      <c r="B169" s="19"/>
      <c r="C169" s="156"/>
      <c r="D169" s="156"/>
      <c r="E169" s="156"/>
      <c r="F169" s="156"/>
      <c r="G169" s="156"/>
      <c r="H169" s="156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</row>
    <row r="170" ht="12.75" customHeight="1">
      <c r="A170" s="19"/>
      <c r="B170" s="19"/>
      <c r="C170" s="156"/>
      <c r="D170" s="156"/>
      <c r="E170" s="156"/>
      <c r="F170" s="156"/>
      <c r="G170" s="156"/>
      <c r="H170" s="156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</row>
    <row r="171" ht="12.75" customHeight="1">
      <c r="A171" s="19"/>
      <c r="B171" s="19"/>
      <c r="C171" s="156"/>
      <c r="D171" s="156"/>
      <c r="E171" s="156"/>
      <c r="F171" s="156"/>
      <c r="G171" s="156"/>
      <c r="H171" s="156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</row>
    <row r="172" ht="12.75" customHeight="1">
      <c r="A172" s="19"/>
      <c r="B172" s="19"/>
      <c r="C172" s="156"/>
      <c r="D172" s="156"/>
      <c r="E172" s="156"/>
      <c r="F172" s="156"/>
      <c r="G172" s="156"/>
      <c r="H172" s="156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</row>
    <row r="173" ht="12.75" customHeight="1">
      <c r="A173" s="19"/>
      <c r="B173" s="19"/>
      <c r="C173" s="156"/>
      <c r="D173" s="156"/>
      <c r="E173" s="156"/>
      <c r="F173" s="156"/>
      <c r="G173" s="156"/>
      <c r="H173" s="156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</row>
    <row r="174" ht="12.75" customHeight="1">
      <c r="A174" s="19"/>
      <c r="B174" s="19"/>
      <c r="C174" s="156"/>
      <c r="D174" s="156"/>
      <c r="E174" s="156"/>
      <c r="F174" s="156"/>
      <c r="G174" s="156"/>
      <c r="H174" s="156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</row>
    <row r="175" ht="12.75" customHeight="1">
      <c r="A175" s="19"/>
      <c r="B175" s="19"/>
      <c r="C175" s="156"/>
      <c r="D175" s="156"/>
      <c r="E175" s="156"/>
      <c r="F175" s="156"/>
      <c r="G175" s="156"/>
      <c r="H175" s="156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</row>
    <row r="176" ht="12.75" customHeight="1">
      <c r="A176" s="19"/>
      <c r="B176" s="19"/>
      <c r="C176" s="156"/>
      <c r="D176" s="156"/>
      <c r="E176" s="156"/>
      <c r="F176" s="156"/>
      <c r="G176" s="156"/>
      <c r="H176" s="156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</row>
    <row r="177" ht="12.75" customHeight="1">
      <c r="A177" s="19"/>
      <c r="B177" s="19"/>
      <c r="C177" s="156"/>
      <c r="D177" s="156"/>
      <c r="E177" s="156"/>
      <c r="F177" s="156"/>
      <c r="G177" s="156"/>
      <c r="H177" s="156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</row>
    <row r="178" ht="12.75" customHeight="1">
      <c r="A178" s="19"/>
      <c r="B178" s="19"/>
      <c r="C178" s="156"/>
      <c r="D178" s="156"/>
      <c r="E178" s="156"/>
      <c r="F178" s="156"/>
      <c r="G178" s="156"/>
      <c r="H178" s="156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</row>
    <row r="179" ht="12.75" customHeight="1">
      <c r="A179" s="19"/>
      <c r="B179" s="19"/>
      <c r="C179" s="156"/>
      <c r="D179" s="156"/>
      <c r="E179" s="156"/>
      <c r="F179" s="156"/>
      <c r="G179" s="156"/>
      <c r="H179" s="156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</row>
    <row r="180" ht="12.75" customHeight="1">
      <c r="A180" s="19"/>
      <c r="B180" s="19"/>
      <c r="C180" s="156"/>
      <c r="D180" s="156"/>
      <c r="E180" s="156"/>
      <c r="F180" s="156"/>
      <c r="G180" s="156"/>
      <c r="H180" s="156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</row>
    <row r="181" ht="12.75" customHeight="1">
      <c r="A181" s="19"/>
      <c r="B181" s="19"/>
      <c r="C181" s="156"/>
      <c r="D181" s="156"/>
      <c r="E181" s="156"/>
      <c r="F181" s="156"/>
      <c r="G181" s="156"/>
      <c r="H181" s="156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</row>
    <row r="182" ht="12.75" customHeight="1">
      <c r="A182" s="19"/>
      <c r="B182" s="19"/>
      <c r="C182" s="156"/>
      <c r="D182" s="156"/>
      <c r="E182" s="156"/>
      <c r="F182" s="156"/>
      <c r="G182" s="156"/>
      <c r="H182" s="156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</row>
    <row r="183" ht="12.75" customHeight="1">
      <c r="A183" s="19"/>
      <c r="B183" s="19"/>
      <c r="C183" s="156"/>
      <c r="D183" s="156"/>
      <c r="E183" s="156"/>
      <c r="F183" s="156"/>
      <c r="G183" s="156"/>
      <c r="H183" s="156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</row>
    <row r="184" ht="12.75" customHeight="1">
      <c r="A184" s="19"/>
      <c r="B184" s="19"/>
      <c r="C184" s="156"/>
      <c r="D184" s="156"/>
      <c r="E184" s="156"/>
      <c r="F184" s="156"/>
      <c r="G184" s="156"/>
      <c r="H184" s="156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</row>
    <row r="185" ht="12.75" customHeight="1">
      <c r="A185" s="19"/>
      <c r="B185" s="19"/>
      <c r="C185" s="156"/>
      <c r="D185" s="156"/>
      <c r="E185" s="156"/>
      <c r="F185" s="156"/>
      <c r="G185" s="156"/>
      <c r="H185" s="156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</row>
    <row r="186" ht="12.75" customHeight="1">
      <c r="A186" s="19"/>
      <c r="B186" s="19"/>
      <c r="C186" s="156"/>
      <c r="D186" s="156"/>
      <c r="E186" s="156"/>
      <c r="F186" s="156"/>
      <c r="G186" s="156"/>
      <c r="H186" s="156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</row>
    <row r="187" ht="12.75" customHeight="1">
      <c r="A187" s="19"/>
      <c r="B187" s="19"/>
      <c r="C187" s="156"/>
      <c r="D187" s="156"/>
      <c r="E187" s="156"/>
      <c r="F187" s="156"/>
      <c r="G187" s="156"/>
      <c r="H187" s="156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</row>
    <row r="188" ht="12.75" customHeight="1">
      <c r="A188" s="19"/>
      <c r="B188" s="19"/>
      <c r="C188" s="156"/>
      <c r="D188" s="156"/>
      <c r="E188" s="156"/>
      <c r="F188" s="156"/>
      <c r="G188" s="156"/>
      <c r="H188" s="156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</row>
    <row r="189" ht="12.75" customHeight="1">
      <c r="A189" s="19"/>
      <c r="B189" s="19"/>
      <c r="C189" s="156"/>
      <c r="D189" s="156"/>
      <c r="E189" s="156"/>
      <c r="F189" s="156"/>
      <c r="G189" s="156"/>
      <c r="H189" s="156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</row>
    <row r="190" ht="12.75" customHeight="1">
      <c r="A190" s="19"/>
      <c r="B190" s="19"/>
      <c r="C190" s="156"/>
      <c r="D190" s="156"/>
      <c r="E190" s="156"/>
      <c r="F190" s="156"/>
      <c r="G190" s="156"/>
      <c r="H190" s="156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</row>
    <row r="191" ht="12.75" customHeight="1">
      <c r="A191" s="19"/>
      <c r="B191" s="19"/>
      <c r="C191" s="156"/>
      <c r="D191" s="156"/>
      <c r="E191" s="156"/>
      <c r="F191" s="156"/>
      <c r="G191" s="156"/>
      <c r="H191" s="156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</row>
    <row r="192" ht="12.75" customHeight="1">
      <c r="A192" s="19"/>
      <c r="B192" s="19"/>
      <c r="C192" s="156"/>
      <c r="D192" s="156"/>
      <c r="E192" s="156"/>
      <c r="F192" s="156"/>
      <c r="G192" s="156"/>
      <c r="H192" s="156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</row>
    <row r="193" ht="12.75" customHeight="1">
      <c r="A193" s="19"/>
      <c r="B193" s="19"/>
      <c r="C193" s="156"/>
      <c r="D193" s="156"/>
      <c r="E193" s="156"/>
      <c r="F193" s="156"/>
      <c r="G193" s="156"/>
      <c r="H193" s="156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ht="12.75" customHeight="1">
      <c r="A194" s="19"/>
      <c r="B194" s="19"/>
      <c r="C194" s="156"/>
      <c r="D194" s="156"/>
      <c r="E194" s="156"/>
      <c r="F194" s="156"/>
      <c r="G194" s="156"/>
      <c r="H194" s="156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</row>
    <row r="195" ht="12.75" customHeight="1">
      <c r="A195" s="19"/>
      <c r="B195" s="19"/>
      <c r="C195" s="156"/>
      <c r="D195" s="156"/>
      <c r="E195" s="156"/>
      <c r="F195" s="156"/>
      <c r="G195" s="156"/>
      <c r="H195" s="156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ht="12.75" customHeight="1">
      <c r="A196" s="19"/>
      <c r="B196" s="19"/>
      <c r="C196" s="156"/>
      <c r="D196" s="156"/>
      <c r="E196" s="156"/>
      <c r="F196" s="156"/>
      <c r="G196" s="156"/>
      <c r="H196" s="156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ht="12.75" customHeight="1">
      <c r="A197" s="19"/>
      <c r="B197" s="19"/>
      <c r="C197" s="156"/>
      <c r="D197" s="156"/>
      <c r="E197" s="156"/>
      <c r="F197" s="156"/>
      <c r="G197" s="156"/>
      <c r="H197" s="156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ht="12.75" customHeight="1">
      <c r="A198" s="19"/>
      <c r="B198" s="19"/>
      <c r="C198" s="156"/>
      <c r="D198" s="156"/>
      <c r="E198" s="156"/>
      <c r="F198" s="156"/>
      <c r="G198" s="156"/>
      <c r="H198" s="156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ht="12.75" customHeight="1">
      <c r="A199" s="19"/>
      <c r="B199" s="19"/>
      <c r="C199" s="156"/>
      <c r="D199" s="156"/>
      <c r="E199" s="156"/>
      <c r="F199" s="156"/>
      <c r="G199" s="156"/>
      <c r="H199" s="156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ht="12.75" customHeight="1">
      <c r="A200" s="19"/>
      <c r="B200" s="19"/>
      <c r="C200" s="156"/>
      <c r="D200" s="156"/>
      <c r="E200" s="156"/>
      <c r="F200" s="156"/>
      <c r="G200" s="156"/>
      <c r="H200" s="156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ht="12.75" customHeight="1">
      <c r="A201" s="19"/>
      <c r="B201" s="19"/>
      <c r="C201" s="156"/>
      <c r="D201" s="156"/>
      <c r="E201" s="156"/>
      <c r="F201" s="156"/>
      <c r="G201" s="156"/>
      <c r="H201" s="156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</row>
    <row r="202" ht="12.75" customHeight="1">
      <c r="A202" s="19"/>
      <c r="B202" s="19"/>
      <c r="C202" s="156"/>
      <c r="D202" s="156"/>
      <c r="E202" s="156"/>
      <c r="F202" s="156"/>
      <c r="G202" s="156"/>
      <c r="H202" s="156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ht="12.75" customHeight="1">
      <c r="A203" s="19"/>
      <c r="B203" s="19"/>
      <c r="C203" s="156"/>
      <c r="D203" s="156"/>
      <c r="E203" s="156"/>
      <c r="F203" s="156"/>
      <c r="G203" s="156"/>
      <c r="H203" s="156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ht="12.75" customHeight="1">
      <c r="A204" s="19"/>
      <c r="B204" s="19"/>
      <c r="C204" s="156"/>
      <c r="D204" s="156"/>
      <c r="E204" s="156"/>
      <c r="F204" s="156"/>
      <c r="G204" s="156"/>
      <c r="H204" s="156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ht="12.75" customHeight="1">
      <c r="A205" s="19"/>
      <c r="B205" s="19"/>
      <c r="C205" s="156"/>
      <c r="D205" s="156"/>
      <c r="E205" s="156"/>
      <c r="F205" s="156"/>
      <c r="G205" s="156"/>
      <c r="H205" s="156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</row>
    <row r="206" ht="12.75" customHeight="1">
      <c r="A206" s="19"/>
      <c r="B206" s="19"/>
      <c r="C206" s="156"/>
      <c r="D206" s="156"/>
      <c r="E206" s="156"/>
      <c r="F206" s="156"/>
      <c r="G206" s="156"/>
      <c r="H206" s="156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ht="12.75" customHeight="1">
      <c r="A207" s="19"/>
      <c r="B207" s="19"/>
      <c r="C207" s="156"/>
      <c r="D207" s="156"/>
      <c r="E207" s="156"/>
      <c r="F207" s="156"/>
      <c r="G207" s="156"/>
      <c r="H207" s="156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ht="12.75" customHeight="1">
      <c r="A208" s="19"/>
      <c r="B208" s="19"/>
      <c r="C208" s="156"/>
      <c r="D208" s="156"/>
      <c r="E208" s="156"/>
      <c r="F208" s="156"/>
      <c r="G208" s="156"/>
      <c r="H208" s="156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ht="12.75" customHeight="1">
      <c r="A209" s="19"/>
      <c r="B209" s="19"/>
      <c r="C209" s="156"/>
      <c r="D209" s="156"/>
      <c r="E209" s="156"/>
      <c r="F209" s="156"/>
      <c r="G209" s="156"/>
      <c r="H209" s="156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ht="12.75" customHeight="1">
      <c r="A210" s="19"/>
      <c r="B210" s="19"/>
      <c r="C210" s="156"/>
      <c r="D210" s="156"/>
      <c r="E210" s="156"/>
      <c r="F210" s="156"/>
      <c r="G210" s="156"/>
      <c r="H210" s="156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ht="12.75" customHeight="1">
      <c r="A211" s="19"/>
      <c r="B211" s="19"/>
      <c r="C211" s="156"/>
      <c r="D211" s="156"/>
      <c r="E211" s="156"/>
      <c r="F211" s="156"/>
      <c r="G211" s="156"/>
      <c r="H211" s="156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ht="12.75" customHeight="1">
      <c r="A212" s="19"/>
      <c r="B212" s="19"/>
      <c r="C212" s="156"/>
      <c r="D212" s="156"/>
      <c r="E212" s="156"/>
      <c r="F212" s="156"/>
      <c r="G212" s="156"/>
      <c r="H212" s="156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</row>
    <row r="213" ht="12.75" customHeight="1">
      <c r="A213" s="19"/>
      <c r="B213" s="19"/>
      <c r="C213" s="156"/>
      <c r="D213" s="156"/>
      <c r="E213" s="156"/>
      <c r="F213" s="156"/>
      <c r="G213" s="156"/>
      <c r="H213" s="156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ht="12.75" customHeight="1">
      <c r="A214" s="19"/>
      <c r="B214" s="19"/>
      <c r="C214" s="156"/>
      <c r="D214" s="156"/>
      <c r="E214" s="156"/>
      <c r="F214" s="156"/>
      <c r="G214" s="156"/>
      <c r="H214" s="156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ht="12.75" customHeight="1">
      <c r="A215" s="19"/>
      <c r="B215" s="19"/>
      <c r="C215" s="156"/>
      <c r="D215" s="156"/>
      <c r="E215" s="156"/>
      <c r="F215" s="156"/>
      <c r="G215" s="156"/>
      <c r="H215" s="156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</row>
    <row r="216" ht="12.75" customHeight="1">
      <c r="A216" s="19"/>
      <c r="B216" s="19"/>
      <c r="C216" s="156"/>
      <c r="D216" s="156"/>
      <c r="E216" s="156"/>
      <c r="F216" s="156"/>
      <c r="G216" s="156"/>
      <c r="H216" s="156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</row>
    <row r="217" ht="12.75" customHeight="1">
      <c r="A217" s="19"/>
      <c r="B217" s="19"/>
      <c r="C217" s="156"/>
      <c r="D217" s="156"/>
      <c r="E217" s="156"/>
      <c r="F217" s="156"/>
      <c r="G217" s="156"/>
      <c r="H217" s="156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ht="12.75" customHeight="1">
      <c r="A218" s="19"/>
      <c r="B218" s="19"/>
      <c r="C218" s="156"/>
      <c r="D218" s="156"/>
      <c r="E218" s="156"/>
      <c r="F218" s="156"/>
      <c r="G218" s="156"/>
      <c r="H218" s="156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</row>
    <row r="219" ht="12.75" customHeight="1">
      <c r="A219" s="19"/>
      <c r="B219" s="19"/>
      <c r="C219" s="156"/>
      <c r="D219" s="156"/>
      <c r="E219" s="156"/>
      <c r="F219" s="156"/>
      <c r="G219" s="156"/>
      <c r="H219" s="156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ht="12.75" customHeight="1">
      <c r="A220" s="19"/>
      <c r="B220" s="19"/>
      <c r="C220" s="156"/>
      <c r="D220" s="156"/>
      <c r="E220" s="156"/>
      <c r="F220" s="156"/>
      <c r="G220" s="156"/>
      <c r="H220" s="156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ht="12.75" customHeight="1">
      <c r="A221" s="19"/>
      <c r="B221" s="19"/>
      <c r="C221" s="156"/>
      <c r="D221" s="156"/>
      <c r="E221" s="156"/>
      <c r="F221" s="156"/>
      <c r="G221" s="156"/>
      <c r="H221" s="156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ht="12.75" customHeight="1">
      <c r="A222" s="19"/>
      <c r="B222" s="19"/>
      <c r="C222" s="156"/>
      <c r="D222" s="156"/>
      <c r="E222" s="156"/>
      <c r="F222" s="156"/>
      <c r="G222" s="156"/>
      <c r="H222" s="156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ht="12.75" customHeight="1">
      <c r="A223" s="19"/>
      <c r="B223" s="19"/>
      <c r="C223" s="156"/>
      <c r="D223" s="156"/>
      <c r="E223" s="156"/>
      <c r="F223" s="156"/>
      <c r="G223" s="156"/>
      <c r="H223" s="156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ht="12.75" customHeight="1">
      <c r="A224" s="19"/>
      <c r="B224" s="19"/>
      <c r="C224" s="156"/>
      <c r="D224" s="156"/>
      <c r="E224" s="156"/>
      <c r="F224" s="156"/>
      <c r="G224" s="156"/>
      <c r="H224" s="156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ht="12.75" customHeight="1">
      <c r="A225" s="19"/>
      <c r="B225" s="19"/>
      <c r="C225" s="156"/>
      <c r="D225" s="156"/>
      <c r="E225" s="156"/>
      <c r="F225" s="156"/>
      <c r="G225" s="156"/>
      <c r="H225" s="156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</row>
    <row r="226" ht="12.75" customHeight="1">
      <c r="A226" s="19"/>
      <c r="B226" s="19"/>
      <c r="C226" s="156"/>
      <c r="D226" s="156"/>
      <c r="E226" s="156"/>
      <c r="F226" s="156"/>
      <c r="G226" s="156"/>
      <c r="H226" s="156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ht="12.75" customHeight="1">
      <c r="A227" s="19"/>
      <c r="B227" s="19"/>
      <c r="C227" s="156"/>
      <c r="D227" s="156"/>
      <c r="E227" s="156"/>
      <c r="F227" s="156"/>
      <c r="G227" s="156"/>
      <c r="H227" s="156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ht="12.75" customHeight="1">
      <c r="A228" s="19"/>
      <c r="B228" s="19"/>
      <c r="C228" s="156"/>
      <c r="D228" s="156"/>
      <c r="E228" s="156"/>
      <c r="F228" s="156"/>
      <c r="G228" s="156"/>
      <c r="H228" s="156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ht="12.75" customHeight="1">
      <c r="A229" s="19"/>
      <c r="B229" s="19"/>
      <c r="C229" s="156"/>
      <c r="D229" s="156"/>
      <c r="E229" s="156"/>
      <c r="F229" s="156"/>
      <c r="G229" s="156"/>
      <c r="H229" s="156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</row>
    <row r="230" ht="12.75" customHeight="1">
      <c r="A230" s="19"/>
      <c r="B230" s="19"/>
      <c r="C230" s="156"/>
      <c r="D230" s="156"/>
      <c r="E230" s="156"/>
      <c r="F230" s="156"/>
      <c r="G230" s="156"/>
      <c r="H230" s="156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ht="12.75" customHeight="1">
      <c r="A231" s="19"/>
      <c r="B231" s="19"/>
      <c r="C231" s="156"/>
      <c r="D231" s="156"/>
      <c r="E231" s="156"/>
      <c r="F231" s="156"/>
      <c r="G231" s="156"/>
      <c r="H231" s="156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ht="12.75" customHeight="1">
      <c r="A232" s="19"/>
      <c r="B232" s="19"/>
      <c r="C232" s="156"/>
      <c r="D232" s="156"/>
      <c r="E232" s="156"/>
      <c r="F232" s="156"/>
      <c r="G232" s="156"/>
      <c r="H232" s="156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ht="12.75" customHeight="1">
      <c r="A233" s="19"/>
      <c r="B233" s="19"/>
      <c r="C233" s="156"/>
      <c r="D233" s="156"/>
      <c r="E233" s="156"/>
      <c r="F233" s="156"/>
      <c r="G233" s="156"/>
      <c r="H233" s="156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ht="12.75" customHeight="1">
      <c r="A234" s="19"/>
      <c r="B234" s="19"/>
      <c r="C234" s="156"/>
      <c r="D234" s="156"/>
      <c r="E234" s="156"/>
      <c r="F234" s="156"/>
      <c r="G234" s="156"/>
      <c r="H234" s="156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ht="12.75" customHeight="1">
      <c r="A235" s="19"/>
      <c r="B235" s="19"/>
      <c r="C235" s="156"/>
      <c r="D235" s="156"/>
      <c r="E235" s="156"/>
      <c r="F235" s="156"/>
      <c r="G235" s="156"/>
      <c r="H235" s="156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ht="12.75" customHeight="1">
      <c r="A236" s="19"/>
      <c r="B236" s="19"/>
      <c r="C236" s="156"/>
      <c r="D236" s="156"/>
      <c r="E236" s="156"/>
      <c r="F236" s="156"/>
      <c r="G236" s="156"/>
      <c r="H236" s="156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</row>
    <row r="237" ht="12.75" customHeight="1">
      <c r="A237" s="19"/>
      <c r="B237" s="19"/>
      <c r="C237" s="156"/>
      <c r="D237" s="156"/>
      <c r="E237" s="156"/>
      <c r="F237" s="156"/>
      <c r="G237" s="156"/>
      <c r="H237" s="156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ht="12.75" customHeight="1">
      <c r="A238" s="19"/>
      <c r="B238" s="19"/>
      <c r="C238" s="156"/>
      <c r="D238" s="156"/>
      <c r="E238" s="156"/>
      <c r="F238" s="156"/>
      <c r="G238" s="156"/>
      <c r="H238" s="156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ht="12.75" customHeight="1">
      <c r="A239" s="19"/>
      <c r="B239" s="19"/>
      <c r="C239" s="156"/>
      <c r="D239" s="156"/>
      <c r="E239" s="156"/>
      <c r="F239" s="156"/>
      <c r="G239" s="156"/>
      <c r="H239" s="156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</row>
    <row r="240" ht="12.75" customHeight="1">
      <c r="A240" s="19"/>
      <c r="B240" s="19"/>
      <c r="C240" s="156"/>
      <c r="D240" s="156"/>
      <c r="E240" s="156"/>
      <c r="F240" s="156"/>
      <c r="G240" s="156"/>
      <c r="H240" s="156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ht="12.75" customHeight="1">
      <c r="A241" s="19"/>
      <c r="B241" s="19"/>
      <c r="C241" s="156"/>
      <c r="D241" s="156"/>
      <c r="E241" s="156"/>
      <c r="F241" s="156"/>
      <c r="G241" s="156"/>
      <c r="H241" s="156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ht="12.75" customHeight="1">
      <c r="A242" s="19"/>
      <c r="B242" s="19"/>
      <c r="C242" s="156"/>
      <c r="D242" s="156"/>
      <c r="E242" s="156"/>
      <c r="F242" s="156"/>
      <c r="G242" s="156"/>
      <c r="H242" s="156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ht="12.75" customHeight="1">
      <c r="A243" s="19"/>
      <c r="B243" s="19"/>
      <c r="C243" s="156"/>
      <c r="D243" s="156"/>
      <c r="E243" s="156"/>
      <c r="F243" s="156"/>
      <c r="G243" s="156"/>
      <c r="H243" s="156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</row>
    <row r="244" ht="12.75" customHeight="1">
      <c r="A244" s="19"/>
      <c r="B244" s="19"/>
      <c r="C244" s="156"/>
      <c r="D244" s="156"/>
      <c r="E244" s="156"/>
      <c r="F244" s="156"/>
      <c r="G244" s="156"/>
      <c r="H244" s="156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ht="12.75" customHeight="1">
      <c r="A245" s="19"/>
      <c r="B245" s="19"/>
      <c r="C245" s="156"/>
      <c r="D245" s="156"/>
      <c r="E245" s="156"/>
      <c r="F245" s="156"/>
      <c r="G245" s="156"/>
      <c r="H245" s="156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ht="12.75" customHeight="1">
      <c r="A246" s="19"/>
      <c r="B246" s="19"/>
      <c r="C246" s="156"/>
      <c r="D246" s="156"/>
      <c r="E246" s="156"/>
      <c r="F246" s="156"/>
      <c r="G246" s="156"/>
      <c r="H246" s="156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ht="12.75" customHeight="1">
      <c r="A247" s="19"/>
      <c r="B247" s="19"/>
      <c r="C247" s="156"/>
      <c r="D247" s="156"/>
      <c r="E247" s="156"/>
      <c r="F247" s="156"/>
      <c r="G247" s="156"/>
      <c r="H247" s="156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ht="12.75" customHeight="1">
      <c r="A248" s="19"/>
      <c r="B248" s="19"/>
      <c r="C248" s="156"/>
      <c r="D248" s="156"/>
      <c r="E248" s="156"/>
      <c r="F248" s="156"/>
      <c r="G248" s="156"/>
      <c r="H248" s="156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ht="12.75" customHeight="1">
      <c r="A249" s="19"/>
      <c r="B249" s="19"/>
      <c r="C249" s="156"/>
      <c r="D249" s="156"/>
      <c r="E249" s="156"/>
      <c r="F249" s="156"/>
      <c r="G249" s="156"/>
      <c r="H249" s="156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ht="12.75" customHeight="1">
      <c r="A250" s="19"/>
      <c r="B250" s="19"/>
      <c r="C250" s="156"/>
      <c r="D250" s="156"/>
      <c r="E250" s="156"/>
      <c r="F250" s="156"/>
      <c r="G250" s="156"/>
      <c r="H250" s="156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ht="12.75" customHeight="1">
      <c r="A251" s="19"/>
      <c r="B251" s="19"/>
      <c r="C251" s="156"/>
      <c r="D251" s="156"/>
      <c r="E251" s="156"/>
      <c r="F251" s="156"/>
      <c r="G251" s="156"/>
      <c r="H251" s="156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</row>
    <row r="252" ht="12.75" customHeight="1">
      <c r="A252" s="19"/>
      <c r="B252" s="19"/>
      <c r="C252" s="156"/>
      <c r="D252" s="156"/>
      <c r="E252" s="156"/>
      <c r="F252" s="156"/>
      <c r="G252" s="156"/>
      <c r="H252" s="156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ht="12.75" customHeight="1">
      <c r="A253" s="19"/>
      <c r="B253" s="19"/>
      <c r="C253" s="156"/>
      <c r="D253" s="156"/>
      <c r="E253" s="156"/>
      <c r="F253" s="156"/>
      <c r="G253" s="156"/>
      <c r="H253" s="156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ht="12.75" customHeight="1">
      <c r="A254" s="19"/>
      <c r="B254" s="19"/>
      <c r="C254" s="156"/>
      <c r="D254" s="156"/>
      <c r="E254" s="156"/>
      <c r="F254" s="156"/>
      <c r="G254" s="156"/>
      <c r="H254" s="156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ht="12.75" customHeight="1">
      <c r="A255" s="19"/>
      <c r="B255" s="19"/>
      <c r="C255" s="156"/>
      <c r="D255" s="156"/>
      <c r="E255" s="156"/>
      <c r="F255" s="156"/>
      <c r="G255" s="156"/>
      <c r="H255" s="156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ht="12.75" customHeight="1">
      <c r="A256" s="19"/>
      <c r="B256" s="19"/>
      <c r="C256" s="156"/>
      <c r="D256" s="156"/>
      <c r="E256" s="156"/>
      <c r="F256" s="156"/>
      <c r="G256" s="156"/>
      <c r="H256" s="156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</row>
    <row r="257" ht="12.75" customHeight="1">
      <c r="A257" s="19"/>
      <c r="B257" s="19"/>
      <c r="C257" s="156"/>
      <c r="D257" s="156"/>
      <c r="E257" s="156"/>
      <c r="F257" s="156"/>
      <c r="G257" s="156"/>
      <c r="H257" s="156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</row>
    <row r="258" ht="12.75" customHeight="1">
      <c r="A258" s="19"/>
      <c r="B258" s="19"/>
      <c r="C258" s="156"/>
      <c r="D258" s="156"/>
      <c r="E258" s="156"/>
      <c r="F258" s="156"/>
      <c r="G258" s="156"/>
      <c r="H258" s="156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ht="12.75" customHeight="1">
      <c r="A259" s="19"/>
      <c r="B259" s="19"/>
      <c r="C259" s="156"/>
      <c r="D259" s="156"/>
      <c r="E259" s="156"/>
      <c r="F259" s="156"/>
      <c r="G259" s="156"/>
      <c r="H259" s="156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</row>
    <row r="260" ht="12.75" customHeight="1">
      <c r="A260" s="19"/>
      <c r="B260" s="19"/>
      <c r="C260" s="156"/>
      <c r="D260" s="156"/>
      <c r="E260" s="156"/>
      <c r="F260" s="156"/>
      <c r="G260" s="156"/>
      <c r="H260" s="156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ht="12.75" customHeight="1">
      <c r="A261" s="19"/>
      <c r="B261" s="19"/>
      <c r="C261" s="156"/>
      <c r="D261" s="156"/>
      <c r="E261" s="156"/>
      <c r="F261" s="156"/>
      <c r="G261" s="156"/>
      <c r="H261" s="156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ht="12.75" customHeight="1">
      <c r="A262" s="19"/>
      <c r="B262" s="19"/>
      <c r="C262" s="156"/>
      <c r="D262" s="156"/>
      <c r="E262" s="156"/>
      <c r="F262" s="156"/>
      <c r="G262" s="156"/>
      <c r="H262" s="156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ht="12.75" customHeight="1">
      <c r="A263" s="19"/>
      <c r="B263" s="19"/>
      <c r="C263" s="156"/>
      <c r="D263" s="156"/>
      <c r="E263" s="156"/>
      <c r="F263" s="156"/>
      <c r="G263" s="156"/>
      <c r="H263" s="156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ht="12.75" customHeight="1">
      <c r="A264" s="19"/>
      <c r="B264" s="19"/>
      <c r="C264" s="156"/>
      <c r="D264" s="156"/>
      <c r="E264" s="156"/>
      <c r="F264" s="156"/>
      <c r="G264" s="156"/>
      <c r="H264" s="156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ht="12.75" customHeight="1">
      <c r="A265" s="19"/>
      <c r="B265" s="19"/>
      <c r="C265" s="156"/>
      <c r="D265" s="156"/>
      <c r="E265" s="156"/>
      <c r="F265" s="156"/>
      <c r="G265" s="156"/>
      <c r="H265" s="156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ht="12.75" customHeight="1">
      <c r="A266" s="19"/>
      <c r="B266" s="19"/>
      <c r="C266" s="156"/>
      <c r="D266" s="156"/>
      <c r="E266" s="156"/>
      <c r="F266" s="156"/>
      <c r="G266" s="156"/>
      <c r="H266" s="156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ht="12.75" customHeight="1">
      <c r="A267" s="19"/>
      <c r="B267" s="19"/>
      <c r="C267" s="156"/>
      <c r="D267" s="156"/>
      <c r="E267" s="156"/>
      <c r="F267" s="156"/>
      <c r="G267" s="156"/>
      <c r="H267" s="156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ht="12.75" customHeight="1">
      <c r="A268" s="19"/>
      <c r="B268" s="19"/>
      <c r="C268" s="156"/>
      <c r="D268" s="156"/>
      <c r="E268" s="156"/>
      <c r="F268" s="156"/>
      <c r="G268" s="156"/>
      <c r="H268" s="156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</row>
    <row r="269" ht="12.75" customHeight="1">
      <c r="A269" s="19"/>
      <c r="B269" s="19"/>
      <c r="C269" s="156"/>
      <c r="D269" s="156"/>
      <c r="E269" s="156"/>
      <c r="F269" s="156"/>
      <c r="G269" s="156"/>
      <c r="H269" s="156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</row>
    <row r="270" ht="12.75" customHeight="1">
      <c r="A270" s="19"/>
      <c r="B270" s="19"/>
      <c r="C270" s="156"/>
      <c r="D270" s="156"/>
      <c r="E270" s="156"/>
      <c r="F270" s="156"/>
      <c r="G270" s="156"/>
      <c r="H270" s="156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ht="12.75" customHeight="1">
      <c r="A271" s="19"/>
      <c r="B271" s="19"/>
      <c r="C271" s="156"/>
      <c r="D271" s="156"/>
      <c r="E271" s="156"/>
      <c r="F271" s="156"/>
      <c r="G271" s="156"/>
      <c r="H271" s="156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</row>
    <row r="272" ht="12.75" customHeight="1">
      <c r="A272" s="19"/>
      <c r="B272" s="19"/>
      <c r="C272" s="156"/>
      <c r="D272" s="156"/>
      <c r="E272" s="156"/>
      <c r="F272" s="156"/>
      <c r="G272" s="156"/>
      <c r="H272" s="156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ht="12.75" customHeight="1">
      <c r="A273" s="19"/>
      <c r="B273" s="19"/>
      <c r="C273" s="156"/>
      <c r="D273" s="156"/>
      <c r="E273" s="156"/>
      <c r="F273" s="156"/>
      <c r="G273" s="156"/>
      <c r="H273" s="156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ht="12.75" customHeight="1">
      <c r="A274" s="19"/>
      <c r="B274" s="19"/>
      <c r="C274" s="156"/>
      <c r="D274" s="156"/>
      <c r="E274" s="156"/>
      <c r="F274" s="156"/>
      <c r="G274" s="156"/>
      <c r="H274" s="156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ht="12.75" customHeight="1">
      <c r="A275" s="19"/>
      <c r="B275" s="19"/>
      <c r="C275" s="156"/>
      <c r="D275" s="156"/>
      <c r="E275" s="156"/>
      <c r="F275" s="156"/>
      <c r="G275" s="156"/>
      <c r="H275" s="156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ht="12.75" customHeight="1">
      <c r="A276" s="19"/>
      <c r="B276" s="19"/>
      <c r="C276" s="156"/>
      <c r="D276" s="156"/>
      <c r="E276" s="156"/>
      <c r="F276" s="156"/>
      <c r="G276" s="156"/>
      <c r="H276" s="156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</row>
    <row r="277" ht="12.75" customHeight="1">
      <c r="A277" s="19"/>
      <c r="B277" s="19"/>
      <c r="C277" s="156"/>
      <c r="D277" s="156"/>
      <c r="E277" s="156"/>
      <c r="F277" s="156"/>
      <c r="G277" s="156"/>
      <c r="H277" s="156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ht="12.75" customHeight="1">
      <c r="A278" s="19"/>
      <c r="B278" s="19"/>
      <c r="C278" s="156"/>
      <c r="D278" s="156"/>
      <c r="E278" s="156"/>
      <c r="F278" s="156"/>
      <c r="G278" s="156"/>
      <c r="H278" s="156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</row>
    <row r="279" ht="12.75" customHeight="1">
      <c r="A279" s="19"/>
      <c r="B279" s="19"/>
      <c r="C279" s="156"/>
      <c r="D279" s="156"/>
      <c r="E279" s="156"/>
      <c r="F279" s="156"/>
      <c r="G279" s="156"/>
      <c r="H279" s="156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ht="12.75" customHeight="1">
      <c r="A280" s="19"/>
      <c r="B280" s="19"/>
      <c r="C280" s="156"/>
      <c r="D280" s="156"/>
      <c r="E280" s="156"/>
      <c r="F280" s="156"/>
      <c r="G280" s="156"/>
      <c r="H280" s="156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ht="12.75" customHeight="1">
      <c r="A281" s="19"/>
      <c r="B281" s="19"/>
      <c r="C281" s="156"/>
      <c r="D281" s="156"/>
      <c r="E281" s="156"/>
      <c r="F281" s="156"/>
      <c r="G281" s="156"/>
      <c r="H281" s="156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ht="12.75" customHeight="1">
      <c r="A282" s="19"/>
      <c r="B282" s="19"/>
      <c r="C282" s="156"/>
      <c r="D282" s="156"/>
      <c r="E282" s="156"/>
      <c r="F282" s="156"/>
      <c r="G282" s="156"/>
      <c r="H282" s="156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ht="12.75" customHeight="1">
      <c r="A283" s="19"/>
      <c r="B283" s="19"/>
      <c r="C283" s="156"/>
      <c r="D283" s="156"/>
      <c r="E283" s="156"/>
      <c r="F283" s="156"/>
      <c r="G283" s="156"/>
      <c r="H283" s="156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ht="12.75" customHeight="1">
      <c r="A284" s="19"/>
      <c r="B284" s="19"/>
      <c r="C284" s="156"/>
      <c r="D284" s="156"/>
      <c r="E284" s="156"/>
      <c r="F284" s="156"/>
      <c r="G284" s="156"/>
      <c r="H284" s="156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</row>
    <row r="285" ht="12.75" customHeight="1">
      <c r="A285" s="19"/>
      <c r="B285" s="19"/>
      <c r="C285" s="156"/>
      <c r="D285" s="156"/>
      <c r="E285" s="156"/>
      <c r="F285" s="156"/>
      <c r="G285" s="156"/>
      <c r="H285" s="156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</row>
    <row r="286" ht="12.75" customHeight="1">
      <c r="A286" s="19"/>
      <c r="B286" s="19"/>
      <c r="C286" s="156"/>
      <c r="D286" s="156"/>
      <c r="E286" s="156"/>
      <c r="F286" s="156"/>
      <c r="G286" s="156"/>
      <c r="H286" s="156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</row>
    <row r="287" ht="12.75" customHeight="1">
      <c r="A287" s="19"/>
      <c r="B287" s="19"/>
      <c r="C287" s="156"/>
      <c r="D287" s="156"/>
      <c r="E287" s="156"/>
      <c r="F287" s="156"/>
      <c r="G287" s="156"/>
      <c r="H287" s="156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</row>
    <row r="288" ht="12.75" customHeight="1">
      <c r="A288" s="19"/>
      <c r="B288" s="19"/>
      <c r="C288" s="156"/>
      <c r="D288" s="156"/>
      <c r="E288" s="156"/>
      <c r="F288" s="156"/>
      <c r="G288" s="156"/>
      <c r="H288" s="156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</row>
    <row r="289" ht="12.75" customHeight="1">
      <c r="A289" s="19"/>
      <c r="B289" s="19"/>
      <c r="C289" s="156"/>
      <c r="D289" s="156"/>
      <c r="E289" s="156"/>
      <c r="F289" s="156"/>
      <c r="G289" s="156"/>
      <c r="H289" s="156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</row>
    <row r="290" ht="12.75" customHeight="1">
      <c r="A290" s="19"/>
      <c r="B290" s="19"/>
      <c r="C290" s="156"/>
      <c r="D290" s="156"/>
      <c r="E290" s="156"/>
      <c r="F290" s="156"/>
      <c r="G290" s="156"/>
      <c r="H290" s="156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</row>
    <row r="291" ht="12.75" customHeight="1">
      <c r="A291" s="19"/>
      <c r="B291" s="19"/>
      <c r="C291" s="156"/>
      <c r="D291" s="156"/>
      <c r="E291" s="156"/>
      <c r="F291" s="156"/>
      <c r="G291" s="156"/>
      <c r="H291" s="156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</row>
    <row r="292" ht="12.75" customHeight="1">
      <c r="A292" s="19"/>
      <c r="B292" s="19"/>
      <c r="C292" s="156"/>
      <c r="D292" s="156"/>
      <c r="E292" s="156"/>
      <c r="F292" s="156"/>
      <c r="G292" s="156"/>
      <c r="H292" s="156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</row>
    <row r="293" ht="12.75" customHeight="1">
      <c r="A293" s="19"/>
      <c r="B293" s="19"/>
      <c r="C293" s="156"/>
      <c r="D293" s="156"/>
      <c r="E293" s="156"/>
      <c r="F293" s="156"/>
      <c r="G293" s="156"/>
      <c r="H293" s="156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</row>
    <row r="294" ht="12.75" customHeight="1">
      <c r="A294" s="19"/>
      <c r="B294" s="19"/>
      <c r="C294" s="156"/>
      <c r="D294" s="156"/>
      <c r="E294" s="156"/>
      <c r="F294" s="156"/>
      <c r="G294" s="156"/>
      <c r="H294" s="156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</row>
    <row r="295" ht="12.75" customHeight="1">
      <c r="A295" s="19"/>
      <c r="B295" s="19"/>
      <c r="C295" s="156"/>
      <c r="D295" s="156"/>
      <c r="E295" s="156"/>
      <c r="F295" s="156"/>
      <c r="G295" s="156"/>
      <c r="H295" s="156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</row>
    <row r="296" ht="12.75" customHeight="1">
      <c r="A296" s="19"/>
      <c r="B296" s="19"/>
      <c r="C296" s="156"/>
      <c r="D296" s="156"/>
      <c r="E296" s="156"/>
      <c r="F296" s="156"/>
      <c r="G296" s="156"/>
      <c r="H296" s="156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</row>
    <row r="297" ht="12.75" customHeight="1">
      <c r="A297" s="19"/>
      <c r="B297" s="19"/>
      <c r="C297" s="156"/>
      <c r="D297" s="156"/>
      <c r="E297" s="156"/>
      <c r="F297" s="156"/>
      <c r="G297" s="156"/>
      <c r="H297" s="156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</row>
    <row r="298" ht="12.75" customHeight="1">
      <c r="A298" s="19"/>
      <c r="B298" s="19"/>
      <c r="C298" s="156"/>
      <c r="D298" s="156"/>
      <c r="E298" s="156"/>
      <c r="F298" s="156"/>
      <c r="G298" s="156"/>
      <c r="H298" s="156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</row>
    <row r="299" ht="12.75" customHeight="1">
      <c r="A299" s="19"/>
      <c r="B299" s="19"/>
      <c r="C299" s="156"/>
      <c r="D299" s="156"/>
      <c r="E299" s="156"/>
      <c r="F299" s="156"/>
      <c r="G299" s="156"/>
      <c r="H299" s="156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</row>
    <row r="300" ht="12.75" customHeight="1">
      <c r="A300" s="19"/>
      <c r="B300" s="19"/>
      <c r="C300" s="156"/>
      <c r="D300" s="156"/>
      <c r="E300" s="156"/>
      <c r="F300" s="156"/>
      <c r="G300" s="156"/>
      <c r="H300" s="156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</row>
    <row r="301" ht="12.75" customHeight="1">
      <c r="A301" s="19"/>
      <c r="B301" s="19"/>
      <c r="C301" s="156"/>
      <c r="D301" s="156"/>
      <c r="E301" s="156"/>
      <c r="F301" s="156"/>
      <c r="G301" s="156"/>
      <c r="H301" s="156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</row>
    <row r="302" ht="12.75" customHeight="1">
      <c r="A302" s="19"/>
      <c r="B302" s="19"/>
      <c r="C302" s="156"/>
      <c r="D302" s="156"/>
      <c r="E302" s="156"/>
      <c r="F302" s="156"/>
      <c r="G302" s="156"/>
      <c r="H302" s="156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</row>
    <row r="303" ht="12.75" customHeight="1">
      <c r="A303" s="19"/>
      <c r="B303" s="19"/>
      <c r="C303" s="156"/>
      <c r="D303" s="156"/>
      <c r="E303" s="156"/>
      <c r="F303" s="156"/>
      <c r="G303" s="156"/>
      <c r="H303" s="156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</row>
    <row r="304" ht="12.75" customHeight="1">
      <c r="A304" s="19"/>
      <c r="B304" s="19"/>
      <c r="C304" s="156"/>
      <c r="D304" s="156"/>
      <c r="E304" s="156"/>
      <c r="F304" s="156"/>
      <c r="G304" s="156"/>
      <c r="H304" s="156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</row>
    <row r="305" ht="12.75" customHeight="1">
      <c r="A305" s="19"/>
      <c r="B305" s="19"/>
      <c r="C305" s="156"/>
      <c r="D305" s="156"/>
      <c r="E305" s="156"/>
      <c r="F305" s="156"/>
      <c r="G305" s="156"/>
      <c r="H305" s="156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</row>
    <row r="306" ht="12.75" customHeight="1">
      <c r="A306" s="19"/>
      <c r="B306" s="19"/>
      <c r="C306" s="156"/>
      <c r="D306" s="156"/>
      <c r="E306" s="156"/>
      <c r="F306" s="156"/>
      <c r="G306" s="156"/>
      <c r="H306" s="156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</row>
    <row r="307" ht="12.75" customHeight="1">
      <c r="A307" s="19"/>
      <c r="B307" s="19"/>
      <c r="C307" s="156"/>
      <c r="D307" s="156"/>
      <c r="E307" s="156"/>
      <c r="F307" s="156"/>
      <c r="G307" s="156"/>
      <c r="H307" s="156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</row>
    <row r="308" ht="12.75" customHeight="1">
      <c r="A308" s="19"/>
      <c r="B308" s="19"/>
      <c r="C308" s="156"/>
      <c r="D308" s="156"/>
      <c r="E308" s="156"/>
      <c r="F308" s="156"/>
      <c r="G308" s="156"/>
      <c r="H308" s="156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</row>
    <row r="309" ht="12.75" customHeight="1">
      <c r="A309" s="19"/>
      <c r="B309" s="19"/>
      <c r="C309" s="156"/>
      <c r="D309" s="156"/>
      <c r="E309" s="156"/>
      <c r="F309" s="156"/>
      <c r="G309" s="156"/>
      <c r="H309" s="156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</row>
    <row r="310" ht="12.75" customHeight="1">
      <c r="A310" s="19"/>
      <c r="B310" s="19"/>
      <c r="C310" s="156"/>
      <c r="D310" s="156"/>
      <c r="E310" s="156"/>
      <c r="F310" s="156"/>
      <c r="G310" s="156"/>
      <c r="H310" s="156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</row>
    <row r="311" ht="12.75" customHeight="1">
      <c r="A311" s="19"/>
      <c r="B311" s="19"/>
      <c r="C311" s="156"/>
      <c r="D311" s="156"/>
      <c r="E311" s="156"/>
      <c r="F311" s="156"/>
      <c r="G311" s="156"/>
      <c r="H311" s="156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</row>
    <row r="312" ht="12.75" customHeight="1">
      <c r="A312" s="19"/>
      <c r="B312" s="19"/>
      <c r="C312" s="156"/>
      <c r="D312" s="156"/>
      <c r="E312" s="156"/>
      <c r="F312" s="156"/>
      <c r="G312" s="156"/>
      <c r="H312" s="156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</row>
    <row r="313" ht="12.75" customHeight="1">
      <c r="A313" s="19"/>
      <c r="B313" s="19"/>
      <c r="C313" s="156"/>
      <c r="D313" s="156"/>
      <c r="E313" s="156"/>
      <c r="F313" s="156"/>
      <c r="G313" s="156"/>
      <c r="H313" s="156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</row>
    <row r="314" ht="12.75" customHeight="1">
      <c r="A314" s="19"/>
      <c r="B314" s="19"/>
      <c r="C314" s="156"/>
      <c r="D314" s="156"/>
      <c r="E314" s="156"/>
      <c r="F314" s="156"/>
      <c r="G314" s="156"/>
      <c r="H314" s="156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</row>
    <row r="315" ht="12.75" customHeight="1">
      <c r="A315" s="19"/>
      <c r="B315" s="19"/>
      <c r="C315" s="156"/>
      <c r="D315" s="156"/>
      <c r="E315" s="156"/>
      <c r="F315" s="156"/>
      <c r="G315" s="156"/>
      <c r="H315" s="156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</row>
    <row r="316" ht="12.75" customHeight="1">
      <c r="A316" s="19"/>
      <c r="B316" s="19"/>
      <c r="C316" s="156"/>
      <c r="D316" s="156"/>
      <c r="E316" s="156"/>
      <c r="F316" s="156"/>
      <c r="G316" s="156"/>
      <c r="H316" s="156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</row>
    <row r="317" ht="12.75" customHeight="1">
      <c r="A317" s="19"/>
      <c r="B317" s="19"/>
      <c r="C317" s="156"/>
      <c r="D317" s="156"/>
      <c r="E317" s="156"/>
      <c r="F317" s="156"/>
      <c r="G317" s="156"/>
      <c r="H317" s="156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</row>
    <row r="318" ht="12.75" customHeight="1">
      <c r="A318" s="19"/>
      <c r="B318" s="19"/>
      <c r="C318" s="156"/>
      <c r="D318" s="156"/>
      <c r="E318" s="156"/>
      <c r="F318" s="156"/>
      <c r="G318" s="156"/>
      <c r="H318" s="156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</row>
    <row r="319" ht="12.75" customHeight="1">
      <c r="A319" s="19"/>
      <c r="B319" s="19"/>
      <c r="C319" s="156"/>
      <c r="D319" s="156"/>
      <c r="E319" s="156"/>
      <c r="F319" s="156"/>
      <c r="G319" s="156"/>
      <c r="H319" s="156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</row>
    <row r="320" ht="12.75" customHeight="1">
      <c r="A320" s="19"/>
      <c r="B320" s="19"/>
      <c r="C320" s="156"/>
      <c r="D320" s="156"/>
      <c r="E320" s="156"/>
      <c r="F320" s="156"/>
      <c r="G320" s="156"/>
      <c r="H320" s="156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</row>
    <row r="321" ht="12.75" customHeight="1">
      <c r="A321" s="19"/>
      <c r="B321" s="19"/>
      <c r="C321" s="156"/>
      <c r="D321" s="156"/>
      <c r="E321" s="156"/>
      <c r="F321" s="156"/>
      <c r="G321" s="156"/>
      <c r="H321" s="156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</row>
    <row r="322" ht="12.75" customHeight="1">
      <c r="A322" s="19"/>
      <c r="B322" s="19"/>
      <c r="C322" s="156"/>
      <c r="D322" s="156"/>
      <c r="E322" s="156"/>
      <c r="F322" s="156"/>
      <c r="G322" s="156"/>
      <c r="H322" s="156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</row>
    <row r="323" ht="12.75" customHeight="1">
      <c r="A323" s="19"/>
      <c r="B323" s="19"/>
      <c r="C323" s="156"/>
      <c r="D323" s="156"/>
      <c r="E323" s="156"/>
      <c r="F323" s="156"/>
      <c r="G323" s="156"/>
      <c r="H323" s="156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</row>
    <row r="324" ht="12.75" customHeight="1">
      <c r="A324" s="19"/>
      <c r="B324" s="19"/>
      <c r="C324" s="156"/>
      <c r="D324" s="156"/>
      <c r="E324" s="156"/>
      <c r="F324" s="156"/>
      <c r="G324" s="156"/>
      <c r="H324" s="156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</row>
    <row r="325" ht="12.75" customHeight="1">
      <c r="A325" s="19"/>
      <c r="B325" s="19"/>
      <c r="C325" s="156"/>
      <c r="D325" s="156"/>
      <c r="E325" s="156"/>
      <c r="F325" s="156"/>
      <c r="G325" s="156"/>
      <c r="H325" s="156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</row>
    <row r="326" ht="12.75" customHeight="1">
      <c r="A326" s="19"/>
      <c r="B326" s="19"/>
      <c r="C326" s="156"/>
      <c r="D326" s="156"/>
      <c r="E326" s="156"/>
      <c r="F326" s="156"/>
      <c r="G326" s="156"/>
      <c r="H326" s="156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</row>
    <row r="327" ht="12.75" customHeight="1">
      <c r="A327" s="19"/>
      <c r="B327" s="19"/>
      <c r="C327" s="156"/>
      <c r="D327" s="156"/>
      <c r="E327" s="156"/>
      <c r="F327" s="156"/>
      <c r="G327" s="156"/>
      <c r="H327" s="156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</row>
    <row r="328" ht="12.75" customHeight="1">
      <c r="A328" s="19"/>
      <c r="B328" s="19"/>
      <c r="C328" s="156"/>
      <c r="D328" s="156"/>
      <c r="E328" s="156"/>
      <c r="F328" s="156"/>
      <c r="G328" s="156"/>
      <c r="H328" s="156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</row>
    <row r="329" ht="12.75" customHeight="1">
      <c r="A329" s="19"/>
      <c r="B329" s="19"/>
      <c r="C329" s="156"/>
      <c r="D329" s="156"/>
      <c r="E329" s="156"/>
      <c r="F329" s="156"/>
      <c r="G329" s="156"/>
      <c r="H329" s="156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</row>
    <row r="330" ht="12.75" customHeight="1">
      <c r="A330" s="19"/>
      <c r="B330" s="19"/>
      <c r="C330" s="156"/>
      <c r="D330" s="156"/>
      <c r="E330" s="156"/>
      <c r="F330" s="156"/>
      <c r="G330" s="156"/>
      <c r="H330" s="156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</row>
    <row r="331" ht="12.75" customHeight="1">
      <c r="A331" s="19"/>
      <c r="B331" s="19"/>
      <c r="C331" s="156"/>
      <c r="D331" s="156"/>
      <c r="E331" s="156"/>
      <c r="F331" s="156"/>
      <c r="G331" s="156"/>
      <c r="H331" s="156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</row>
    <row r="332" ht="12.75" customHeight="1">
      <c r="A332" s="19"/>
      <c r="B332" s="19"/>
      <c r="C332" s="156"/>
      <c r="D332" s="156"/>
      <c r="E332" s="156"/>
      <c r="F332" s="156"/>
      <c r="G332" s="156"/>
      <c r="H332" s="156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</row>
    <row r="333" ht="12.75" customHeight="1">
      <c r="A333" s="19"/>
      <c r="B333" s="19"/>
      <c r="C333" s="156"/>
      <c r="D333" s="156"/>
      <c r="E333" s="156"/>
      <c r="F333" s="156"/>
      <c r="G333" s="156"/>
      <c r="H333" s="156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</row>
    <row r="334" ht="12.75" customHeight="1">
      <c r="A334" s="19"/>
      <c r="B334" s="19"/>
      <c r="C334" s="156"/>
      <c r="D334" s="156"/>
      <c r="E334" s="156"/>
      <c r="F334" s="156"/>
      <c r="G334" s="156"/>
      <c r="H334" s="156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</row>
    <row r="335" ht="12.75" customHeight="1">
      <c r="A335" s="19"/>
      <c r="B335" s="19"/>
      <c r="C335" s="156"/>
      <c r="D335" s="156"/>
      <c r="E335" s="156"/>
      <c r="F335" s="156"/>
      <c r="G335" s="156"/>
      <c r="H335" s="156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</row>
    <row r="336" ht="12.75" customHeight="1">
      <c r="A336" s="19"/>
      <c r="B336" s="19"/>
      <c r="C336" s="156"/>
      <c r="D336" s="156"/>
      <c r="E336" s="156"/>
      <c r="F336" s="156"/>
      <c r="G336" s="156"/>
      <c r="H336" s="156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</row>
    <row r="337" ht="12.75" customHeight="1">
      <c r="A337" s="19"/>
      <c r="B337" s="19"/>
      <c r="C337" s="156"/>
      <c r="D337" s="156"/>
      <c r="E337" s="156"/>
      <c r="F337" s="156"/>
      <c r="G337" s="156"/>
      <c r="H337" s="156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</row>
    <row r="338" ht="12.75" customHeight="1">
      <c r="A338" s="19"/>
      <c r="B338" s="19"/>
      <c r="C338" s="156"/>
      <c r="D338" s="156"/>
      <c r="E338" s="156"/>
      <c r="F338" s="156"/>
      <c r="G338" s="156"/>
      <c r="H338" s="156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</row>
    <row r="339" ht="12.75" customHeight="1">
      <c r="A339" s="19"/>
      <c r="B339" s="19"/>
      <c r="C339" s="156"/>
      <c r="D339" s="156"/>
      <c r="E339" s="156"/>
      <c r="F339" s="156"/>
      <c r="G339" s="156"/>
      <c r="H339" s="156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</row>
    <row r="340" ht="12.75" customHeight="1">
      <c r="A340" s="19"/>
      <c r="B340" s="19"/>
      <c r="C340" s="156"/>
      <c r="D340" s="156"/>
      <c r="E340" s="156"/>
      <c r="F340" s="156"/>
      <c r="G340" s="156"/>
      <c r="H340" s="156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</row>
    <row r="341" ht="12.75" customHeight="1">
      <c r="A341" s="19"/>
      <c r="B341" s="19"/>
      <c r="C341" s="156"/>
      <c r="D341" s="156"/>
      <c r="E341" s="156"/>
      <c r="F341" s="156"/>
      <c r="G341" s="156"/>
      <c r="H341" s="156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</row>
    <row r="342" ht="12.75" customHeight="1">
      <c r="A342" s="19"/>
      <c r="B342" s="19"/>
      <c r="C342" s="156"/>
      <c r="D342" s="156"/>
      <c r="E342" s="156"/>
      <c r="F342" s="156"/>
      <c r="G342" s="156"/>
      <c r="H342" s="156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</row>
    <row r="343" ht="12.75" customHeight="1">
      <c r="A343" s="19"/>
      <c r="B343" s="19"/>
      <c r="C343" s="156"/>
      <c r="D343" s="156"/>
      <c r="E343" s="156"/>
      <c r="F343" s="156"/>
      <c r="G343" s="156"/>
      <c r="H343" s="156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</row>
    <row r="344" ht="12.75" customHeight="1">
      <c r="A344" s="19"/>
      <c r="B344" s="19"/>
      <c r="C344" s="156"/>
      <c r="D344" s="156"/>
      <c r="E344" s="156"/>
      <c r="F344" s="156"/>
      <c r="G344" s="156"/>
      <c r="H344" s="156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</row>
    <row r="345" ht="12.75" customHeight="1">
      <c r="A345" s="19"/>
      <c r="B345" s="19"/>
      <c r="C345" s="156"/>
      <c r="D345" s="156"/>
      <c r="E345" s="156"/>
      <c r="F345" s="156"/>
      <c r="G345" s="156"/>
      <c r="H345" s="156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</row>
    <row r="346" ht="12.75" customHeight="1">
      <c r="A346" s="19"/>
      <c r="B346" s="19"/>
      <c r="C346" s="156"/>
      <c r="D346" s="156"/>
      <c r="E346" s="156"/>
      <c r="F346" s="156"/>
      <c r="G346" s="156"/>
      <c r="H346" s="156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</row>
    <row r="347" ht="12.75" customHeight="1">
      <c r="A347" s="19"/>
      <c r="B347" s="19"/>
      <c r="C347" s="156"/>
      <c r="D347" s="156"/>
      <c r="E347" s="156"/>
      <c r="F347" s="156"/>
      <c r="G347" s="156"/>
      <c r="H347" s="156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</row>
    <row r="348" ht="12.75" customHeight="1">
      <c r="A348" s="19"/>
      <c r="B348" s="19"/>
      <c r="C348" s="156"/>
      <c r="D348" s="156"/>
      <c r="E348" s="156"/>
      <c r="F348" s="156"/>
      <c r="G348" s="156"/>
      <c r="H348" s="156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</row>
    <row r="349" ht="12.75" customHeight="1">
      <c r="A349" s="19"/>
      <c r="B349" s="19"/>
      <c r="C349" s="156"/>
      <c r="D349" s="156"/>
      <c r="E349" s="156"/>
      <c r="F349" s="156"/>
      <c r="G349" s="156"/>
      <c r="H349" s="156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</row>
    <row r="350" ht="12.75" customHeight="1">
      <c r="A350" s="19"/>
      <c r="B350" s="19"/>
      <c r="C350" s="156"/>
      <c r="D350" s="156"/>
      <c r="E350" s="156"/>
      <c r="F350" s="156"/>
      <c r="G350" s="156"/>
      <c r="H350" s="156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</row>
    <row r="351" ht="12.75" customHeight="1">
      <c r="A351" s="19"/>
      <c r="B351" s="19"/>
      <c r="C351" s="156"/>
      <c r="D351" s="156"/>
      <c r="E351" s="156"/>
      <c r="F351" s="156"/>
      <c r="G351" s="156"/>
      <c r="H351" s="156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</row>
    <row r="352" ht="12.75" customHeight="1">
      <c r="A352" s="19"/>
      <c r="B352" s="19"/>
      <c r="C352" s="156"/>
      <c r="D352" s="156"/>
      <c r="E352" s="156"/>
      <c r="F352" s="156"/>
      <c r="G352" s="156"/>
      <c r="H352" s="156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</row>
    <row r="353" ht="12.75" customHeight="1">
      <c r="A353" s="19"/>
      <c r="B353" s="19"/>
      <c r="C353" s="156"/>
      <c r="D353" s="156"/>
      <c r="E353" s="156"/>
      <c r="F353" s="156"/>
      <c r="G353" s="156"/>
      <c r="H353" s="156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</row>
    <row r="354" ht="12.75" customHeight="1">
      <c r="A354" s="19"/>
      <c r="B354" s="19"/>
      <c r="C354" s="156"/>
      <c r="D354" s="156"/>
      <c r="E354" s="156"/>
      <c r="F354" s="156"/>
      <c r="G354" s="156"/>
      <c r="H354" s="156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</row>
    <row r="355" ht="12.75" customHeight="1">
      <c r="A355" s="19"/>
      <c r="B355" s="19"/>
      <c r="C355" s="156"/>
      <c r="D355" s="156"/>
      <c r="E355" s="156"/>
      <c r="F355" s="156"/>
      <c r="G355" s="156"/>
      <c r="H355" s="156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</row>
    <row r="356" ht="12.75" customHeight="1">
      <c r="A356" s="19"/>
      <c r="B356" s="19"/>
      <c r="C356" s="156"/>
      <c r="D356" s="156"/>
      <c r="E356" s="156"/>
      <c r="F356" s="156"/>
      <c r="G356" s="156"/>
      <c r="H356" s="156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</row>
    <row r="357" ht="12.75" customHeight="1">
      <c r="A357" s="19"/>
      <c r="B357" s="19"/>
      <c r="C357" s="156"/>
      <c r="D357" s="156"/>
      <c r="E357" s="156"/>
      <c r="F357" s="156"/>
      <c r="G357" s="156"/>
      <c r="H357" s="156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</row>
    <row r="358" ht="12.75" customHeight="1">
      <c r="A358" s="19"/>
      <c r="B358" s="19"/>
      <c r="C358" s="156"/>
      <c r="D358" s="156"/>
      <c r="E358" s="156"/>
      <c r="F358" s="156"/>
      <c r="G358" s="156"/>
      <c r="H358" s="156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</row>
    <row r="359" ht="12.75" customHeight="1">
      <c r="A359" s="19"/>
      <c r="B359" s="19"/>
      <c r="C359" s="156"/>
      <c r="D359" s="156"/>
      <c r="E359" s="156"/>
      <c r="F359" s="156"/>
      <c r="G359" s="156"/>
      <c r="H359" s="156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</row>
    <row r="360" ht="12.75" customHeight="1">
      <c r="A360" s="19"/>
      <c r="B360" s="19"/>
      <c r="C360" s="156"/>
      <c r="D360" s="156"/>
      <c r="E360" s="156"/>
      <c r="F360" s="156"/>
      <c r="G360" s="156"/>
      <c r="H360" s="156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</row>
    <row r="361" ht="12.75" customHeight="1">
      <c r="A361" s="19"/>
      <c r="B361" s="19"/>
      <c r="C361" s="156"/>
      <c r="D361" s="156"/>
      <c r="E361" s="156"/>
      <c r="F361" s="156"/>
      <c r="G361" s="156"/>
      <c r="H361" s="156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</row>
    <row r="362" ht="12.75" customHeight="1">
      <c r="A362" s="19"/>
      <c r="B362" s="19"/>
      <c r="C362" s="156"/>
      <c r="D362" s="156"/>
      <c r="E362" s="156"/>
      <c r="F362" s="156"/>
      <c r="G362" s="156"/>
      <c r="H362" s="156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</row>
    <row r="363" ht="12.75" customHeight="1">
      <c r="A363" s="19"/>
      <c r="B363" s="19"/>
      <c r="C363" s="156"/>
      <c r="D363" s="156"/>
      <c r="E363" s="156"/>
      <c r="F363" s="156"/>
      <c r="G363" s="156"/>
      <c r="H363" s="156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</row>
    <row r="364" ht="12.75" customHeight="1">
      <c r="A364" s="19"/>
      <c r="B364" s="19"/>
      <c r="C364" s="156"/>
      <c r="D364" s="156"/>
      <c r="E364" s="156"/>
      <c r="F364" s="156"/>
      <c r="G364" s="156"/>
      <c r="H364" s="156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</row>
    <row r="365" ht="12.75" customHeight="1">
      <c r="A365" s="19"/>
      <c r="B365" s="19"/>
      <c r="C365" s="156"/>
      <c r="D365" s="156"/>
      <c r="E365" s="156"/>
      <c r="F365" s="156"/>
      <c r="G365" s="156"/>
      <c r="H365" s="156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</row>
    <row r="366" ht="12.75" customHeight="1">
      <c r="A366" s="19"/>
      <c r="B366" s="19"/>
      <c r="C366" s="156"/>
      <c r="D366" s="156"/>
      <c r="E366" s="156"/>
      <c r="F366" s="156"/>
      <c r="G366" s="156"/>
      <c r="H366" s="156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</row>
    <row r="367" ht="12.75" customHeight="1">
      <c r="A367" s="19"/>
      <c r="B367" s="19"/>
      <c r="C367" s="156"/>
      <c r="D367" s="156"/>
      <c r="E367" s="156"/>
      <c r="F367" s="156"/>
      <c r="G367" s="156"/>
      <c r="H367" s="156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</row>
    <row r="368" ht="12.75" customHeight="1">
      <c r="A368" s="19"/>
      <c r="B368" s="19"/>
      <c r="C368" s="156"/>
      <c r="D368" s="156"/>
      <c r="E368" s="156"/>
      <c r="F368" s="156"/>
      <c r="G368" s="156"/>
      <c r="H368" s="156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</row>
    <row r="369" ht="12.75" customHeight="1">
      <c r="A369" s="19"/>
      <c r="B369" s="19"/>
      <c r="C369" s="156"/>
      <c r="D369" s="156"/>
      <c r="E369" s="156"/>
      <c r="F369" s="156"/>
      <c r="G369" s="156"/>
      <c r="H369" s="156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</row>
    <row r="370" ht="12.75" customHeight="1">
      <c r="A370" s="19"/>
      <c r="B370" s="19"/>
      <c r="C370" s="156"/>
      <c r="D370" s="156"/>
      <c r="E370" s="156"/>
      <c r="F370" s="156"/>
      <c r="G370" s="156"/>
      <c r="H370" s="156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</row>
    <row r="371" ht="12.75" customHeight="1">
      <c r="A371" s="19"/>
      <c r="B371" s="19"/>
      <c r="C371" s="156"/>
      <c r="D371" s="156"/>
      <c r="E371" s="156"/>
      <c r="F371" s="156"/>
      <c r="G371" s="156"/>
      <c r="H371" s="156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</row>
    <row r="372" ht="12.75" customHeight="1">
      <c r="A372" s="19"/>
      <c r="B372" s="19"/>
      <c r="C372" s="156"/>
      <c r="D372" s="156"/>
      <c r="E372" s="156"/>
      <c r="F372" s="156"/>
      <c r="G372" s="156"/>
      <c r="H372" s="156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</row>
    <row r="373" ht="12.75" customHeight="1">
      <c r="A373" s="19"/>
      <c r="B373" s="19"/>
      <c r="C373" s="156"/>
      <c r="D373" s="156"/>
      <c r="E373" s="156"/>
      <c r="F373" s="156"/>
      <c r="G373" s="156"/>
      <c r="H373" s="156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</row>
    <row r="374" ht="12.75" customHeight="1">
      <c r="A374" s="19"/>
      <c r="B374" s="19"/>
      <c r="C374" s="156"/>
      <c r="D374" s="156"/>
      <c r="E374" s="156"/>
      <c r="F374" s="156"/>
      <c r="G374" s="156"/>
      <c r="H374" s="156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</row>
    <row r="375" ht="12.75" customHeight="1">
      <c r="A375" s="19"/>
      <c r="B375" s="19"/>
      <c r="C375" s="156"/>
      <c r="D375" s="156"/>
      <c r="E375" s="156"/>
      <c r="F375" s="156"/>
      <c r="G375" s="156"/>
      <c r="H375" s="156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</row>
    <row r="376" ht="12.75" customHeight="1">
      <c r="A376" s="19"/>
      <c r="B376" s="19"/>
      <c r="C376" s="156"/>
      <c r="D376" s="156"/>
      <c r="E376" s="156"/>
      <c r="F376" s="156"/>
      <c r="G376" s="156"/>
      <c r="H376" s="156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</row>
    <row r="377" ht="12.75" customHeight="1">
      <c r="A377" s="19"/>
      <c r="B377" s="19"/>
      <c r="C377" s="156"/>
      <c r="D377" s="156"/>
      <c r="E377" s="156"/>
      <c r="F377" s="156"/>
      <c r="G377" s="156"/>
      <c r="H377" s="156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</row>
    <row r="378" ht="12.75" customHeight="1">
      <c r="A378" s="19"/>
      <c r="B378" s="19"/>
      <c r="C378" s="156"/>
      <c r="D378" s="156"/>
      <c r="E378" s="156"/>
      <c r="F378" s="156"/>
      <c r="G378" s="156"/>
      <c r="H378" s="156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</row>
    <row r="379" ht="12.75" customHeight="1">
      <c r="A379" s="19"/>
      <c r="B379" s="19"/>
      <c r="C379" s="156"/>
      <c r="D379" s="156"/>
      <c r="E379" s="156"/>
      <c r="F379" s="156"/>
      <c r="G379" s="156"/>
      <c r="H379" s="156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</row>
    <row r="380" ht="12.75" customHeight="1">
      <c r="A380" s="19"/>
      <c r="B380" s="19"/>
      <c r="C380" s="156"/>
      <c r="D380" s="156"/>
      <c r="E380" s="156"/>
      <c r="F380" s="156"/>
      <c r="G380" s="156"/>
      <c r="H380" s="156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</row>
    <row r="381" ht="12.75" customHeight="1">
      <c r="A381" s="19"/>
      <c r="B381" s="19"/>
      <c r="C381" s="156"/>
      <c r="D381" s="156"/>
      <c r="E381" s="156"/>
      <c r="F381" s="156"/>
      <c r="G381" s="156"/>
      <c r="H381" s="156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</row>
    <row r="382" ht="12.75" customHeight="1">
      <c r="A382" s="19"/>
      <c r="B382" s="19"/>
      <c r="C382" s="156"/>
      <c r="D382" s="156"/>
      <c r="E382" s="156"/>
      <c r="F382" s="156"/>
      <c r="G382" s="156"/>
      <c r="H382" s="156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</row>
    <row r="383" ht="12.75" customHeight="1">
      <c r="A383" s="19"/>
      <c r="B383" s="19"/>
      <c r="C383" s="156"/>
      <c r="D383" s="156"/>
      <c r="E383" s="156"/>
      <c r="F383" s="156"/>
      <c r="G383" s="156"/>
      <c r="H383" s="156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</row>
    <row r="384" ht="12.75" customHeight="1">
      <c r="A384" s="19"/>
      <c r="B384" s="19"/>
      <c r="C384" s="156"/>
      <c r="D384" s="156"/>
      <c r="E384" s="156"/>
      <c r="F384" s="156"/>
      <c r="G384" s="156"/>
      <c r="H384" s="156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</row>
    <row r="385" ht="12.75" customHeight="1">
      <c r="A385" s="19"/>
      <c r="B385" s="19"/>
      <c r="C385" s="156"/>
      <c r="D385" s="156"/>
      <c r="E385" s="156"/>
      <c r="F385" s="156"/>
      <c r="G385" s="156"/>
      <c r="H385" s="156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</row>
    <row r="386" ht="12.75" customHeight="1">
      <c r="A386" s="19"/>
      <c r="B386" s="19"/>
      <c r="C386" s="156"/>
      <c r="D386" s="156"/>
      <c r="E386" s="156"/>
      <c r="F386" s="156"/>
      <c r="G386" s="156"/>
      <c r="H386" s="156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</row>
    <row r="387" ht="12.75" customHeight="1">
      <c r="A387" s="19"/>
      <c r="B387" s="19"/>
      <c r="C387" s="156"/>
      <c r="D387" s="156"/>
      <c r="E387" s="156"/>
      <c r="F387" s="156"/>
      <c r="G387" s="156"/>
      <c r="H387" s="156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</row>
    <row r="388" ht="12.75" customHeight="1">
      <c r="A388" s="19"/>
      <c r="B388" s="19"/>
      <c r="C388" s="156"/>
      <c r="D388" s="156"/>
      <c r="E388" s="156"/>
      <c r="F388" s="156"/>
      <c r="G388" s="156"/>
      <c r="H388" s="156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</row>
    <row r="389" ht="12.75" customHeight="1">
      <c r="A389" s="19"/>
      <c r="B389" s="19"/>
      <c r="C389" s="156"/>
      <c r="D389" s="156"/>
      <c r="E389" s="156"/>
      <c r="F389" s="156"/>
      <c r="G389" s="156"/>
      <c r="H389" s="156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</row>
    <row r="390" ht="12.75" customHeight="1">
      <c r="A390" s="19"/>
      <c r="B390" s="19"/>
      <c r="C390" s="156"/>
      <c r="D390" s="156"/>
      <c r="E390" s="156"/>
      <c r="F390" s="156"/>
      <c r="G390" s="156"/>
      <c r="H390" s="156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</row>
    <row r="391" ht="12.75" customHeight="1">
      <c r="A391" s="19"/>
      <c r="B391" s="19"/>
      <c r="C391" s="156"/>
      <c r="D391" s="156"/>
      <c r="E391" s="156"/>
      <c r="F391" s="156"/>
      <c r="G391" s="156"/>
      <c r="H391" s="156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</row>
    <row r="392" ht="12.75" customHeight="1">
      <c r="A392" s="19"/>
      <c r="B392" s="19"/>
      <c r="C392" s="156"/>
      <c r="D392" s="156"/>
      <c r="E392" s="156"/>
      <c r="F392" s="156"/>
      <c r="G392" s="156"/>
      <c r="H392" s="156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</row>
    <row r="393" ht="12.75" customHeight="1">
      <c r="A393" s="19"/>
      <c r="B393" s="19"/>
      <c r="C393" s="156"/>
      <c r="D393" s="156"/>
      <c r="E393" s="156"/>
      <c r="F393" s="156"/>
      <c r="G393" s="156"/>
      <c r="H393" s="156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</row>
    <row r="394" ht="12.75" customHeight="1">
      <c r="A394" s="19"/>
      <c r="B394" s="19"/>
      <c r="C394" s="156"/>
      <c r="D394" s="156"/>
      <c r="E394" s="156"/>
      <c r="F394" s="156"/>
      <c r="G394" s="156"/>
      <c r="H394" s="156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</row>
    <row r="395" ht="12.75" customHeight="1">
      <c r="A395" s="19"/>
      <c r="B395" s="19"/>
      <c r="C395" s="156"/>
      <c r="D395" s="156"/>
      <c r="E395" s="156"/>
      <c r="F395" s="156"/>
      <c r="G395" s="156"/>
      <c r="H395" s="156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</row>
    <row r="396" ht="12.75" customHeight="1">
      <c r="A396" s="19"/>
      <c r="B396" s="19"/>
      <c r="C396" s="156"/>
      <c r="D396" s="156"/>
      <c r="E396" s="156"/>
      <c r="F396" s="156"/>
      <c r="G396" s="156"/>
      <c r="H396" s="156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</row>
    <row r="397" ht="12.75" customHeight="1">
      <c r="A397" s="19"/>
      <c r="B397" s="19"/>
      <c r="C397" s="156"/>
      <c r="D397" s="156"/>
      <c r="E397" s="156"/>
      <c r="F397" s="156"/>
      <c r="G397" s="156"/>
      <c r="H397" s="156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</row>
    <row r="398" ht="12.75" customHeight="1">
      <c r="A398" s="19"/>
      <c r="B398" s="19"/>
      <c r="C398" s="156"/>
      <c r="D398" s="156"/>
      <c r="E398" s="156"/>
      <c r="F398" s="156"/>
      <c r="G398" s="156"/>
      <c r="H398" s="156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</row>
    <row r="399" ht="12.75" customHeight="1">
      <c r="A399" s="19"/>
      <c r="B399" s="19"/>
      <c r="C399" s="156"/>
      <c r="D399" s="156"/>
      <c r="E399" s="156"/>
      <c r="F399" s="156"/>
      <c r="G399" s="156"/>
      <c r="H399" s="156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</row>
    <row r="400" ht="12.75" customHeight="1">
      <c r="A400" s="19"/>
      <c r="B400" s="19"/>
      <c r="C400" s="156"/>
      <c r="D400" s="156"/>
      <c r="E400" s="156"/>
      <c r="F400" s="156"/>
      <c r="G400" s="156"/>
      <c r="H400" s="156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</row>
    <row r="401" ht="12.75" customHeight="1">
      <c r="A401" s="19"/>
      <c r="B401" s="19"/>
      <c r="C401" s="156"/>
      <c r="D401" s="156"/>
      <c r="E401" s="156"/>
      <c r="F401" s="156"/>
      <c r="G401" s="156"/>
      <c r="H401" s="156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</row>
    <row r="402" ht="12.75" customHeight="1">
      <c r="A402" s="19"/>
      <c r="B402" s="19"/>
      <c r="C402" s="156"/>
      <c r="D402" s="156"/>
      <c r="E402" s="156"/>
      <c r="F402" s="156"/>
      <c r="G402" s="156"/>
      <c r="H402" s="156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</row>
    <row r="403" ht="12.75" customHeight="1">
      <c r="A403" s="19"/>
      <c r="B403" s="19"/>
      <c r="C403" s="156"/>
      <c r="D403" s="156"/>
      <c r="E403" s="156"/>
      <c r="F403" s="156"/>
      <c r="G403" s="156"/>
      <c r="H403" s="156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</row>
    <row r="404" ht="12.75" customHeight="1">
      <c r="A404" s="19"/>
      <c r="B404" s="19"/>
      <c r="C404" s="156"/>
      <c r="D404" s="156"/>
      <c r="E404" s="156"/>
      <c r="F404" s="156"/>
      <c r="G404" s="156"/>
      <c r="H404" s="156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</row>
    <row r="405" ht="12.75" customHeight="1">
      <c r="A405" s="19"/>
      <c r="B405" s="19"/>
      <c r="C405" s="156"/>
      <c r="D405" s="156"/>
      <c r="E405" s="156"/>
      <c r="F405" s="156"/>
      <c r="G405" s="156"/>
      <c r="H405" s="156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</row>
    <row r="406" ht="12.75" customHeight="1">
      <c r="A406" s="19"/>
      <c r="B406" s="19"/>
      <c r="C406" s="156"/>
      <c r="D406" s="156"/>
      <c r="E406" s="156"/>
      <c r="F406" s="156"/>
      <c r="G406" s="156"/>
      <c r="H406" s="156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</row>
    <row r="407" ht="12.75" customHeight="1">
      <c r="A407" s="19"/>
      <c r="B407" s="19"/>
      <c r="C407" s="156"/>
      <c r="D407" s="156"/>
      <c r="E407" s="156"/>
      <c r="F407" s="156"/>
      <c r="G407" s="156"/>
      <c r="H407" s="156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</row>
    <row r="408" ht="12.75" customHeight="1">
      <c r="A408" s="19"/>
      <c r="B408" s="19"/>
      <c r="C408" s="156"/>
      <c r="D408" s="156"/>
      <c r="E408" s="156"/>
      <c r="F408" s="156"/>
      <c r="G408" s="156"/>
      <c r="H408" s="156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</row>
    <row r="409" ht="12.75" customHeight="1">
      <c r="A409" s="19"/>
      <c r="B409" s="19"/>
      <c r="C409" s="156"/>
      <c r="D409" s="156"/>
      <c r="E409" s="156"/>
      <c r="F409" s="156"/>
      <c r="G409" s="156"/>
      <c r="H409" s="156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</row>
    <row r="410" ht="12.75" customHeight="1">
      <c r="A410" s="19"/>
      <c r="B410" s="19"/>
      <c r="C410" s="156"/>
      <c r="D410" s="156"/>
      <c r="E410" s="156"/>
      <c r="F410" s="156"/>
      <c r="G410" s="156"/>
      <c r="H410" s="156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</row>
    <row r="411" ht="12.75" customHeight="1">
      <c r="A411" s="19"/>
      <c r="B411" s="19"/>
      <c r="C411" s="156"/>
      <c r="D411" s="156"/>
      <c r="E411" s="156"/>
      <c r="F411" s="156"/>
      <c r="G411" s="156"/>
      <c r="H411" s="156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</row>
    <row r="412" ht="12.75" customHeight="1">
      <c r="A412" s="19"/>
      <c r="B412" s="19"/>
      <c r="C412" s="156"/>
      <c r="D412" s="156"/>
      <c r="E412" s="156"/>
      <c r="F412" s="156"/>
      <c r="G412" s="156"/>
      <c r="H412" s="156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</row>
    <row r="413" ht="12.75" customHeight="1">
      <c r="A413" s="19"/>
      <c r="B413" s="19"/>
      <c r="C413" s="156"/>
      <c r="D413" s="156"/>
      <c r="E413" s="156"/>
      <c r="F413" s="156"/>
      <c r="G413" s="156"/>
      <c r="H413" s="156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</row>
    <row r="414" ht="12.75" customHeight="1">
      <c r="A414" s="19"/>
      <c r="B414" s="19"/>
      <c r="C414" s="156"/>
      <c r="D414" s="156"/>
      <c r="E414" s="156"/>
      <c r="F414" s="156"/>
      <c r="G414" s="156"/>
      <c r="H414" s="156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</row>
    <row r="415" ht="12.75" customHeight="1">
      <c r="A415" s="19"/>
      <c r="B415" s="19"/>
      <c r="C415" s="156"/>
      <c r="D415" s="156"/>
      <c r="E415" s="156"/>
      <c r="F415" s="156"/>
      <c r="G415" s="156"/>
      <c r="H415" s="156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</row>
    <row r="416" ht="12.75" customHeight="1">
      <c r="A416" s="19"/>
      <c r="B416" s="19"/>
      <c r="C416" s="156"/>
      <c r="D416" s="156"/>
      <c r="E416" s="156"/>
      <c r="F416" s="156"/>
      <c r="G416" s="156"/>
      <c r="H416" s="156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</row>
    <row r="417" ht="12.75" customHeight="1">
      <c r="A417" s="19"/>
      <c r="B417" s="19"/>
      <c r="C417" s="156"/>
      <c r="D417" s="156"/>
      <c r="E417" s="156"/>
      <c r="F417" s="156"/>
      <c r="G417" s="156"/>
      <c r="H417" s="156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</row>
    <row r="418" ht="12.75" customHeight="1">
      <c r="A418" s="19"/>
      <c r="B418" s="19"/>
      <c r="C418" s="156"/>
      <c r="D418" s="156"/>
      <c r="E418" s="156"/>
      <c r="F418" s="156"/>
      <c r="G418" s="156"/>
      <c r="H418" s="156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</row>
    <row r="419" ht="12.75" customHeight="1">
      <c r="A419" s="19"/>
      <c r="B419" s="19"/>
      <c r="C419" s="156"/>
      <c r="D419" s="156"/>
      <c r="E419" s="156"/>
      <c r="F419" s="156"/>
      <c r="G419" s="156"/>
      <c r="H419" s="156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</row>
    <row r="420" ht="12.75" customHeight="1">
      <c r="A420" s="19"/>
      <c r="B420" s="19"/>
      <c r="C420" s="156"/>
      <c r="D420" s="156"/>
      <c r="E420" s="156"/>
      <c r="F420" s="156"/>
      <c r="G420" s="156"/>
      <c r="H420" s="156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</row>
    <row r="421" ht="12.75" customHeight="1">
      <c r="A421" s="19"/>
      <c r="B421" s="19"/>
      <c r="C421" s="156"/>
      <c r="D421" s="156"/>
      <c r="E421" s="156"/>
      <c r="F421" s="156"/>
      <c r="G421" s="156"/>
      <c r="H421" s="156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</row>
    <row r="422" ht="12.75" customHeight="1">
      <c r="A422" s="19"/>
      <c r="B422" s="19"/>
      <c r="C422" s="156"/>
      <c r="D422" s="156"/>
      <c r="E422" s="156"/>
      <c r="F422" s="156"/>
      <c r="G422" s="156"/>
      <c r="H422" s="156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</row>
    <row r="423" ht="12.75" customHeight="1">
      <c r="A423" s="19"/>
      <c r="B423" s="19"/>
      <c r="C423" s="156"/>
      <c r="D423" s="156"/>
      <c r="E423" s="156"/>
      <c r="F423" s="156"/>
      <c r="G423" s="156"/>
      <c r="H423" s="156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</row>
    <row r="424" ht="12.75" customHeight="1">
      <c r="A424" s="19"/>
      <c r="B424" s="19"/>
      <c r="C424" s="156"/>
      <c r="D424" s="156"/>
      <c r="E424" s="156"/>
      <c r="F424" s="156"/>
      <c r="G424" s="156"/>
      <c r="H424" s="156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</row>
    <row r="425" ht="12.75" customHeight="1">
      <c r="A425" s="19"/>
      <c r="B425" s="19"/>
      <c r="C425" s="156"/>
      <c r="D425" s="156"/>
      <c r="E425" s="156"/>
      <c r="F425" s="156"/>
      <c r="G425" s="156"/>
      <c r="H425" s="156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</row>
    <row r="426" ht="12.75" customHeight="1">
      <c r="A426" s="19"/>
      <c r="B426" s="19"/>
      <c r="C426" s="156"/>
      <c r="D426" s="156"/>
      <c r="E426" s="156"/>
      <c r="F426" s="156"/>
      <c r="G426" s="156"/>
      <c r="H426" s="156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</row>
    <row r="427" ht="12.75" customHeight="1">
      <c r="A427" s="19"/>
      <c r="B427" s="19"/>
      <c r="C427" s="156"/>
      <c r="D427" s="156"/>
      <c r="E427" s="156"/>
      <c r="F427" s="156"/>
      <c r="G427" s="156"/>
      <c r="H427" s="156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</row>
    <row r="428" ht="12.75" customHeight="1">
      <c r="A428" s="19"/>
      <c r="B428" s="19"/>
      <c r="C428" s="156"/>
      <c r="D428" s="156"/>
      <c r="E428" s="156"/>
      <c r="F428" s="156"/>
      <c r="G428" s="156"/>
      <c r="H428" s="156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</row>
    <row r="429" ht="12.75" customHeight="1">
      <c r="A429" s="19"/>
      <c r="B429" s="19"/>
      <c r="C429" s="156"/>
      <c r="D429" s="156"/>
      <c r="E429" s="156"/>
      <c r="F429" s="156"/>
      <c r="G429" s="156"/>
      <c r="H429" s="156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</row>
    <row r="430" ht="12.75" customHeight="1">
      <c r="A430" s="19"/>
      <c r="B430" s="19"/>
      <c r="C430" s="156"/>
      <c r="D430" s="156"/>
      <c r="E430" s="156"/>
      <c r="F430" s="156"/>
      <c r="G430" s="156"/>
      <c r="H430" s="156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</row>
    <row r="431" ht="12.75" customHeight="1">
      <c r="A431" s="19"/>
      <c r="B431" s="19"/>
      <c r="C431" s="156"/>
      <c r="D431" s="156"/>
      <c r="E431" s="156"/>
      <c r="F431" s="156"/>
      <c r="G431" s="156"/>
      <c r="H431" s="156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</row>
    <row r="432" ht="12.75" customHeight="1">
      <c r="A432" s="19"/>
      <c r="B432" s="19"/>
      <c r="C432" s="156"/>
      <c r="D432" s="156"/>
      <c r="E432" s="156"/>
      <c r="F432" s="156"/>
      <c r="G432" s="156"/>
      <c r="H432" s="156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</row>
    <row r="433" ht="12.75" customHeight="1">
      <c r="A433" s="19"/>
      <c r="B433" s="19"/>
      <c r="C433" s="156"/>
      <c r="D433" s="156"/>
      <c r="E433" s="156"/>
      <c r="F433" s="156"/>
      <c r="G433" s="156"/>
      <c r="H433" s="156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</row>
    <row r="434" ht="12.75" customHeight="1">
      <c r="A434" s="19"/>
      <c r="B434" s="19"/>
      <c r="C434" s="156"/>
      <c r="D434" s="156"/>
      <c r="E434" s="156"/>
      <c r="F434" s="156"/>
      <c r="G434" s="156"/>
      <c r="H434" s="156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</row>
    <row r="435" ht="12.75" customHeight="1">
      <c r="A435" s="19"/>
      <c r="B435" s="19"/>
      <c r="C435" s="156"/>
      <c r="D435" s="156"/>
      <c r="E435" s="156"/>
      <c r="F435" s="156"/>
      <c r="G435" s="156"/>
      <c r="H435" s="156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</row>
    <row r="436" ht="12.75" customHeight="1">
      <c r="A436" s="19"/>
      <c r="B436" s="19"/>
      <c r="C436" s="156"/>
      <c r="D436" s="156"/>
      <c r="E436" s="156"/>
      <c r="F436" s="156"/>
      <c r="G436" s="156"/>
      <c r="H436" s="156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</row>
    <row r="437" ht="12.75" customHeight="1">
      <c r="A437" s="19"/>
      <c r="B437" s="19"/>
      <c r="C437" s="156"/>
      <c r="D437" s="156"/>
      <c r="E437" s="156"/>
      <c r="F437" s="156"/>
      <c r="G437" s="156"/>
      <c r="H437" s="156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</row>
    <row r="438" ht="12.75" customHeight="1">
      <c r="A438" s="19"/>
      <c r="B438" s="19"/>
      <c r="C438" s="156"/>
      <c r="D438" s="156"/>
      <c r="E438" s="156"/>
      <c r="F438" s="156"/>
      <c r="G438" s="156"/>
      <c r="H438" s="156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</row>
    <row r="439" ht="12.75" customHeight="1">
      <c r="A439" s="19"/>
      <c r="B439" s="19"/>
      <c r="C439" s="156"/>
      <c r="D439" s="156"/>
      <c r="E439" s="156"/>
      <c r="F439" s="156"/>
      <c r="G439" s="156"/>
      <c r="H439" s="156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</row>
    <row r="440" ht="12.75" customHeight="1">
      <c r="A440" s="19"/>
      <c r="B440" s="19"/>
      <c r="C440" s="156"/>
      <c r="D440" s="156"/>
      <c r="E440" s="156"/>
      <c r="F440" s="156"/>
      <c r="G440" s="156"/>
      <c r="H440" s="156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</row>
    <row r="441" ht="12.75" customHeight="1">
      <c r="A441" s="19"/>
      <c r="B441" s="19"/>
      <c r="C441" s="156"/>
      <c r="D441" s="156"/>
      <c r="E441" s="156"/>
      <c r="F441" s="156"/>
      <c r="G441" s="156"/>
      <c r="H441" s="156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</row>
    <row r="442" ht="12.75" customHeight="1">
      <c r="A442" s="19"/>
      <c r="B442" s="19"/>
      <c r="C442" s="156"/>
      <c r="D442" s="156"/>
      <c r="E442" s="156"/>
      <c r="F442" s="156"/>
      <c r="G442" s="156"/>
      <c r="H442" s="156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</row>
    <row r="443" ht="12.75" customHeight="1">
      <c r="A443" s="19"/>
      <c r="B443" s="19"/>
      <c r="C443" s="156"/>
      <c r="D443" s="156"/>
      <c r="E443" s="156"/>
      <c r="F443" s="156"/>
      <c r="G443" s="156"/>
      <c r="H443" s="156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</row>
    <row r="444" ht="12.75" customHeight="1">
      <c r="A444" s="19"/>
      <c r="B444" s="19"/>
      <c r="C444" s="156"/>
      <c r="D444" s="156"/>
      <c r="E444" s="156"/>
      <c r="F444" s="156"/>
      <c r="G444" s="156"/>
      <c r="H444" s="156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</row>
    <row r="445" ht="12.75" customHeight="1">
      <c r="A445" s="19"/>
      <c r="B445" s="19"/>
      <c r="C445" s="156"/>
      <c r="D445" s="156"/>
      <c r="E445" s="156"/>
      <c r="F445" s="156"/>
      <c r="G445" s="156"/>
      <c r="H445" s="156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</row>
    <row r="446" ht="12.75" customHeight="1">
      <c r="A446" s="19"/>
      <c r="B446" s="19"/>
      <c r="C446" s="156"/>
      <c r="D446" s="156"/>
      <c r="E446" s="156"/>
      <c r="F446" s="156"/>
      <c r="G446" s="156"/>
      <c r="H446" s="156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</row>
    <row r="447" ht="12.75" customHeight="1">
      <c r="A447" s="19"/>
      <c r="B447" s="19"/>
      <c r="C447" s="156"/>
      <c r="D447" s="156"/>
      <c r="E447" s="156"/>
      <c r="F447" s="156"/>
      <c r="G447" s="156"/>
      <c r="H447" s="156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</row>
    <row r="448" ht="12.75" customHeight="1">
      <c r="A448" s="19"/>
      <c r="B448" s="19"/>
      <c r="C448" s="156"/>
      <c r="D448" s="156"/>
      <c r="E448" s="156"/>
      <c r="F448" s="156"/>
      <c r="G448" s="156"/>
      <c r="H448" s="156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</row>
    <row r="449" ht="12.75" customHeight="1">
      <c r="A449" s="19"/>
      <c r="B449" s="19"/>
      <c r="C449" s="156"/>
      <c r="D449" s="156"/>
      <c r="E449" s="156"/>
      <c r="F449" s="156"/>
      <c r="G449" s="156"/>
      <c r="H449" s="156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</row>
    <row r="450" ht="12.75" customHeight="1">
      <c r="A450" s="19"/>
      <c r="B450" s="19"/>
      <c r="C450" s="156"/>
      <c r="D450" s="156"/>
      <c r="E450" s="156"/>
      <c r="F450" s="156"/>
      <c r="G450" s="156"/>
      <c r="H450" s="156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</row>
    <row r="451" ht="12.75" customHeight="1">
      <c r="A451" s="19"/>
      <c r="B451" s="19"/>
      <c r="C451" s="156"/>
      <c r="D451" s="156"/>
      <c r="E451" s="156"/>
      <c r="F451" s="156"/>
      <c r="G451" s="156"/>
      <c r="H451" s="156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</row>
    <row r="452" ht="12.75" customHeight="1">
      <c r="A452" s="19"/>
      <c r="B452" s="19"/>
      <c r="C452" s="156"/>
      <c r="D452" s="156"/>
      <c r="E452" s="156"/>
      <c r="F452" s="156"/>
      <c r="G452" s="156"/>
      <c r="H452" s="156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</row>
    <row r="453" ht="12.75" customHeight="1">
      <c r="A453" s="19"/>
      <c r="B453" s="19"/>
      <c r="C453" s="156"/>
      <c r="D453" s="156"/>
      <c r="E453" s="156"/>
      <c r="F453" s="156"/>
      <c r="G453" s="156"/>
      <c r="H453" s="156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</row>
    <row r="454" ht="12.75" customHeight="1">
      <c r="A454" s="19"/>
      <c r="B454" s="19"/>
      <c r="C454" s="156"/>
      <c r="D454" s="156"/>
      <c r="E454" s="156"/>
      <c r="F454" s="156"/>
      <c r="G454" s="156"/>
      <c r="H454" s="156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</row>
    <row r="455" ht="12.75" customHeight="1">
      <c r="A455" s="19"/>
      <c r="B455" s="19"/>
      <c r="C455" s="156"/>
      <c r="D455" s="156"/>
      <c r="E455" s="156"/>
      <c r="F455" s="156"/>
      <c r="G455" s="156"/>
      <c r="H455" s="156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</row>
    <row r="456" ht="12.75" customHeight="1">
      <c r="A456" s="19"/>
      <c r="B456" s="19"/>
      <c r="C456" s="156"/>
      <c r="D456" s="156"/>
      <c r="E456" s="156"/>
      <c r="F456" s="156"/>
      <c r="G456" s="156"/>
      <c r="H456" s="156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</row>
    <row r="457" ht="12.75" customHeight="1">
      <c r="A457" s="19"/>
      <c r="B457" s="19"/>
      <c r="C457" s="156"/>
      <c r="D457" s="156"/>
      <c r="E457" s="156"/>
      <c r="F457" s="156"/>
      <c r="G457" s="156"/>
      <c r="H457" s="156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</row>
    <row r="458" ht="12.75" customHeight="1">
      <c r="A458" s="19"/>
      <c r="B458" s="19"/>
      <c r="C458" s="156"/>
      <c r="D458" s="156"/>
      <c r="E458" s="156"/>
      <c r="F458" s="156"/>
      <c r="G458" s="156"/>
      <c r="H458" s="156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</row>
    <row r="459" ht="12.75" customHeight="1">
      <c r="A459" s="19"/>
      <c r="B459" s="19"/>
      <c r="C459" s="156"/>
      <c r="D459" s="156"/>
      <c r="E459" s="156"/>
      <c r="F459" s="156"/>
      <c r="G459" s="156"/>
      <c r="H459" s="156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</row>
    <row r="460" ht="12.75" customHeight="1">
      <c r="A460" s="19"/>
      <c r="B460" s="19"/>
      <c r="C460" s="156"/>
      <c r="D460" s="156"/>
      <c r="E460" s="156"/>
      <c r="F460" s="156"/>
      <c r="G460" s="156"/>
      <c r="H460" s="156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</row>
    <row r="461" ht="12.75" customHeight="1">
      <c r="A461" s="19"/>
      <c r="B461" s="19"/>
      <c r="C461" s="156"/>
      <c r="D461" s="156"/>
      <c r="E461" s="156"/>
      <c r="F461" s="156"/>
      <c r="G461" s="156"/>
      <c r="H461" s="156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</row>
    <row r="462" ht="12.75" customHeight="1">
      <c r="A462" s="19"/>
      <c r="B462" s="19"/>
      <c r="C462" s="156"/>
      <c r="D462" s="156"/>
      <c r="E462" s="156"/>
      <c r="F462" s="156"/>
      <c r="G462" s="156"/>
      <c r="H462" s="156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</row>
    <row r="463" ht="12.75" customHeight="1">
      <c r="A463" s="19"/>
      <c r="B463" s="19"/>
      <c r="C463" s="156"/>
      <c r="D463" s="156"/>
      <c r="E463" s="156"/>
      <c r="F463" s="156"/>
      <c r="G463" s="156"/>
      <c r="H463" s="156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</row>
    <row r="464" ht="12.75" customHeight="1">
      <c r="A464" s="19"/>
      <c r="B464" s="19"/>
      <c r="C464" s="156"/>
      <c r="D464" s="156"/>
      <c r="E464" s="156"/>
      <c r="F464" s="156"/>
      <c r="G464" s="156"/>
      <c r="H464" s="156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</row>
    <row r="465" ht="12.75" customHeight="1">
      <c r="A465" s="19"/>
      <c r="B465" s="19"/>
      <c r="C465" s="156"/>
      <c r="D465" s="156"/>
      <c r="E465" s="156"/>
      <c r="F465" s="156"/>
      <c r="G465" s="156"/>
      <c r="H465" s="156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</row>
    <row r="466" ht="12.75" customHeight="1">
      <c r="A466" s="19"/>
      <c r="B466" s="19"/>
      <c r="C466" s="156"/>
      <c r="D466" s="156"/>
      <c r="E466" s="156"/>
      <c r="F466" s="156"/>
      <c r="G466" s="156"/>
      <c r="H466" s="156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</row>
    <row r="467" ht="12.75" customHeight="1">
      <c r="A467" s="19"/>
      <c r="B467" s="19"/>
      <c r="C467" s="156"/>
      <c r="D467" s="156"/>
      <c r="E467" s="156"/>
      <c r="F467" s="156"/>
      <c r="G467" s="156"/>
      <c r="H467" s="156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</row>
    <row r="468" ht="12.75" customHeight="1">
      <c r="A468" s="19"/>
      <c r="B468" s="19"/>
      <c r="C468" s="156"/>
      <c r="D468" s="156"/>
      <c r="E468" s="156"/>
      <c r="F468" s="156"/>
      <c r="G468" s="156"/>
      <c r="H468" s="156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</row>
    <row r="469" ht="12.75" customHeight="1">
      <c r="A469" s="19"/>
      <c r="B469" s="19"/>
      <c r="C469" s="156"/>
      <c r="D469" s="156"/>
      <c r="E469" s="156"/>
      <c r="F469" s="156"/>
      <c r="G469" s="156"/>
      <c r="H469" s="156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</row>
    <row r="470" ht="12.75" customHeight="1">
      <c r="A470" s="19"/>
      <c r="B470" s="19"/>
      <c r="C470" s="156"/>
      <c r="D470" s="156"/>
      <c r="E470" s="156"/>
      <c r="F470" s="156"/>
      <c r="G470" s="156"/>
      <c r="H470" s="156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</row>
    <row r="471" ht="12.75" customHeight="1">
      <c r="A471" s="19"/>
      <c r="B471" s="19"/>
      <c r="C471" s="156"/>
      <c r="D471" s="156"/>
      <c r="E471" s="156"/>
      <c r="F471" s="156"/>
      <c r="G471" s="156"/>
      <c r="H471" s="156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</row>
    <row r="472" ht="12.75" customHeight="1">
      <c r="A472" s="19"/>
      <c r="B472" s="19"/>
      <c r="C472" s="156"/>
      <c r="D472" s="156"/>
      <c r="E472" s="156"/>
      <c r="F472" s="156"/>
      <c r="G472" s="156"/>
      <c r="H472" s="156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</row>
    <row r="473" ht="12.75" customHeight="1">
      <c r="A473" s="19"/>
      <c r="B473" s="19"/>
      <c r="C473" s="156"/>
      <c r="D473" s="156"/>
      <c r="E473" s="156"/>
      <c r="F473" s="156"/>
      <c r="G473" s="156"/>
      <c r="H473" s="156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</row>
    <row r="474" ht="12.75" customHeight="1">
      <c r="A474" s="19"/>
      <c r="B474" s="19"/>
      <c r="C474" s="156"/>
      <c r="D474" s="156"/>
      <c r="E474" s="156"/>
      <c r="F474" s="156"/>
      <c r="G474" s="156"/>
      <c r="H474" s="156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</row>
    <row r="475" ht="12.75" customHeight="1">
      <c r="A475" s="19"/>
      <c r="B475" s="19"/>
      <c r="C475" s="156"/>
      <c r="D475" s="156"/>
      <c r="E475" s="156"/>
      <c r="F475" s="156"/>
      <c r="G475" s="156"/>
      <c r="H475" s="156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</row>
    <row r="476" ht="12.75" customHeight="1">
      <c r="A476" s="19"/>
      <c r="B476" s="19"/>
      <c r="C476" s="156"/>
      <c r="D476" s="156"/>
      <c r="E476" s="156"/>
      <c r="F476" s="156"/>
      <c r="G476" s="156"/>
      <c r="H476" s="156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</row>
    <row r="477" ht="12.75" customHeight="1">
      <c r="A477" s="19"/>
      <c r="B477" s="19"/>
      <c r="C477" s="156"/>
      <c r="D477" s="156"/>
      <c r="E477" s="156"/>
      <c r="F477" s="156"/>
      <c r="G477" s="156"/>
      <c r="H477" s="156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</row>
    <row r="478" ht="12.75" customHeight="1">
      <c r="A478" s="19"/>
      <c r="B478" s="19"/>
      <c r="C478" s="156"/>
      <c r="D478" s="156"/>
      <c r="E478" s="156"/>
      <c r="F478" s="156"/>
      <c r="G478" s="156"/>
      <c r="H478" s="156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</row>
    <row r="479" ht="12.75" customHeight="1">
      <c r="A479" s="19"/>
      <c r="B479" s="19"/>
      <c r="C479" s="156"/>
      <c r="D479" s="156"/>
      <c r="E479" s="156"/>
      <c r="F479" s="156"/>
      <c r="G479" s="156"/>
      <c r="H479" s="156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</row>
    <row r="480" ht="12.75" customHeight="1">
      <c r="A480" s="19"/>
      <c r="B480" s="19"/>
      <c r="C480" s="156"/>
      <c r="D480" s="156"/>
      <c r="E480" s="156"/>
      <c r="F480" s="156"/>
      <c r="G480" s="156"/>
      <c r="H480" s="156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</row>
    <row r="481" ht="12.75" customHeight="1">
      <c r="A481" s="19"/>
      <c r="B481" s="19"/>
      <c r="C481" s="156"/>
      <c r="D481" s="156"/>
      <c r="E481" s="156"/>
      <c r="F481" s="156"/>
      <c r="G481" s="156"/>
      <c r="H481" s="156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</row>
    <row r="482" ht="12.75" customHeight="1">
      <c r="A482" s="19"/>
      <c r="B482" s="19"/>
      <c r="C482" s="156"/>
      <c r="D482" s="156"/>
      <c r="E482" s="156"/>
      <c r="F482" s="156"/>
      <c r="G482" s="156"/>
      <c r="H482" s="156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</row>
    <row r="483" ht="12.75" customHeight="1">
      <c r="A483" s="19"/>
      <c r="B483" s="19"/>
      <c r="C483" s="156"/>
      <c r="D483" s="156"/>
      <c r="E483" s="156"/>
      <c r="F483" s="156"/>
      <c r="G483" s="156"/>
      <c r="H483" s="156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</row>
    <row r="484" ht="12.75" customHeight="1">
      <c r="A484" s="19"/>
      <c r="B484" s="19"/>
      <c r="C484" s="156"/>
      <c r="D484" s="156"/>
      <c r="E484" s="156"/>
      <c r="F484" s="156"/>
      <c r="G484" s="156"/>
      <c r="H484" s="156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</row>
    <row r="485" ht="12.75" customHeight="1">
      <c r="A485" s="19"/>
      <c r="B485" s="19"/>
      <c r="C485" s="156"/>
      <c r="D485" s="156"/>
      <c r="E485" s="156"/>
      <c r="F485" s="156"/>
      <c r="G485" s="156"/>
      <c r="H485" s="156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</row>
    <row r="486" ht="12.75" customHeight="1">
      <c r="A486" s="19"/>
      <c r="B486" s="19"/>
      <c r="C486" s="156"/>
      <c r="D486" s="156"/>
      <c r="E486" s="156"/>
      <c r="F486" s="156"/>
      <c r="G486" s="156"/>
      <c r="H486" s="156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</row>
    <row r="487" ht="12.75" customHeight="1">
      <c r="A487" s="19"/>
      <c r="B487" s="19"/>
      <c r="C487" s="156"/>
      <c r="D487" s="156"/>
      <c r="E487" s="156"/>
      <c r="F487" s="156"/>
      <c r="G487" s="156"/>
      <c r="H487" s="156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</row>
    <row r="488" ht="12.75" customHeight="1">
      <c r="A488" s="19"/>
      <c r="B488" s="19"/>
      <c r="C488" s="156"/>
      <c r="D488" s="156"/>
      <c r="E488" s="156"/>
      <c r="F488" s="156"/>
      <c r="G488" s="156"/>
      <c r="H488" s="156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</row>
    <row r="489" ht="12.75" customHeight="1">
      <c r="A489" s="19"/>
      <c r="B489" s="19"/>
      <c r="C489" s="156"/>
      <c r="D489" s="156"/>
      <c r="E489" s="156"/>
      <c r="F489" s="156"/>
      <c r="G489" s="156"/>
      <c r="H489" s="156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</row>
    <row r="490" ht="12.75" customHeight="1">
      <c r="A490" s="19"/>
      <c r="B490" s="19"/>
      <c r="C490" s="156"/>
      <c r="D490" s="156"/>
      <c r="E490" s="156"/>
      <c r="F490" s="156"/>
      <c r="G490" s="156"/>
      <c r="H490" s="156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</row>
    <row r="491" ht="12.75" customHeight="1">
      <c r="A491" s="19"/>
      <c r="B491" s="19"/>
      <c r="C491" s="156"/>
      <c r="D491" s="156"/>
      <c r="E491" s="156"/>
      <c r="F491" s="156"/>
      <c r="G491" s="156"/>
      <c r="H491" s="156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</row>
    <row r="492" ht="12.75" customHeight="1">
      <c r="A492" s="19"/>
      <c r="B492" s="19"/>
      <c r="C492" s="156"/>
      <c r="D492" s="156"/>
      <c r="E492" s="156"/>
      <c r="F492" s="156"/>
      <c r="G492" s="156"/>
      <c r="H492" s="156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</row>
    <row r="493" ht="12.75" customHeight="1">
      <c r="A493" s="19"/>
      <c r="B493" s="19"/>
      <c r="C493" s="156"/>
      <c r="D493" s="156"/>
      <c r="E493" s="156"/>
      <c r="F493" s="156"/>
      <c r="G493" s="156"/>
      <c r="H493" s="156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</row>
    <row r="494" ht="12.75" customHeight="1">
      <c r="A494" s="19"/>
      <c r="B494" s="19"/>
      <c r="C494" s="156"/>
      <c r="D494" s="156"/>
      <c r="E494" s="156"/>
      <c r="F494" s="156"/>
      <c r="G494" s="156"/>
      <c r="H494" s="156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</row>
    <row r="495" ht="12.75" customHeight="1">
      <c r="A495" s="19"/>
      <c r="B495" s="19"/>
      <c r="C495" s="156"/>
      <c r="D495" s="156"/>
      <c r="E495" s="156"/>
      <c r="F495" s="156"/>
      <c r="G495" s="156"/>
      <c r="H495" s="156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</row>
    <row r="496" ht="12.75" customHeight="1">
      <c r="A496" s="19"/>
      <c r="B496" s="19"/>
      <c r="C496" s="156"/>
      <c r="D496" s="156"/>
      <c r="E496" s="156"/>
      <c r="F496" s="156"/>
      <c r="G496" s="156"/>
      <c r="H496" s="156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</row>
    <row r="497" ht="12.75" customHeight="1">
      <c r="A497" s="19"/>
      <c r="B497" s="19"/>
      <c r="C497" s="156"/>
      <c r="D497" s="156"/>
      <c r="E497" s="156"/>
      <c r="F497" s="156"/>
      <c r="G497" s="156"/>
      <c r="H497" s="156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</row>
    <row r="498" ht="12.75" customHeight="1">
      <c r="A498" s="19"/>
      <c r="B498" s="19"/>
      <c r="C498" s="156"/>
      <c r="D498" s="156"/>
      <c r="E498" s="156"/>
      <c r="F498" s="156"/>
      <c r="G498" s="156"/>
      <c r="H498" s="156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</row>
    <row r="499" ht="12.75" customHeight="1">
      <c r="A499" s="19"/>
      <c r="B499" s="19"/>
      <c r="C499" s="156"/>
      <c r="D499" s="156"/>
      <c r="E499" s="156"/>
      <c r="F499" s="156"/>
      <c r="G499" s="156"/>
      <c r="H499" s="156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</row>
    <row r="500" ht="12.75" customHeight="1">
      <c r="A500" s="19"/>
      <c r="B500" s="19"/>
      <c r="C500" s="156"/>
      <c r="D500" s="156"/>
      <c r="E500" s="156"/>
      <c r="F500" s="156"/>
      <c r="G500" s="156"/>
      <c r="H500" s="156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</row>
    <row r="501" ht="12.75" customHeight="1">
      <c r="A501" s="19"/>
      <c r="B501" s="19"/>
      <c r="C501" s="156"/>
      <c r="D501" s="156"/>
      <c r="E501" s="156"/>
      <c r="F501" s="156"/>
      <c r="G501" s="156"/>
      <c r="H501" s="156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</row>
    <row r="502" ht="12.75" customHeight="1">
      <c r="A502" s="19"/>
      <c r="B502" s="19"/>
      <c r="C502" s="156"/>
      <c r="D502" s="156"/>
      <c r="E502" s="156"/>
      <c r="F502" s="156"/>
      <c r="G502" s="156"/>
      <c r="H502" s="156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</row>
    <row r="503" ht="12.75" customHeight="1">
      <c r="A503" s="19"/>
      <c r="B503" s="19"/>
      <c r="C503" s="156"/>
      <c r="D503" s="156"/>
      <c r="E503" s="156"/>
      <c r="F503" s="156"/>
      <c r="G503" s="156"/>
      <c r="H503" s="156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</row>
    <row r="504" ht="12.75" customHeight="1">
      <c r="A504" s="19"/>
      <c r="B504" s="19"/>
      <c r="C504" s="156"/>
      <c r="D504" s="156"/>
      <c r="E504" s="156"/>
      <c r="F504" s="156"/>
      <c r="G504" s="156"/>
      <c r="H504" s="156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</row>
    <row r="505" ht="12.75" customHeight="1">
      <c r="A505" s="19"/>
      <c r="B505" s="19"/>
      <c r="C505" s="156"/>
      <c r="D505" s="156"/>
      <c r="E505" s="156"/>
      <c r="F505" s="156"/>
      <c r="G505" s="156"/>
      <c r="H505" s="156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</row>
    <row r="506" ht="12.75" customHeight="1">
      <c r="A506" s="19"/>
      <c r="B506" s="19"/>
      <c r="C506" s="156"/>
      <c r="D506" s="156"/>
      <c r="E506" s="156"/>
      <c r="F506" s="156"/>
      <c r="G506" s="156"/>
      <c r="H506" s="156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</row>
    <row r="507" ht="12.75" customHeight="1">
      <c r="A507" s="19"/>
      <c r="B507" s="19"/>
      <c r="C507" s="156"/>
      <c r="D507" s="156"/>
      <c r="E507" s="156"/>
      <c r="F507" s="156"/>
      <c r="G507" s="156"/>
      <c r="H507" s="156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</row>
    <row r="508" ht="12.75" customHeight="1">
      <c r="A508" s="19"/>
      <c r="B508" s="19"/>
      <c r="C508" s="156"/>
      <c r="D508" s="156"/>
      <c r="E508" s="156"/>
      <c r="F508" s="156"/>
      <c r="G508" s="156"/>
      <c r="H508" s="156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</row>
    <row r="509" ht="12.75" customHeight="1">
      <c r="A509" s="19"/>
      <c r="B509" s="19"/>
      <c r="C509" s="156"/>
      <c r="D509" s="156"/>
      <c r="E509" s="156"/>
      <c r="F509" s="156"/>
      <c r="G509" s="156"/>
      <c r="H509" s="156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</row>
    <row r="510" ht="12.75" customHeight="1">
      <c r="A510" s="19"/>
      <c r="B510" s="19"/>
      <c r="C510" s="156"/>
      <c r="D510" s="156"/>
      <c r="E510" s="156"/>
      <c r="F510" s="156"/>
      <c r="G510" s="156"/>
      <c r="H510" s="156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</row>
    <row r="511" ht="12.75" customHeight="1">
      <c r="A511" s="19"/>
      <c r="B511" s="19"/>
      <c r="C511" s="156"/>
      <c r="D511" s="156"/>
      <c r="E511" s="156"/>
      <c r="F511" s="156"/>
      <c r="G511" s="156"/>
      <c r="H511" s="156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</row>
    <row r="512" ht="12.75" customHeight="1">
      <c r="A512" s="19"/>
      <c r="B512" s="19"/>
      <c r="C512" s="156"/>
      <c r="D512" s="156"/>
      <c r="E512" s="156"/>
      <c r="F512" s="156"/>
      <c r="G512" s="156"/>
      <c r="H512" s="156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</row>
    <row r="513" ht="12.75" customHeight="1">
      <c r="A513" s="19"/>
      <c r="B513" s="19"/>
      <c r="C513" s="156"/>
      <c r="D513" s="156"/>
      <c r="E513" s="156"/>
      <c r="F513" s="156"/>
      <c r="G513" s="156"/>
      <c r="H513" s="156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</row>
    <row r="514" ht="12.75" customHeight="1">
      <c r="A514" s="19"/>
      <c r="B514" s="19"/>
      <c r="C514" s="156"/>
      <c r="D514" s="156"/>
      <c r="E514" s="156"/>
      <c r="F514" s="156"/>
      <c r="G514" s="156"/>
      <c r="H514" s="156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</row>
    <row r="515" ht="12.75" customHeight="1">
      <c r="A515" s="19"/>
      <c r="B515" s="19"/>
      <c r="C515" s="156"/>
      <c r="D515" s="156"/>
      <c r="E515" s="156"/>
      <c r="F515" s="156"/>
      <c r="G515" s="156"/>
      <c r="H515" s="156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</row>
    <row r="516" ht="12.75" customHeight="1">
      <c r="A516" s="19"/>
      <c r="B516" s="19"/>
      <c r="C516" s="156"/>
      <c r="D516" s="156"/>
      <c r="E516" s="156"/>
      <c r="F516" s="156"/>
      <c r="G516" s="156"/>
      <c r="H516" s="156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</row>
    <row r="517" ht="12.75" customHeight="1">
      <c r="A517" s="19"/>
      <c r="B517" s="19"/>
      <c r="C517" s="156"/>
      <c r="D517" s="156"/>
      <c r="E517" s="156"/>
      <c r="F517" s="156"/>
      <c r="G517" s="156"/>
      <c r="H517" s="156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</row>
    <row r="518" ht="12.75" customHeight="1">
      <c r="A518" s="19"/>
      <c r="B518" s="19"/>
      <c r="C518" s="156"/>
      <c r="D518" s="156"/>
      <c r="E518" s="156"/>
      <c r="F518" s="156"/>
      <c r="G518" s="156"/>
      <c r="H518" s="156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</row>
    <row r="519" ht="12.75" customHeight="1">
      <c r="A519" s="19"/>
      <c r="B519" s="19"/>
      <c r="C519" s="156"/>
      <c r="D519" s="156"/>
      <c r="E519" s="156"/>
      <c r="F519" s="156"/>
      <c r="G519" s="156"/>
      <c r="H519" s="156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</row>
    <row r="520" ht="12.75" customHeight="1">
      <c r="A520" s="19"/>
      <c r="B520" s="19"/>
      <c r="C520" s="156"/>
      <c r="D520" s="156"/>
      <c r="E520" s="156"/>
      <c r="F520" s="156"/>
      <c r="G520" s="156"/>
      <c r="H520" s="156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</row>
    <row r="521" ht="12.75" customHeight="1">
      <c r="A521" s="19"/>
      <c r="B521" s="19"/>
      <c r="C521" s="156"/>
      <c r="D521" s="156"/>
      <c r="E521" s="156"/>
      <c r="F521" s="156"/>
      <c r="G521" s="156"/>
      <c r="H521" s="156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</row>
    <row r="522" ht="12.75" customHeight="1">
      <c r="A522" s="19"/>
      <c r="B522" s="19"/>
      <c r="C522" s="156"/>
      <c r="D522" s="156"/>
      <c r="E522" s="156"/>
      <c r="F522" s="156"/>
      <c r="G522" s="156"/>
      <c r="H522" s="156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</row>
    <row r="523" ht="12.75" customHeight="1">
      <c r="A523" s="19"/>
      <c r="B523" s="19"/>
      <c r="C523" s="156"/>
      <c r="D523" s="156"/>
      <c r="E523" s="156"/>
      <c r="F523" s="156"/>
      <c r="G523" s="156"/>
      <c r="H523" s="156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</row>
    <row r="524" ht="12.75" customHeight="1">
      <c r="A524" s="19"/>
      <c r="B524" s="19"/>
      <c r="C524" s="156"/>
      <c r="D524" s="156"/>
      <c r="E524" s="156"/>
      <c r="F524" s="156"/>
      <c r="G524" s="156"/>
      <c r="H524" s="156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</row>
    <row r="525" ht="12.75" customHeight="1">
      <c r="A525" s="19"/>
      <c r="B525" s="19"/>
      <c r="C525" s="156"/>
      <c r="D525" s="156"/>
      <c r="E525" s="156"/>
      <c r="F525" s="156"/>
      <c r="G525" s="156"/>
      <c r="H525" s="156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ht="12.75" customHeight="1">
      <c r="A526" s="19"/>
      <c r="B526" s="19"/>
      <c r="C526" s="156"/>
      <c r="D526" s="156"/>
      <c r="E526" s="156"/>
      <c r="F526" s="156"/>
      <c r="G526" s="156"/>
      <c r="H526" s="156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ht="12.75" customHeight="1">
      <c r="A527" s="19"/>
      <c r="B527" s="19"/>
      <c r="C527" s="156"/>
      <c r="D527" s="156"/>
      <c r="E527" s="156"/>
      <c r="F527" s="156"/>
      <c r="G527" s="156"/>
      <c r="H527" s="156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ht="12.75" customHeight="1">
      <c r="A528" s="19"/>
      <c r="B528" s="19"/>
      <c r="C528" s="156"/>
      <c r="D528" s="156"/>
      <c r="E528" s="156"/>
      <c r="F528" s="156"/>
      <c r="G528" s="156"/>
      <c r="H528" s="156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ht="12.75" customHeight="1">
      <c r="A529" s="19"/>
      <c r="B529" s="19"/>
      <c r="C529" s="156"/>
      <c r="D529" s="156"/>
      <c r="E529" s="156"/>
      <c r="F529" s="156"/>
      <c r="G529" s="156"/>
      <c r="H529" s="156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</row>
    <row r="530" ht="12.75" customHeight="1">
      <c r="A530" s="19"/>
      <c r="B530" s="19"/>
      <c r="C530" s="156"/>
      <c r="D530" s="156"/>
      <c r="E530" s="156"/>
      <c r="F530" s="156"/>
      <c r="G530" s="156"/>
      <c r="H530" s="156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ht="12.75" customHeight="1">
      <c r="A531" s="19"/>
      <c r="B531" s="19"/>
      <c r="C531" s="156"/>
      <c r="D531" s="156"/>
      <c r="E531" s="156"/>
      <c r="F531" s="156"/>
      <c r="G531" s="156"/>
      <c r="H531" s="156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ht="12.75" customHeight="1">
      <c r="A532" s="19"/>
      <c r="B532" s="19"/>
      <c r="C532" s="156"/>
      <c r="D532" s="156"/>
      <c r="E532" s="156"/>
      <c r="F532" s="156"/>
      <c r="G532" s="156"/>
      <c r="H532" s="156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ht="12.75" customHeight="1">
      <c r="A533" s="19"/>
      <c r="B533" s="19"/>
      <c r="C533" s="156"/>
      <c r="D533" s="156"/>
      <c r="E533" s="156"/>
      <c r="F533" s="156"/>
      <c r="G533" s="156"/>
      <c r="H533" s="156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ht="12.75" customHeight="1">
      <c r="A534" s="19"/>
      <c r="B534" s="19"/>
      <c r="C534" s="156"/>
      <c r="D534" s="156"/>
      <c r="E534" s="156"/>
      <c r="F534" s="156"/>
      <c r="G534" s="156"/>
      <c r="H534" s="156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ht="12.75" customHeight="1">
      <c r="A535" s="19"/>
      <c r="B535" s="19"/>
      <c r="C535" s="156"/>
      <c r="D535" s="156"/>
      <c r="E535" s="156"/>
      <c r="F535" s="156"/>
      <c r="G535" s="156"/>
      <c r="H535" s="156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</row>
    <row r="536" ht="12.75" customHeight="1">
      <c r="A536" s="19"/>
      <c r="B536" s="19"/>
      <c r="C536" s="156"/>
      <c r="D536" s="156"/>
      <c r="E536" s="156"/>
      <c r="F536" s="156"/>
      <c r="G536" s="156"/>
      <c r="H536" s="156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ht="12.75" customHeight="1">
      <c r="A537" s="19"/>
      <c r="B537" s="19"/>
      <c r="C537" s="156"/>
      <c r="D537" s="156"/>
      <c r="E537" s="156"/>
      <c r="F537" s="156"/>
      <c r="G537" s="156"/>
      <c r="H537" s="156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ht="12.75" customHeight="1">
      <c r="A538" s="19"/>
      <c r="B538" s="19"/>
      <c r="C538" s="156"/>
      <c r="D538" s="156"/>
      <c r="E538" s="156"/>
      <c r="F538" s="156"/>
      <c r="G538" s="156"/>
      <c r="H538" s="156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ht="12.75" customHeight="1">
      <c r="A539" s="19"/>
      <c r="B539" s="19"/>
      <c r="C539" s="156"/>
      <c r="D539" s="156"/>
      <c r="E539" s="156"/>
      <c r="F539" s="156"/>
      <c r="G539" s="156"/>
      <c r="H539" s="156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ht="12.75" customHeight="1">
      <c r="A540" s="19"/>
      <c r="B540" s="19"/>
      <c r="C540" s="156"/>
      <c r="D540" s="156"/>
      <c r="E540" s="156"/>
      <c r="F540" s="156"/>
      <c r="G540" s="156"/>
      <c r="H540" s="156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</row>
    <row r="541" ht="12.75" customHeight="1">
      <c r="A541" s="19"/>
      <c r="B541" s="19"/>
      <c r="C541" s="156"/>
      <c r="D541" s="156"/>
      <c r="E541" s="156"/>
      <c r="F541" s="156"/>
      <c r="G541" s="156"/>
      <c r="H541" s="156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ht="12.75" customHeight="1">
      <c r="A542" s="19"/>
      <c r="B542" s="19"/>
      <c r="C542" s="156"/>
      <c r="D542" s="156"/>
      <c r="E542" s="156"/>
      <c r="F542" s="156"/>
      <c r="G542" s="156"/>
      <c r="H542" s="156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ht="12.75" customHeight="1">
      <c r="A543" s="19"/>
      <c r="B543" s="19"/>
      <c r="C543" s="156"/>
      <c r="D543" s="156"/>
      <c r="E543" s="156"/>
      <c r="F543" s="156"/>
      <c r="G543" s="156"/>
      <c r="H543" s="156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</row>
    <row r="544" ht="12.75" customHeight="1">
      <c r="A544" s="19"/>
      <c r="B544" s="19"/>
      <c r="C544" s="156"/>
      <c r="D544" s="156"/>
      <c r="E544" s="156"/>
      <c r="F544" s="156"/>
      <c r="G544" s="156"/>
      <c r="H544" s="156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</row>
    <row r="545" ht="12.75" customHeight="1">
      <c r="A545" s="19"/>
      <c r="B545" s="19"/>
      <c r="C545" s="156"/>
      <c r="D545" s="156"/>
      <c r="E545" s="156"/>
      <c r="F545" s="156"/>
      <c r="G545" s="156"/>
      <c r="H545" s="156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</row>
    <row r="546" ht="12.75" customHeight="1">
      <c r="A546" s="19"/>
      <c r="B546" s="19"/>
      <c r="C546" s="156"/>
      <c r="D546" s="156"/>
      <c r="E546" s="156"/>
      <c r="F546" s="156"/>
      <c r="G546" s="156"/>
      <c r="H546" s="156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</row>
    <row r="547" ht="12.75" customHeight="1">
      <c r="A547" s="19"/>
      <c r="B547" s="19"/>
      <c r="C547" s="156"/>
      <c r="D547" s="156"/>
      <c r="E547" s="156"/>
      <c r="F547" s="156"/>
      <c r="G547" s="156"/>
      <c r="H547" s="156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ht="12.75" customHeight="1">
      <c r="A548" s="19"/>
      <c r="B548" s="19"/>
      <c r="C548" s="156"/>
      <c r="D548" s="156"/>
      <c r="E548" s="156"/>
      <c r="F548" s="156"/>
      <c r="G548" s="156"/>
      <c r="H548" s="156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</row>
    <row r="549" ht="12.75" customHeight="1">
      <c r="A549" s="19"/>
      <c r="B549" s="19"/>
      <c r="C549" s="156"/>
      <c r="D549" s="156"/>
      <c r="E549" s="156"/>
      <c r="F549" s="156"/>
      <c r="G549" s="156"/>
      <c r="H549" s="156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</row>
    <row r="550" ht="12.75" customHeight="1">
      <c r="A550" s="19"/>
      <c r="B550" s="19"/>
      <c r="C550" s="156"/>
      <c r="D550" s="156"/>
      <c r="E550" s="156"/>
      <c r="F550" s="156"/>
      <c r="G550" s="156"/>
      <c r="H550" s="156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</row>
    <row r="551" ht="12.75" customHeight="1">
      <c r="A551" s="19"/>
      <c r="B551" s="19"/>
      <c r="C551" s="156"/>
      <c r="D551" s="156"/>
      <c r="E551" s="156"/>
      <c r="F551" s="156"/>
      <c r="G551" s="156"/>
      <c r="H551" s="156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</row>
    <row r="552" ht="12.75" customHeight="1">
      <c r="A552" s="19"/>
      <c r="B552" s="19"/>
      <c r="C552" s="156"/>
      <c r="D552" s="156"/>
      <c r="E552" s="156"/>
      <c r="F552" s="156"/>
      <c r="G552" s="156"/>
      <c r="H552" s="156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</row>
    <row r="553" ht="12.75" customHeight="1">
      <c r="A553" s="19"/>
      <c r="B553" s="19"/>
      <c r="C553" s="156"/>
      <c r="D553" s="156"/>
      <c r="E553" s="156"/>
      <c r="F553" s="156"/>
      <c r="G553" s="156"/>
      <c r="H553" s="156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</row>
    <row r="554" ht="12.75" customHeight="1">
      <c r="A554" s="19"/>
      <c r="B554" s="19"/>
      <c r="C554" s="156"/>
      <c r="D554" s="156"/>
      <c r="E554" s="156"/>
      <c r="F554" s="156"/>
      <c r="G554" s="156"/>
      <c r="H554" s="156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</row>
    <row r="555" ht="12.75" customHeight="1">
      <c r="A555" s="19"/>
      <c r="B555" s="19"/>
      <c r="C555" s="156"/>
      <c r="D555" s="156"/>
      <c r="E555" s="156"/>
      <c r="F555" s="156"/>
      <c r="G555" s="156"/>
      <c r="H555" s="156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</row>
    <row r="556" ht="12.75" customHeight="1">
      <c r="A556" s="19"/>
      <c r="B556" s="19"/>
      <c r="C556" s="156"/>
      <c r="D556" s="156"/>
      <c r="E556" s="156"/>
      <c r="F556" s="156"/>
      <c r="G556" s="156"/>
      <c r="H556" s="156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</row>
    <row r="557" ht="12.75" customHeight="1">
      <c r="A557" s="19"/>
      <c r="B557" s="19"/>
      <c r="C557" s="156"/>
      <c r="D557" s="156"/>
      <c r="E557" s="156"/>
      <c r="F557" s="156"/>
      <c r="G557" s="156"/>
      <c r="H557" s="156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</row>
    <row r="558" ht="12.75" customHeight="1">
      <c r="A558" s="19"/>
      <c r="B558" s="19"/>
      <c r="C558" s="156"/>
      <c r="D558" s="156"/>
      <c r="E558" s="156"/>
      <c r="F558" s="156"/>
      <c r="G558" s="156"/>
      <c r="H558" s="156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</row>
    <row r="559" ht="12.75" customHeight="1">
      <c r="A559" s="19"/>
      <c r="B559" s="19"/>
      <c r="C559" s="156"/>
      <c r="D559" s="156"/>
      <c r="E559" s="156"/>
      <c r="F559" s="156"/>
      <c r="G559" s="156"/>
      <c r="H559" s="156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</row>
    <row r="560" ht="12.75" customHeight="1">
      <c r="A560" s="19"/>
      <c r="B560" s="19"/>
      <c r="C560" s="156"/>
      <c r="D560" s="156"/>
      <c r="E560" s="156"/>
      <c r="F560" s="156"/>
      <c r="G560" s="156"/>
      <c r="H560" s="156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</row>
    <row r="561" ht="12.75" customHeight="1">
      <c r="A561" s="19"/>
      <c r="B561" s="19"/>
      <c r="C561" s="156"/>
      <c r="D561" s="156"/>
      <c r="E561" s="156"/>
      <c r="F561" s="156"/>
      <c r="G561" s="156"/>
      <c r="H561" s="156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</row>
    <row r="562" ht="12.75" customHeight="1">
      <c r="A562" s="19"/>
      <c r="B562" s="19"/>
      <c r="C562" s="156"/>
      <c r="D562" s="156"/>
      <c r="E562" s="156"/>
      <c r="F562" s="156"/>
      <c r="G562" s="156"/>
      <c r="H562" s="156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</row>
    <row r="563" ht="12.75" customHeight="1">
      <c r="A563" s="19"/>
      <c r="B563" s="19"/>
      <c r="C563" s="156"/>
      <c r="D563" s="156"/>
      <c r="E563" s="156"/>
      <c r="F563" s="156"/>
      <c r="G563" s="156"/>
      <c r="H563" s="156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</row>
    <row r="564" ht="12.75" customHeight="1">
      <c r="A564" s="19"/>
      <c r="B564" s="19"/>
      <c r="C564" s="156"/>
      <c r="D564" s="156"/>
      <c r="E564" s="156"/>
      <c r="F564" s="156"/>
      <c r="G564" s="156"/>
      <c r="H564" s="156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</row>
    <row r="565" ht="12.75" customHeight="1">
      <c r="A565" s="19"/>
      <c r="B565" s="19"/>
      <c r="C565" s="156"/>
      <c r="D565" s="156"/>
      <c r="E565" s="156"/>
      <c r="F565" s="156"/>
      <c r="G565" s="156"/>
      <c r="H565" s="156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</row>
    <row r="566" ht="12.75" customHeight="1">
      <c r="A566" s="19"/>
      <c r="B566" s="19"/>
      <c r="C566" s="156"/>
      <c r="D566" s="156"/>
      <c r="E566" s="156"/>
      <c r="F566" s="156"/>
      <c r="G566" s="156"/>
      <c r="H566" s="156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</row>
    <row r="567" ht="12.75" customHeight="1">
      <c r="A567" s="19"/>
      <c r="B567" s="19"/>
      <c r="C567" s="156"/>
      <c r="D567" s="156"/>
      <c r="E567" s="156"/>
      <c r="F567" s="156"/>
      <c r="G567" s="156"/>
      <c r="H567" s="156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</row>
    <row r="568" ht="12.75" customHeight="1">
      <c r="A568" s="19"/>
      <c r="B568" s="19"/>
      <c r="C568" s="156"/>
      <c r="D568" s="156"/>
      <c r="E568" s="156"/>
      <c r="F568" s="156"/>
      <c r="G568" s="156"/>
      <c r="H568" s="156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</row>
    <row r="569" ht="12.75" customHeight="1">
      <c r="A569" s="19"/>
      <c r="B569" s="19"/>
      <c r="C569" s="156"/>
      <c r="D569" s="156"/>
      <c r="E569" s="156"/>
      <c r="F569" s="156"/>
      <c r="G569" s="156"/>
      <c r="H569" s="156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</row>
    <row r="570" ht="12.75" customHeight="1">
      <c r="A570" s="19"/>
      <c r="B570" s="19"/>
      <c r="C570" s="156"/>
      <c r="D570" s="156"/>
      <c r="E570" s="156"/>
      <c r="F570" s="156"/>
      <c r="G570" s="156"/>
      <c r="H570" s="156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</row>
    <row r="571" ht="12.75" customHeight="1">
      <c r="A571" s="19"/>
      <c r="B571" s="19"/>
      <c r="C571" s="156"/>
      <c r="D571" s="156"/>
      <c r="E571" s="156"/>
      <c r="F571" s="156"/>
      <c r="G571" s="156"/>
      <c r="H571" s="156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</row>
    <row r="572" ht="12.75" customHeight="1">
      <c r="A572" s="19"/>
      <c r="B572" s="19"/>
      <c r="C572" s="156"/>
      <c r="D572" s="156"/>
      <c r="E572" s="156"/>
      <c r="F572" s="156"/>
      <c r="G572" s="156"/>
      <c r="H572" s="156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</row>
    <row r="573" ht="12.75" customHeight="1">
      <c r="A573" s="19"/>
      <c r="B573" s="19"/>
      <c r="C573" s="156"/>
      <c r="D573" s="156"/>
      <c r="E573" s="156"/>
      <c r="F573" s="156"/>
      <c r="G573" s="156"/>
      <c r="H573" s="156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</row>
    <row r="574" ht="12.75" customHeight="1">
      <c r="A574" s="19"/>
      <c r="B574" s="19"/>
      <c r="C574" s="156"/>
      <c r="D574" s="156"/>
      <c r="E574" s="156"/>
      <c r="F574" s="156"/>
      <c r="G574" s="156"/>
      <c r="H574" s="156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ht="12.75" customHeight="1">
      <c r="A575" s="19"/>
      <c r="B575" s="19"/>
      <c r="C575" s="156"/>
      <c r="D575" s="156"/>
      <c r="E575" s="156"/>
      <c r="F575" s="156"/>
      <c r="G575" s="156"/>
      <c r="H575" s="156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</row>
    <row r="576" ht="12.75" customHeight="1">
      <c r="A576" s="19"/>
      <c r="B576" s="19"/>
      <c r="C576" s="156"/>
      <c r="D576" s="156"/>
      <c r="E576" s="156"/>
      <c r="F576" s="156"/>
      <c r="G576" s="156"/>
      <c r="H576" s="156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</row>
    <row r="577" ht="12.75" customHeight="1">
      <c r="A577" s="19"/>
      <c r="B577" s="19"/>
      <c r="C577" s="156"/>
      <c r="D577" s="156"/>
      <c r="E577" s="156"/>
      <c r="F577" s="156"/>
      <c r="G577" s="156"/>
      <c r="H577" s="156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</row>
    <row r="578" ht="12.75" customHeight="1">
      <c r="A578" s="19"/>
      <c r="B578" s="19"/>
      <c r="C578" s="156"/>
      <c r="D578" s="156"/>
      <c r="E578" s="156"/>
      <c r="F578" s="156"/>
      <c r="G578" s="156"/>
      <c r="H578" s="156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</row>
    <row r="579" ht="12.75" customHeight="1">
      <c r="A579" s="19"/>
      <c r="B579" s="19"/>
      <c r="C579" s="156"/>
      <c r="D579" s="156"/>
      <c r="E579" s="156"/>
      <c r="F579" s="156"/>
      <c r="G579" s="156"/>
      <c r="H579" s="156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</row>
    <row r="580" ht="12.75" customHeight="1">
      <c r="A580" s="19"/>
      <c r="B580" s="19"/>
      <c r="C580" s="156"/>
      <c r="D580" s="156"/>
      <c r="E580" s="156"/>
      <c r="F580" s="156"/>
      <c r="G580" s="156"/>
      <c r="H580" s="156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</row>
    <row r="581" ht="12.75" customHeight="1">
      <c r="A581" s="19"/>
      <c r="B581" s="19"/>
      <c r="C581" s="156"/>
      <c r="D581" s="156"/>
      <c r="E581" s="156"/>
      <c r="F581" s="156"/>
      <c r="G581" s="156"/>
      <c r="H581" s="156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</row>
    <row r="582" ht="12.75" customHeight="1">
      <c r="A582" s="19"/>
      <c r="B582" s="19"/>
      <c r="C582" s="156"/>
      <c r="D582" s="156"/>
      <c r="E582" s="156"/>
      <c r="F582" s="156"/>
      <c r="G582" s="156"/>
      <c r="H582" s="156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</row>
    <row r="583" ht="12.75" customHeight="1">
      <c r="A583" s="19"/>
      <c r="B583" s="19"/>
      <c r="C583" s="156"/>
      <c r="D583" s="156"/>
      <c r="E583" s="156"/>
      <c r="F583" s="156"/>
      <c r="G583" s="156"/>
      <c r="H583" s="156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</row>
    <row r="584" ht="12.75" customHeight="1">
      <c r="A584" s="19"/>
      <c r="B584" s="19"/>
      <c r="C584" s="156"/>
      <c r="D584" s="156"/>
      <c r="E584" s="156"/>
      <c r="F584" s="156"/>
      <c r="G584" s="156"/>
      <c r="H584" s="156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</row>
    <row r="585" ht="12.75" customHeight="1">
      <c r="A585" s="19"/>
      <c r="B585" s="19"/>
      <c r="C585" s="156"/>
      <c r="D585" s="156"/>
      <c r="E585" s="156"/>
      <c r="F585" s="156"/>
      <c r="G585" s="156"/>
      <c r="H585" s="156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</row>
    <row r="586" ht="12.75" customHeight="1">
      <c r="A586" s="19"/>
      <c r="B586" s="19"/>
      <c r="C586" s="156"/>
      <c r="D586" s="156"/>
      <c r="E586" s="156"/>
      <c r="F586" s="156"/>
      <c r="G586" s="156"/>
      <c r="H586" s="156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</row>
    <row r="587" ht="12.75" customHeight="1">
      <c r="A587" s="19"/>
      <c r="B587" s="19"/>
      <c r="C587" s="156"/>
      <c r="D587" s="156"/>
      <c r="E587" s="156"/>
      <c r="F587" s="156"/>
      <c r="G587" s="156"/>
      <c r="H587" s="156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</row>
    <row r="588" ht="12.75" customHeight="1">
      <c r="A588" s="19"/>
      <c r="B588" s="19"/>
      <c r="C588" s="156"/>
      <c r="D588" s="156"/>
      <c r="E588" s="156"/>
      <c r="F588" s="156"/>
      <c r="G588" s="156"/>
      <c r="H588" s="156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</row>
    <row r="589" ht="12.75" customHeight="1">
      <c r="A589" s="19"/>
      <c r="B589" s="19"/>
      <c r="C589" s="156"/>
      <c r="D589" s="156"/>
      <c r="E589" s="156"/>
      <c r="F589" s="156"/>
      <c r="G589" s="156"/>
      <c r="H589" s="156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</row>
    <row r="590" ht="12.75" customHeight="1">
      <c r="A590" s="19"/>
      <c r="B590" s="19"/>
      <c r="C590" s="156"/>
      <c r="D590" s="156"/>
      <c r="E590" s="156"/>
      <c r="F590" s="156"/>
      <c r="G590" s="156"/>
      <c r="H590" s="156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</row>
    <row r="591" ht="12.75" customHeight="1">
      <c r="A591" s="19"/>
      <c r="B591" s="19"/>
      <c r="C591" s="156"/>
      <c r="D591" s="156"/>
      <c r="E591" s="156"/>
      <c r="F591" s="156"/>
      <c r="G591" s="156"/>
      <c r="H591" s="156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</row>
    <row r="592" ht="12.75" customHeight="1">
      <c r="A592" s="19"/>
      <c r="B592" s="19"/>
      <c r="C592" s="156"/>
      <c r="D592" s="156"/>
      <c r="E592" s="156"/>
      <c r="F592" s="156"/>
      <c r="G592" s="156"/>
      <c r="H592" s="156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</row>
    <row r="593" ht="12.75" customHeight="1">
      <c r="A593" s="19"/>
      <c r="B593" s="19"/>
      <c r="C593" s="156"/>
      <c r="D593" s="156"/>
      <c r="E593" s="156"/>
      <c r="F593" s="156"/>
      <c r="G593" s="156"/>
      <c r="H593" s="156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</row>
    <row r="594" ht="12.75" customHeight="1">
      <c r="A594" s="19"/>
      <c r="B594" s="19"/>
      <c r="C594" s="156"/>
      <c r="D594" s="156"/>
      <c r="E594" s="156"/>
      <c r="F594" s="156"/>
      <c r="G594" s="156"/>
      <c r="H594" s="156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</row>
    <row r="595" ht="12.75" customHeight="1">
      <c r="A595" s="19"/>
      <c r="B595" s="19"/>
      <c r="C595" s="156"/>
      <c r="D595" s="156"/>
      <c r="E595" s="156"/>
      <c r="F595" s="156"/>
      <c r="G595" s="156"/>
      <c r="H595" s="156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</row>
    <row r="596" ht="12.75" customHeight="1">
      <c r="A596" s="19"/>
      <c r="B596" s="19"/>
      <c r="C596" s="156"/>
      <c r="D596" s="156"/>
      <c r="E596" s="156"/>
      <c r="F596" s="156"/>
      <c r="G596" s="156"/>
      <c r="H596" s="156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</row>
    <row r="597" ht="12.75" customHeight="1">
      <c r="A597" s="19"/>
      <c r="B597" s="19"/>
      <c r="C597" s="156"/>
      <c r="D597" s="156"/>
      <c r="E597" s="156"/>
      <c r="F597" s="156"/>
      <c r="G597" s="156"/>
      <c r="H597" s="156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</row>
    <row r="598" ht="12.75" customHeight="1">
      <c r="A598" s="19"/>
      <c r="B598" s="19"/>
      <c r="C598" s="156"/>
      <c r="D598" s="156"/>
      <c r="E598" s="156"/>
      <c r="F598" s="156"/>
      <c r="G598" s="156"/>
      <c r="H598" s="156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</row>
    <row r="599" ht="12.75" customHeight="1">
      <c r="A599" s="19"/>
      <c r="B599" s="19"/>
      <c r="C599" s="156"/>
      <c r="D599" s="156"/>
      <c r="E599" s="156"/>
      <c r="F599" s="156"/>
      <c r="G599" s="156"/>
      <c r="H599" s="156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</row>
    <row r="600" ht="12.75" customHeight="1">
      <c r="A600" s="19"/>
      <c r="B600" s="19"/>
      <c r="C600" s="156"/>
      <c r="D600" s="156"/>
      <c r="E600" s="156"/>
      <c r="F600" s="156"/>
      <c r="G600" s="156"/>
      <c r="H600" s="156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</row>
    <row r="601" ht="12.75" customHeight="1">
      <c r="A601" s="19"/>
      <c r="B601" s="19"/>
      <c r="C601" s="156"/>
      <c r="D601" s="156"/>
      <c r="E601" s="156"/>
      <c r="F601" s="156"/>
      <c r="G601" s="156"/>
      <c r="H601" s="156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</row>
    <row r="602" ht="12.75" customHeight="1">
      <c r="A602" s="19"/>
      <c r="B602" s="19"/>
      <c r="C602" s="156"/>
      <c r="D602" s="156"/>
      <c r="E602" s="156"/>
      <c r="F602" s="156"/>
      <c r="G602" s="156"/>
      <c r="H602" s="156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</row>
    <row r="603" ht="12.75" customHeight="1">
      <c r="A603" s="19"/>
      <c r="B603" s="19"/>
      <c r="C603" s="156"/>
      <c r="D603" s="156"/>
      <c r="E603" s="156"/>
      <c r="F603" s="156"/>
      <c r="G603" s="156"/>
      <c r="H603" s="156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</row>
    <row r="604" ht="12.75" customHeight="1">
      <c r="A604" s="19"/>
      <c r="B604" s="19"/>
      <c r="C604" s="156"/>
      <c r="D604" s="156"/>
      <c r="E604" s="156"/>
      <c r="F604" s="156"/>
      <c r="G604" s="156"/>
      <c r="H604" s="156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</row>
    <row r="605" ht="12.75" customHeight="1">
      <c r="A605" s="19"/>
      <c r="B605" s="19"/>
      <c r="C605" s="156"/>
      <c r="D605" s="156"/>
      <c r="E605" s="156"/>
      <c r="F605" s="156"/>
      <c r="G605" s="156"/>
      <c r="H605" s="156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</row>
    <row r="606" ht="12.75" customHeight="1">
      <c r="A606" s="19"/>
      <c r="B606" s="19"/>
      <c r="C606" s="156"/>
      <c r="D606" s="156"/>
      <c r="E606" s="156"/>
      <c r="F606" s="156"/>
      <c r="G606" s="156"/>
      <c r="H606" s="156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</row>
    <row r="607" ht="12.75" customHeight="1">
      <c r="A607" s="19"/>
      <c r="B607" s="19"/>
      <c r="C607" s="156"/>
      <c r="D607" s="156"/>
      <c r="E607" s="156"/>
      <c r="F607" s="156"/>
      <c r="G607" s="156"/>
      <c r="H607" s="156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</row>
    <row r="608" ht="12.75" customHeight="1">
      <c r="A608" s="19"/>
      <c r="B608" s="19"/>
      <c r="C608" s="156"/>
      <c r="D608" s="156"/>
      <c r="E608" s="156"/>
      <c r="F608" s="156"/>
      <c r="G608" s="156"/>
      <c r="H608" s="156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</row>
    <row r="609" ht="12.75" customHeight="1">
      <c r="A609" s="19"/>
      <c r="B609" s="19"/>
      <c r="C609" s="156"/>
      <c r="D609" s="156"/>
      <c r="E609" s="156"/>
      <c r="F609" s="156"/>
      <c r="G609" s="156"/>
      <c r="H609" s="156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</row>
    <row r="610" ht="12.75" customHeight="1">
      <c r="A610" s="19"/>
      <c r="B610" s="19"/>
      <c r="C610" s="156"/>
      <c r="D610" s="156"/>
      <c r="E610" s="156"/>
      <c r="F610" s="156"/>
      <c r="G610" s="156"/>
      <c r="H610" s="156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</row>
    <row r="611" ht="12.75" customHeight="1">
      <c r="A611" s="19"/>
      <c r="B611" s="19"/>
      <c r="C611" s="156"/>
      <c r="D611" s="156"/>
      <c r="E611" s="156"/>
      <c r="F611" s="156"/>
      <c r="G611" s="156"/>
      <c r="H611" s="156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</row>
    <row r="612" ht="12.75" customHeight="1">
      <c r="A612" s="19"/>
      <c r="B612" s="19"/>
      <c r="C612" s="156"/>
      <c r="D612" s="156"/>
      <c r="E612" s="156"/>
      <c r="F612" s="156"/>
      <c r="G612" s="156"/>
      <c r="H612" s="156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</row>
    <row r="613" ht="12.75" customHeight="1">
      <c r="A613" s="19"/>
      <c r="B613" s="19"/>
      <c r="C613" s="156"/>
      <c r="D613" s="156"/>
      <c r="E613" s="156"/>
      <c r="F613" s="156"/>
      <c r="G613" s="156"/>
      <c r="H613" s="156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ht="12.75" customHeight="1">
      <c r="A614" s="19"/>
      <c r="B614" s="19"/>
      <c r="C614" s="156"/>
      <c r="D614" s="156"/>
      <c r="E614" s="156"/>
      <c r="F614" s="156"/>
      <c r="G614" s="156"/>
      <c r="H614" s="156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ht="12.75" customHeight="1">
      <c r="A615" s="19"/>
      <c r="B615" s="19"/>
      <c r="C615" s="156"/>
      <c r="D615" s="156"/>
      <c r="E615" s="156"/>
      <c r="F615" s="156"/>
      <c r="G615" s="156"/>
      <c r="H615" s="156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ht="12.75" customHeight="1">
      <c r="A616" s="19"/>
      <c r="B616" s="19"/>
      <c r="C616" s="156"/>
      <c r="D616" s="156"/>
      <c r="E616" s="156"/>
      <c r="F616" s="156"/>
      <c r="G616" s="156"/>
      <c r="H616" s="156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ht="12.75" customHeight="1">
      <c r="A617" s="19"/>
      <c r="B617" s="19"/>
      <c r="C617" s="156"/>
      <c r="D617" s="156"/>
      <c r="E617" s="156"/>
      <c r="F617" s="156"/>
      <c r="G617" s="156"/>
      <c r="H617" s="156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</row>
    <row r="618" ht="12.75" customHeight="1">
      <c r="A618" s="19"/>
      <c r="B618" s="19"/>
      <c r="C618" s="156"/>
      <c r="D618" s="156"/>
      <c r="E618" s="156"/>
      <c r="F618" s="156"/>
      <c r="G618" s="156"/>
      <c r="H618" s="156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</row>
    <row r="619" ht="12.75" customHeight="1">
      <c r="A619" s="19"/>
      <c r="B619" s="19"/>
      <c r="C619" s="156"/>
      <c r="D619" s="156"/>
      <c r="E619" s="156"/>
      <c r="F619" s="156"/>
      <c r="G619" s="156"/>
      <c r="H619" s="156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</row>
    <row r="620" ht="12.75" customHeight="1">
      <c r="A620" s="19"/>
      <c r="B620" s="19"/>
      <c r="C620" s="156"/>
      <c r="D620" s="156"/>
      <c r="E620" s="156"/>
      <c r="F620" s="156"/>
      <c r="G620" s="156"/>
      <c r="H620" s="156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</row>
    <row r="621" ht="12.75" customHeight="1">
      <c r="A621" s="19"/>
      <c r="B621" s="19"/>
      <c r="C621" s="156"/>
      <c r="D621" s="156"/>
      <c r="E621" s="156"/>
      <c r="F621" s="156"/>
      <c r="G621" s="156"/>
      <c r="H621" s="156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</row>
    <row r="622" ht="12.75" customHeight="1">
      <c r="A622" s="19"/>
      <c r="B622" s="19"/>
      <c r="C622" s="156"/>
      <c r="D622" s="156"/>
      <c r="E622" s="156"/>
      <c r="F622" s="156"/>
      <c r="G622" s="156"/>
      <c r="H622" s="156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</row>
    <row r="623" ht="12.75" customHeight="1">
      <c r="A623" s="19"/>
      <c r="B623" s="19"/>
      <c r="C623" s="156"/>
      <c r="D623" s="156"/>
      <c r="E623" s="156"/>
      <c r="F623" s="156"/>
      <c r="G623" s="156"/>
      <c r="H623" s="156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</row>
    <row r="624" ht="12.75" customHeight="1">
      <c r="A624" s="19"/>
      <c r="B624" s="19"/>
      <c r="C624" s="156"/>
      <c r="D624" s="156"/>
      <c r="E624" s="156"/>
      <c r="F624" s="156"/>
      <c r="G624" s="156"/>
      <c r="H624" s="156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</row>
    <row r="625" ht="12.75" customHeight="1">
      <c r="A625" s="19"/>
      <c r="B625" s="19"/>
      <c r="C625" s="156"/>
      <c r="D625" s="156"/>
      <c r="E625" s="156"/>
      <c r="F625" s="156"/>
      <c r="G625" s="156"/>
      <c r="H625" s="156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</row>
    <row r="626" ht="12.75" customHeight="1">
      <c r="A626" s="19"/>
      <c r="B626" s="19"/>
      <c r="C626" s="156"/>
      <c r="D626" s="156"/>
      <c r="E626" s="156"/>
      <c r="F626" s="156"/>
      <c r="G626" s="156"/>
      <c r="H626" s="156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</row>
    <row r="627" ht="12.75" customHeight="1">
      <c r="A627" s="19"/>
      <c r="B627" s="19"/>
      <c r="C627" s="156"/>
      <c r="D627" s="156"/>
      <c r="E627" s="156"/>
      <c r="F627" s="156"/>
      <c r="G627" s="156"/>
      <c r="H627" s="156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</row>
    <row r="628" ht="12.75" customHeight="1">
      <c r="A628" s="19"/>
      <c r="B628" s="19"/>
      <c r="C628" s="156"/>
      <c r="D628" s="156"/>
      <c r="E628" s="156"/>
      <c r="F628" s="156"/>
      <c r="G628" s="156"/>
      <c r="H628" s="156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</row>
    <row r="629" ht="12.75" customHeight="1">
      <c r="A629" s="19"/>
      <c r="B629" s="19"/>
      <c r="C629" s="156"/>
      <c r="D629" s="156"/>
      <c r="E629" s="156"/>
      <c r="F629" s="156"/>
      <c r="G629" s="156"/>
      <c r="H629" s="156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</row>
    <row r="630" ht="12.75" customHeight="1">
      <c r="A630" s="19"/>
      <c r="B630" s="19"/>
      <c r="C630" s="156"/>
      <c r="D630" s="156"/>
      <c r="E630" s="156"/>
      <c r="F630" s="156"/>
      <c r="G630" s="156"/>
      <c r="H630" s="156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</row>
    <row r="631" ht="12.75" customHeight="1">
      <c r="A631" s="19"/>
      <c r="B631" s="19"/>
      <c r="C631" s="156"/>
      <c r="D631" s="156"/>
      <c r="E631" s="156"/>
      <c r="F631" s="156"/>
      <c r="G631" s="156"/>
      <c r="H631" s="156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ht="12.75" customHeight="1">
      <c r="A632" s="19"/>
      <c r="B632" s="19"/>
      <c r="C632" s="156"/>
      <c r="D632" s="156"/>
      <c r="E632" s="156"/>
      <c r="F632" s="156"/>
      <c r="G632" s="156"/>
      <c r="H632" s="156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</row>
    <row r="633" ht="12.75" customHeight="1">
      <c r="A633" s="19"/>
      <c r="B633" s="19"/>
      <c r="C633" s="156"/>
      <c r="D633" s="156"/>
      <c r="E633" s="156"/>
      <c r="F633" s="156"/>
      <c r="G633" s="156"/>
      <c r="H633" s="156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</row>
    <row r="634" ht="12.75" customHeight="1">
      <c r="A634" s="19"/>
      <c r="B634" s="19"/>
      <c r="C634" s="156"/>
      <c r="D634" s="156"/>
      <c r="E634" s="156"/>
      <c r="F634" s="156"/>
      <c r="G634" s="156"/>
      <c r="H634" s="156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</row>
    <row r="635" ht="12.75" customHeight="1">
      <c r="A635" s="19"/>
      <c r="B635" s="19"/>
      <c r="C635" s="156"/>
      <c r="D635" s="156"/>
      <c r="E635" s="156"/>
      <c r="F635" s="156"/>
      <c r="G635" s="156"/>
      <c r="H635" s="156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</row>
    <row r="636" ht="12.75" customHeight="1">
      <c r="A636" s="19"/>
      <c r="B636" s="19"/>
      <c r="C636" s="156"/>
      <c r="D636" s="156"/>
      <c r="E636" s="156"/>
      <c r="F636" s="156"/>
      <c r="G636" s="156"/>
      <c r="H636" s="156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</row>
    <row r="637" ht="12.75" customHeight="1">
      <c r="A637" s="19"/>
      <c r="B637" s="19"/>
      <c r="C637" s="156"/>
      <c r="D637" s="156"/>
      <c r="E637" s="156"/>
      <c r="F637" s="156"/>
      <c r="G637" s="156"/>
      <c r="H637" s="156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</row>
    <row r="638" ht="12.75" customHeight="1">
      <c r="A638" s="19"/>
      <c r="B638" s="19"/>
      <c r="C638" s="156"/>
      <c r="D638" s="156"/>
      <c r="E638" s="156"/>
      <c r="F638" s="156"/>
      <c r="G638" s="156"/>
      <c r="H638" s="156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</row>
    <row r="639" ht="12.75" customHeight="1">
      <c r="A639" s="19"/>
      <c r="B639" s="19"/>
      <c r="C639" s="156"/>
      <c r="D639" s="156"/>
      <c r="E639" s="156"/>
      <c r="F639" s="156"/>
      <c r="G639" s="156"/>
      <c r="H639" s="156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</row>
    <row r="640" ht="12.75" customHeight="1">
      <c r="A640" s="19"/>
      <c r="B640" s="19"/>
      <c r="C640" s="156"/>
      <c r="D640" s="156"/>
      <c r="E640" s="156"/>
      <c r="F640" s="156"/>
      <c r="G640" s="156"/>
      <c r="H640" s="156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</row>
    <row r="641" ht="12.75" customHeight="1">
      <c r="A641" s="19"/>
      <c r="B641" s="19"/>
      <c r="C641" s="156"/>
      <c r="D641" s="156"/>
      <c r="E641" s="156"/>
      <c r="F641" s="156"/>
      <c r="G641" s="156"/>
      <c r="H641" s="156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</row>
    <row r="642" ht="12.75" customHeight="1">
      <c r="A642" s="19"/>
      <c r="B642" s="19"/>
      <c r="C642" s="156"/>
      <c r="D642" s="156"/>
      <c r="E642" s="156"/>
      <c r="F642" s="156"/>
      <c r="G642" s="156"/>
      <c r="H642" s="156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</row>
    <row r="643" ht="12.75" customHeight="1">
      <c r="A643" s="19"/>
      <c r="B643" s="19"/>
      <c r="C643" s="156"/>
      <c r="D643" s="156"/>
      <c r="E643" s="156"/>
      <c r="F643" s="156"/>
      <c r="G643" s="156"/>
      <c r="H643" s="156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</row>
    <row r="644" ht="12.75" customHeight="1">
      <c r="A644" s="19"/>
      <c r="B644" s="19"/>
      <c r="C644" s="156"/>
      <c r="D644" s="156"/>
      <c r="E644" s="156"/>
      <c r="F644" s="156"/>
      <c r="G644" s="156"/>
      <c r="H644" s="156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</row>
    <row r="645" ht="12.75" customHeight="1">
      <c r="A645" s="19"/>
      <c r="B645" s="19"/>
      <c r="C645" s="156"/>
      <c r="D645" s="156"/>
      <c r="E645" s="156"/>
      <c r="F645" s="156"/>
      <c r="G645" s="156"/>
      <c r="H645" s="156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</row>
    <row r="646" ht="12.75" customHeight="1">
      <c r="A646" s="19"/>
      <c r="B646" s="19"/>
      <c r="C646" s="156"/>
      <c r="D646" s="156"/>
      <c r="E646" s="156"/>
      <c r="F646" s="156"/>
      <c r="G646" s="156"/>
      <c r="H646" s="156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</row>
    <row r="647" ht="12.75" customHeight="1">
      <c r="A647" s="19"/>
      <c r="B647" s="19"/>
      <c r="C647" s="156"/>
      <c r="D647" s="156"/>
      <c r="E647" s="156"/>
      <c r="F647" s="156"/>
      <c r="G647" s="156"/>
      <c r="H647" s="156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</row>
    <row r="648" ht="12.75" customHeight="1">
      <c r="A648" s="19"/>
      <c r="B648" s="19"/>
      <c r="C648" s="156"/>
      <c r="D648" s="156"/>
      <c r="E648" s="156"/>
      <c r="F648" s="156"/>
      <c r="G648" s="156"/>
      <c r="H648" s="156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</row>
    <row r="649" ht="12.75" customHeight="1">
      <c r="A649" s="19"/>
      <c r="B649" s="19"/>
      <c r="C649" s="156"/>
      <c r="D649" s="156"/>
      <c r="E649" s="156"/>
      <c r="F649" s="156"/>
      <c r="G649" s="156"/>
      <c r="H649" s="156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</row>
    <row r="650" ht="12.75" customHeight="1">
      <c r="A650" s="19"/>
      <c r="B650" s="19"/>
      <c r="C650" s="156"/>
      <c r="D650" s="156"/>
      <c r="E650" s="156"/>
      <c r="F650" s="156"/>
      <c r="G650" s="156"/>
      <c r="H650" s="156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</row>
    <row r="651" ht="12.75" customHeight="1">
      <c r="A651" s="19"/>
      <c r="B651" s="19"/>
      <c r="C651" s="156"/>
      <c r="D651" s="156"/>
      <c r="E651" s="156"/>
      <c r="F651" s="156"/>
      <c r="G651" s="156"/>
      <c r="H651" s="156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</row>
    <row r="652" ht="12.75" customHeight="1">
      <c r="A652" s="19"/>
      <c r="B652" s="19"/>
      <c r="C652" s="156"/>
      <c r="D652" s="156"/>
      <c r="E652" s="156"/>
      <c r="F652" s="156"/>
      <c r="G652" s="156"/>
      <c r="H652" s="156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</row>
    <row r="653" ht="12.75" customHeight="1">
      <c r="A653" s="19"/>
      <c r="B653" s="19"/>
      <c r="C653" s="156"/>
      <c r="D653" s="156"/>
      <c r="E653" s="156"/>
      <c r="F653" s="156"/>
      <c r="G653" s="156"/>
      <c r="H653" s="156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</row>
    <row r="654" ht="12.75" customHeight="1">
      <c r="A654" s="19"/>
      <c r="B654" s="19"/>
      <c r="C654" s="156"/>
      <c r="D654" s="156"/>
      <c r="E654" s="156"/>
      <c r="F654" s="156"/>
      <c r="G654" s="156"/>
      <c r="H654" s="156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</row>
    <row r="655" ht="12.75" customHeight="1">
      <c r="A655" s="19"/>
      <c r="B655" s="19"/>
      <c r="C655" s="156"/>
      <c r="D655" s="156"/>
      <c r="E655" s="156"/>
      <c r="F655" s="156"/>
      <c r="G655" s="156"/>
      <c r="H655" s="156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</row>
    <row r="656" ht="12.75" customHeight="1">
      <c r="A656" s="19"/>
      <c r="B656" s="19"/>
      <c r="C656" s="156"/>
      <c r="D656" s="156"/>
      <c r="E656" s="156"/>
      <c r="F656" s="156"/>
      <c r="G656" s="156"/>
      <c r="H656" s="156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</row>
    <row r="657" ht="12.75" customHeight="1">
      <c r="A657" s="19"/>
      <c r="B657" s="19"/>
      <c r="C657" s="156"/>
      <c r="D657" s="156"/>
      <c r="E657" s="156"/>
      <c r="F657" s="156"/>
      <c r="G657" s="156"/>
      <c r="H657" s="156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</row>
    <row r="658" ht="12.75" customHeight="1">
      <c r="A658" s="19"/>
      <c r="B658" s="19"/>
      <c r="C658" s="156"/>
      <c r="D658" s="156"/>
      <c r="E658" s="156"/>
      <c r="F658" s="156"/>
      <c r="G658" s="156"/>
      <c r="H658" s="156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</row>
    <row r="659" ht="12.75" customHeight="1">
      <c r="A659" s="19"/>
      <c r="B659" s="19"/>
      <c r="C659" s="156"/>
      <c r="D659" s="156"/>
      <c r="E659" s="156"/>
      <c r="F659" s="156"/>
      <c r="G659" s="156"/>
      <c r="H659" s="156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</row>
    <row r="660" ht="12.75" customHeight="1">
      <c r="A660" s="19"/>
      <c r="B660" s="19"/>
      <c r="C660" s="156"/>
      <c r="D660" s="156"/>
      <c r="E660" s="156"/>
      <c r="F660" s="156"/>
      <c r="G660" s="156"/>
      <c r="H660" s="156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</row>
    <row r="661" ht="12.75" customHeight="1">
      <c r="A661" s="19"/>
      <c r="B661" s="19"/>
      <c r="C661" s="156"/>
      <c r="D661" s="156"/>
      <c r="E661" s="156"/>
      <c r="F661" s="156"/>
      <c r="G661" s="156"/>
      <c r="H661" s="156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</row>
    <row r="662" ht="12.75" customHeight="1">
      <c r="A662" s="19"/>
      <c r="B662" s="19"/>
      <c r="C662" s="156"/>
      <c r="D662" s="156"/>
      <c r="E662" s="156"/>
      <c r="F662" s="156"/>
      <c r="G662" s="156"/>
      <c r="H662" s="156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</row>
    <row r="663" ht="12.75" customHeight="1">
      <c r="A663" s="19"/>
      <c r="B663" s="19"/>
      <c r="C663" s="156"/>
      <c r="D663" s="156"/>
      <c r="E663" s="156"/>
      <c r="F663" s="156"/>
      <c r="G663" s="156"/>
      <c r="H663" s="156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</row>
    <row r="664" ht="12.75" customHeight="1">
      <c r="A664" s="19"/>
      <c r="B664" s="19"/>
      <c r="C664" s="156"/>
      <c r="D664" s="156"/>
      <c r="E664" s="156"/>
      <c r="F664" s="156"/>
      <c r="G664" s="156"/>
      <c r="H664" s="156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</row>
    <row r="665" ht="12.75" customHeight="1">
      <c r="A665" s="19"/>
      <c r="B665" s="19"/>
      <c r="C665" s="156"/>
      <c r="D665" s="156"/>
      <c r="E665" s="156"/>
      <c r="F665" s="156"/>
      <c r="G665" s="156"/>
      <c r="H665" s="156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</row>
    <row r="666" ht="12.75" customHeight="1">
      <c r="A666" s="19"/>
      <c r="B666" s="19"/>
      <c r="C666" s="156"/>
      <c r="D666" s="156"/>
      <c r="E666" s="156"/>
      <c r="F666" s="156"/>
      <c r="G666" s="156"/>
      <c r="H666" s="156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</row>
    <row r="667" ht="12.75" customHeight="1">
      <c r="A667" s="19"/>
      <c r="B667" s="19"/>
      <c r="C667" s="156"/>
      <c r="D667" s="156"/>
      <c r="E667" s="156"/>
      <c r="F667" s="156"/>
      <c r="G667" s="156"/>
      <c r="H667" s="156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</row>
    <row r="668" ht="12.75" customHeight="1">
      <c r="A668" s="19"/>
      <c r="B668" s="19"/>
      <c r="C668" s="156"/>
      <c r="D668" s="156"/>
      <c r="E668" s="156"/>
      <c r="F668" s="156"/>
      <c r="G668" s="156"/>
      <c r="H668" s="156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</row>
    <row r="669" ht="12.75" customHeight="1">
      <c r="A669" s="19"/>
      <c r="B669" s="19"/>
      <c r="C669" s="156"/>
      <c r="D669" s="156"/>
      <c r="E669" s="156"/>
      <c r="F669" s="156"/>
      <c r="G669" s="156"/>
      <c r="H669" s="156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</row>
    <row r="670" ht="12.75" customHeight="1">
      <c r="A670" s="19"/>
      <c r="B670" s="19"/>
      <c r="C670" s="156"/>
      <c r="D670" s="156"/>
      <c r="E670" s="156"/>
      <c r="F670" s="156"/>
      <c r="G670" s="156"/>
      <c r="H670" s="156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</row>
    <row r="671" ht="12.75" customHeight="1">
      <c r="A671" s="19"/>
      <c r="B671" s="19"/>
      <c r="C671" s="156"/>
      <c r="D671" s="156"/>
      <c r="E671" s="156"/>
      <c r="F671" s="156"/>
      <c r="G671" s="156"/>
      <c r="H671" s="156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</row>
    <row r="672" ht="12.75" customHeight="1">
      <c r="A672" s="19"/>
      <c r="B672" s="19"/>
      <c r="C672" s="156"/>
      <c r="D672" s="156"/>
      <c r="E672" s="156"/>
      <c r="F672" s="156"/>
      <c r="G672" s="156"/>
      <c r="H672" s="156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</row>
    <row r="673" ht="12.75" customHeight="1">
      <c r="A673" s="19"/>
      <c r="B673" s="19"/>
      <c r="C673" s="156"/>
      <c r="D673" s="156"/>
      <c r="E673" s="156"/>
      <c r="F673" s="156"/>
      <c r="G673" s="156"/>
      <c r="H673" s="156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</row>
    <row r="674" ht="12.75" customHeight="1">
      <c r="A674" s="19"/>
      <c r="B674" s="19"/>
      <c r="C674" s="156"/>
      <c r="D674" s="156"/>
      <c r="E674" s="156"/>
      <c r="F674" s="156"/>
      <c r="G674" s="156"/>
      <c r="H674" s="156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</row>
    <row r="675" ht="12.75" customHeight="1">
      <c r="A675" s="19"/>
      <c r="B675" s="19"/>
      <c r="C675" s="156"/>
      <c r="D675" s="156"/>
      <c r="E675" s="156"/>
      <c r="F675" s="156"/>
      <c r="G675" s="156"/>
      <c r="H675" s="156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</row>
    <row r="676" ht="12.75" customHeight="1">
      <c r="A676" s="19"/>
      <c r="B676" s="19"/>
      <c r="C676" s="156"/>
      <c r="D676" s="156"/>
      <c r="E676" s="156"/>
      <c r="F676" s="156"/>
      <c r="G676" s="156"/>
      <c r="H676" s="156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</row>
    <row r="677" ht="12.75" customHeight="1">
      <c r="A677" s="19"/>
      <c r="B677" s="19"/>
      <c r="C677" s="156"/>
      <c r="D677" s="156"/>
      <c r="E677" s="156"/>
      <c r="F677" s="156"/>
      <c r="G677" s="156"/>
      <c r="H677" s="156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</row>
    <row r="678" ht="12.75" customHeight="1">
      <c r="A678" s="19"/>
      <c r="B678" s="19"/>
      <c r="C678" s="156"/>
      <c r="D678" s="156"/>
      <c r="E678" s="156"/>
      <c r="F678" s="156"/>
      <c r="G678" s="156"/>
      <c r="H678" s="156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</row>
    <row r="679" ht="12.75" customHeight="1">
      <c r="A679" s="19"/>
      <c r="B679" s="19"/>
      <c r="C679" s="156"/>
      <c r="D679" s="156"/>
      <c r="E679" s="156"/>
      <c r="F679" s="156"/>
      <c r="G679" s="156"/>
      <c r="H679" s="156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</row>
    <row r="680" ht="12.75" customHeight="1">
      <c r="A680" s="19"/>
      <c r="B680" s="19"/>
      <c r="C680" s="156"/>
      <c r="D680" s="156"/>
      <c r="E680" s="156"/>
      <c r="F680" s="156"/>
      <c r="G680" s="156"/>
      <c r="H680" s="156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</row>
    <row r="681" ht="12.75" customHeight="1">
      <c r="A681" s="19"/>
      <c r="B681" s="19"/>
      <c r="C681" s="156"/>
      <c r="D681" s="156"/>
      <c r="E681" s="156"/>
      <c r="F681" s="156"/>
      <c r="G681" s="156"/>
      <c r="H681" s="156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</row>
    <row r="682" ht="12.75" customHeight="1">
      <c r="A682" s="19"/>
      <c r="B682" s="19"/>
      <c r="C682" s="156"/>
      <c r="D682" s="156"/>
      <c r="E682" s="156"/>
      <c r="F682" s="156"/>
      <c r="G682" s="156"/>
      <c r="H682" s="156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</row>
    <row r="683" ht="12.75" customHeight="1">
      <c r="A683" s="19"/>
      <c r="B683" s="19"/>
      <c r="C683" s="156"/>
      <c r="D683" s="156"/>
      <c r="E683" s="156"/>
      <c r="F683" s="156"/>
      <c r="G683" s="156"/>
      <c r="H683" s="156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</row>
    <row r="684" ht="12.75" customHeight="1">
      <c r="A684" s="19"/>
      <c r="B684" s="19"/>
      <c r="C684" s="156"/>
      <c r="D684" s="156"/>
      <c r="E684" s="156"/>
      <c r="F684" s="156"/>
      <c r="G684" s="156"/>
      <c r="H684" s="156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</row>
    <row r="685" ht="12.75" customHeight="1">
      <c r="A685" s="19"/>
      <c r="B685" s="19"/>
      <c r="C685" s="156"/>
      <c r="D685" s="156"/>
      <c r="E685" s="156"/>
      <c r="F685" s="156"/>
      <c r="G685" s="156"/>
      <c r="H685" s="156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</row>
    <row r="686" ht="12.75" customHeight="1">
      <c r="A686" s="19"/>
      <c r="B686" s="19"/>
      <c r="C686" s="156"/>
      <c r="D686" s="156"/>
      <c r="E686" s="156"/>
      <c r="F686" s="156"/>
      <c r="G686" s="156"/>
      <c r="H686" s="156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</row>
    <row r="687" ht="12.75" customHeight="1">
      <c r="A687" s="19"/>
      <c r="B687" s="19"/>
      <c r="C687" s="156"/>
      <c r="D687" s="156"/>
      <c r="E687" s="156"/>
      <c r="F687" s="156"/>
      <c r="G687" s="156"/>
      <c r="H687" s="156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</row>
    <row r="688" ht="12.75" customHeight="1">
      <c r="A688" s="19"/>
      <c r="B688" s="19"/>
      <c r="C688" s="156"/>
      <c r="D688" s="156"/>
      <c r="E688" s="156"/>
      <c r="F688" s="156"/>
      <c r="G688" s="156"/>
      <c r="H688" s="156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</row>
    <row r="689" ht="12.75" customHeight="1">
      <c r="A689" s="19"/>
      <c r="B689" s="19"/>
      <c r="C689" s="156"/>
      <c r="D689" s="156"/>
      <c r="E689" s="156"/>
      <c r="F689" s="156"/>
      <c r="G689" s="156"/>
      <c r="H689" s="156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</row>
    <row r="690" ht="12.75" customHeight="1">
      <c r="A690" s="19"/>
      <c r="B690" s="19"/>
      <c r="C690" s="156"/>
      <c r="D690" s="156"/>
      <c r="E690" s="156"/>
      <c r="F690" s="156"/>
      <c r="G690" s="156"/>
      <c r="H690" s="156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</row>
    <row r="691" ht="12.75" customHeight="1">
      <c r="A691" s="19"/>
      <c r="B691" s="19"/>
      <c r="C691" s="156"/>
      <c r="D691" s="156"/>
      <c r="E691" s="156"/>
      <c r="F691" s="156"/>
      <c r="G691" s="156"/>
      <c r="H691" s="156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</row>
    <row r="692" ht="12.75" customHeight="1">
      <c r="A692" s="19"/>
      <c r="B692" s="19"/>
      <c r="C692" s="156"/>
      <c r="D692" s="156"/>
      <c r="E692" s="156"/>
      <c r="F692" s="156"/>
      <c r="G692" s="156"/>
      <c r="H692" s="156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</row>
    <row r="693" ht="12.75" customHeight="1">
      <c r="A693" s="19"/>
      <c r="B693" s="19"/>
      <c r="C693" s="156"/>
      <c r="D693" s="156"/>
      <c r="E693" s="156"/>
      <c r="F693" s="156"/>
      <c r="G693" s="156"/>
      <c r="H693" s="156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</row>
    <row r="694" ht="12.75" customHeight="1">
      <c r="A694" s="19"/>
      <c r="B694" s="19"/>
      <c r="C694" s="156"/>
      <c r="D694" s="156"/>
      <c r="E694" s="156"/>
      <c r="F694" s="156"/>
      <c r="G694" s="156"/>
      <c r="H694" s="156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</row>
    <row r="695" ht="12.75" customHeight="1">
      <c r="A695" s="19"/>
      <c r="B695" s="19"/>
      <c r="C695" s="156"/>
      <c r="D695" s="156"/>
      <c r="E695" s="156"/>
      <c r="F695" s="156"/>
      <c r="G695" s="156"/>
      <c r="H695" s="156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</row>
    <row r="696" ht="12.75" customHeight="1">
      <c r="A696" s="19"/>
      <c r="B696" s="19"/>
      <c r="C696" s="156"/>
      <c r="D696" s="156"/>
      <c r="E696" s="156"/>
      <c r="F696" s="156"/>
      <c r="G696" s="156"/>
      <c r="H696" s="156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</row>
    <row r="697" ht="12.75" customHeight="1">
      <c r="A697" s="19"/>
      <c r="B697" s="19"/>
      <c r="C697" s="156"/>
      <c r="D697" s="156"/>
      <c r="E697" s="156"/>
      <c r="F697" s="156"/>
      <c r="G697" s="156"/>
      <c r="H697" s="156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</row>
    <row r="698" ht="12.75" customHeight="1">
      <c r="A698" s="19"/>
      <c r="B698" s="19"/>
      <c r="C698" s="156"/>
      <c r="D698" s="156"/>
      <c r="E698" s="156"/>
      <c r="F698" s="156"/>
      <c r="G698" s="156"/>
      <c r="H698" s="156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</row>
    <row r="699" ht="12.75" customHeight="1">
      <c r="A699" s="19"/>
      <c r="B699" s="19"/>
      <c r="C699" s="156"/>
      <c r="D699" s="156"/>
      <c r="E699" s="156"/>
      <c r="F699" s="156"/>
      <c r="G699" s="156"/>
      <c r="H699" s="156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</row>
    <row r="700" ht="12.75" customHeight="1">
      <c r="A700" s="19"/>
      <c r="B700" s="19"/>
      <c r="C700" s="156"/>
      <c r="D700" s="156"/>
      <c r="E700" s="156"/>
      <c r="F700" s="156"/>
      <c r="G700" s="156"/>
      <c r="H700" s="156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</row>
    <row r="701" ht="12.75" customHeight="1">
      <c r="A701" s="19"/>
      <c r="B701" s="19"/>
      <c r="C701" s="156"/>
      <c r="D701" s="156"/>
      <c r="E701" s="156"/>
      <c r="F701" s="156"/>
      <c r="G701" s="156"/>
      <c r="H701" s="156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</row>
    <row r="702" ht="12.75" customHeight="1">
      <c r="A702" s="19"/>
      <c r="B702" s="19"/>
      <c r="C702" s="156"/>
      <c r="D702" s="156"/>
      <c r="E702" s="156"/>
      <c r="F702" s="156"/>
      <c r="G702" s="156"/>
      <c r="H702" s="156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</row>
    <row r="703" ht="12.75" customHeight="1">
      <c r="A703" s="19"/>
      <c r="B703" s="19"/>
      <c r="C703" s="156"/>
      <c r="D703" s="156"/>
      <c r="E703" s="156"/>
      <c r="F703" s="156"/>
      <c r="G703" s="156"/>
      <c r="H703" s="156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</row>
    <row r="704" ht="12.75" customHeight="1">
      <c r="A704" s="19"/>
      <c r="B704" s="19"/>
      <c r="C704" s="156"/>
      <c r="D704" s="156"/>
      <c r="E704" s="156"/>
      <c r="F704" s="156"/>
      <c r="G704" s="156"/>
      <c r="H704" s="156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</row>
    <row r="705" ht="12.75" customHeight="1">
      <c r="A705" s="19"/>
      <c r="B705" s="19"/>
      <c r="C705" s="156"/>
      <c r="D705" s="156"/>
      <c r="E705" s="156"/>
      <c r="F705" s="156"/>
      <c r="G705" s="156"/>
      <c r="H705" s="156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</row>
    <row r="706" ht="12.75" customHeight="1">
      <c r="A706" s="19"/>
      <c r="B706" s="19"/>
      <c r="C706" s="156"/>
      <c r="D706" s="156"/>
      <c r="E706" s="156"/>
      <c r="F706" s="156"/>
      <c r="G706" s="156"/>
      <c r="H706" s="156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</row>
    <row r="707" ht="12.75" customHeight="1">
      <c r="A707" s="19"/>
      <c r="B707" s="19"/>
      <c r="C707" s="156"/>
      <c r="D707" s="156"/>
      <c r="E707" s="156"/>
      <c r="F707" s="156"/>
      <c r="G707" s="156"/>
      <c r="H707" s="156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</row>
    <row r="708" ht="12.75" customHeight="1">
      <c r="A708" s="19"/>
      <c r="B708" s="19"/>
      <c r="C708" s="156"/>
      <c r="D708" s="156"/>
      <c r="E708" s="156"/>
      <c r="F708" s="156"/>
      <c r="G708" s="156"/>
      <c r="H708" s="156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</row>
    <row r="709" ht="12.75" customHeight="1">
      <c r="A709" s="19"/>
      <c r="B709" s="19"/>
      <c r="C709" s="156"/>
      <c r="D709" s="156"/>
      <c r="E709" s="156"/>
      <c r="F709" s="156"/>
      <c r="G709" s="156"/>
      <c r="H709" s="156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</row>
    <row r="710" ht="12.75" customHeight="1">
      <c r="A710" s="19"/>
      <c r="B710" s="19"/>
      <c r="C710" s="156"/>
      <c r="D710" s="156"/>
      <c r="E710" s="156"/>
      <c r="F710" s="156"/>
      <c r="G710" s="156"/>
      <c r="H710" s="156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</row>
    <row r="711" ht="12.75" customHeight="1">
      <c r="A711" s="19"/>
      <c r="B711" s="19"/>
      <c r="C711" s="156"/>
      <c r="D711" s="156"/>
      <c r="E711" s="156"/>
      <c r="F711" s="156"/>
      <c r="G711" s="156"/>
      <c r="H711" s="156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</row>
    <row r="712" ht="12.75" customHeight="1">
      <c r="A712" s="19"/>
      <c r="B712" s="19"/>
      <c r="C712" s="156"/>
      <c r="D712" s="156"/>
      <c r="E712" s="156"/>
      <c r="F712" s="156"/>
      <c r="G712" s="156"/>
      <c r="H712" s="156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</row>
    <row r="713" ht="12.75" customHeight="1">
      <c r="A713" s="19"/>
      <c r="B713" s="19"/>
      <c r="C713" s="156"/>
      <c r="D713" s="156"/>
      <c r="E713" s="156"/>
      <c r="F713" s="156"/>
      <c r="G713" s="156"/>
      <c r="H713" s="156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</row>
    <row r="714" ht="12.75" customHeight="1">
      <c r="A714" s="19"/>
      <c r="B714" s="19"/>
      <c r="C714" s="156"/>
      <c r="D714" s="156"/>
      <c r="E714" s="156"/>
      <c r="F714" s="156"/>
      <c r="G714" s="156"/>
      <c r="H714" s="156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</row>
    <row r="715" ht="12.75" customHeight="1">
      <c r="A715" s="19"/>
      <c r="B715" s="19"/>
      <c r="C715" s="156"/>
      <c r="D715" s="156"/>
      <c r="E715" s="156"/>
      <c r="F715" s="156"/>
      <c r="G715" s="156"/>
      <c r="H715" s="156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</row>
    <row r="716" ht="12.75" customHeight="1">
      <c r="A716" s="19"/>
      <c r="B716" s="19"/>
      <c r="C716" s="156"/>
      <c r="D716" s="156"/>
      <c r="E716" s="156"/>
      <c r="F716" s="156"/>
      <c r="G716" s="156"/>
      <c r="H716" s="156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</row>
    <row r="717" ht="12.75" customHeight="1">
      <c r="A717" s="19"/>
      <c r="B717" s="19"/>
      <c r="C717" s="156"/>
      <c r="D717" s="156"/>
      <c r="E717" s="156"/>
      <c r="F717" s="156"/>
      <c r="G717" s="156"/>
      <c r="H717" s="156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</row>
    <row r="718" ht="12.75" customHeight="1">
      <c r="A718" s="19"/>
      <c r="B718" s="19"/>
      <c r="C718" s="156"/>
      <c r="D718" s="156"/>
      <c r="E718" s="156"/>
      <c r="F718" s="156"/>
      <c r="G718" s="156"/>
      <c r="H718" s="156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</row>
    <row r="719" ht="12.75" customHeight="1">
      <c r="A719" s="19"/>
      <c r="B719" s="19"/>
      <c r="C719" s="156"/>
      <c r="D719" s="156"/>
      <c r="E719" s="156"/>
      <c r="F719" s="156"/>
      <c r="G719" s="156"/>
      <c r="H719" s="156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</row>
    <row r="720" ht="12.75" customHeight="1">
      <c r="A720" s="19"/>
      <c r="B720" s="19"/>
      <c r="C720" s="156"/>
      <c r="D720" s="156"/>
      <c r="E720" s="156"/>
      <c r="F720" s="156"/>
      <c r="G720" s="156"/>
      <c r="H720" s="156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</row>
    <row r="721" ht="12.75" customHeight="1">
      <c r="A721" s="19"/>
      <c r="B721" s="19"/>
      <c r="C721" s="156"/>
      <c r="D721" s="156"/>
      <c r="E721" s="156"/>
      <c r="F721" s="156"/>
      <c r="G721" s="156"/>
      <c r="H721" s="156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</row>
    <row r="722" ht="12.75" customHeight="1">
      <c r="A722" s="19"/>
      <c r="B722" s="19"/>
      <c r="C722" s="156"/>
      <c r="D722" s="156"/>
      <c r="E722" s="156"/>
      <c r="F722" s="156"/>
      <c r="G722" s="156"/>
      <c r="H722" s="156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</row>
    <row r="723" ht="12.75" customHeight="1">
      <c r="A723" s="19"/>
      <c r="B723" s="19"/>
      <c r="C723" s="156"/>
      <c r="D723" s="156"/>
      <c r="E723" s="156"/>
      <c r="F723" s="156"/>
      <c r="G723" s="156"/>
      <c r="H723" s="156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</row>
    <row r="724" ht="12.75" customHeight="1">
      <c r="A724" s="19"/>
      <c r="B724" s="19"/>
      <c r="C724" s="156"/>
      <c r="D724" s="156"/>
      <c r="E724" s="156"/>
      <c r="F724" s="156"/>
      <c r="G724" s="156"/>
      <c r="H724" s="156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</row>
    <row r="725" ht="12.75" customHeight="1">
      <c r="A725" s="19"/>
      <c r="B725" s="19"/>
      <c r="C725" s="156"/>
      <c r="D725" s="156"/>
      <c r="E725" s="156"/>
      <c r="F725" s="156"/>
      <c r="G725" s="156"/>
      <c r="H725" s="156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</row>
    <row r="726" ht="12.75" customHeight="1">
      <c r="A726" s="19"/>
      <c r="B726" s="19"/>
      <c r="C726" s="156"/>
      <c r="D726" s="156"/>
      <c r="E726" s="156"/>
      <c r="F726" s="156"/>
      <c r="G726" s="156"/>
      <c r="H726" s="156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</row>
    <row r="727" ht="12.75" customHeight="1">
      <c r="A727" s="19"/>
      <c r="B727" s="19"/>
      <c r="C727" s="156"/>
      <c r="D727" s="156"/>
      <c r="E727" s="156"/>
      <c r="F727" s="156"/>
      <c r="G727" s="156"/>
      <c r="H727" s="156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</row>
    <row r="728" ht="12.75" customHeight="1">
      <c r="A728" s="19"/>
      <c r="B728" s="19"/>
      <c r="C728" s="156"/>
      <c r="D728" s="156"/>
      <c r="E728" s="156"/>
      <c r="F728" s="156"/>
      <c r="G728" s="156"/>
      <c r="H728" s="156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</row>
    <row r="729" ht="12.75" customHeight="1">
      <c r="A729" s="19"/>
      <c r="B729" s="19"/>
      <c r="C729" s="156"/>
      <c r="D729" s="156"/>
      <c r="E729" s="156"/>
      <c r="F729" s="156"/>
      <c r="G729" s="156"/>
      <c r="H729" s="156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</row>
    <row r="730" ht="12.75" customHeight="1">
      <c r="A730" s="19"/>
      <c r="B730" s="19"/>
      <c r="C730" s="156"/>
      <c r="D730" s="156"/>
      <c r="E730" s="156"/>
      <c r="F730" s="156"/>
      <c r="G730" s="156"/>
      <c r="H730" s="156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</row>
    <row r="731" ht="12.75" customHeight="1">
      <c r="A731" s="19"/>
      <c r="B731" s="19"/>
      <c r="C731" s="156"/>
      <c r="D731" s="156"/>
      <c r="E731" s="156"/>
      <c r="F731" s="156"/>
      <c r="G731" s="156"/>
      <c r="H731" s="156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</row>
    <row r="732" ht="12.75" customHeight="1">
      <c r="A732" s="19"/>
      <c r="B732" s="19"/>
      <c r="C732" s="156"/>
      <c r="D732" s="156"/>
      <c r="E732" s="156"/>
      <c r="F732" s="156"/>
      <c r="G732" s="156"/>
      <c r="H732" s="156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</row>
    <row r="733" ht="12.75" customHeight="1">
      <c r="A733" s="19"/>
      <c r="B733" s="19"/>
      <c r="C733" s="156"/>
      <c r="D733" s="156"/>
      <c r="E733" s="156"/>
      <c r="F733" s="156"/>
      <c r="G733" s="156"/>
      <c r="H733" s="156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</row>
    <row r="734" ht="12.75" customHeight="1">
      <c r="A734" s="19"/>
      <c r="B734" s="19"/>
      <c r="C734" s="156"/>
      <c r="D734" s="156"/>
      <c r="E734" s="156"/>
      <c r="F734" s="156"/>
      <c r="G734" s="156"/>
      <c r="H734" s="156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</row>
    <row r="735" ht="12.75" customHeight="1">
      <c r="A735" s="19"/>
      <c r="B735" s="19"/>
      <c r="C735" s="156"/>
      <c r="D735" s="156"/>
      <c r="E735" s="156"/>
      <c r="F735" s="156"/>
      <c r="G735" s="156"/>
      <c r="H735" s="156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</row>
    <row r="736" ht="12.75" customHeight="1">
      <c r="A736" s="19"/>
      <c r="B736" s="19"/>
      <c r="C736" s="156"/>
      <c r="D736" s="156"/>
      <c r="E736" s="156"/>
      <c r="F736" s="156"/>
      <c r="G736" s="156"/>
      <c r="H736" s="156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</row>
    <row r="737" ht="12.75" customHeight="1">
      <c r="A737" s="19"/>
      <c r="B737" s="19"/>
      <c r="C737" s="156"/>
      <c r="D737" s="156"/>
      <c r="E737" s="156"/>
      <c r="F737" s="156"/>
      <c r="G737" s="156"/>
      <c r="H737" s="156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</row>
    <row r="738" ht="12.75" customHeight="1">
      <c r="A738" s="19"/>
      <c r="B738" s="19"/>
      <c r="C738" s="156"/>
      <c r="D738" s="156"/>
      <c r="E738" s="156"/>
      <c r="F738" s="156"/>
      <c r="G738" s="156"/>
      <c r="H738" s="156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</row>
    <row r="739" ht="12.75" customHeight="1">
      <c r="A739" s="19"/>
      <c r="B739" s="19"/>
      <c r="C739" s="156"/>
      <c r="D739" s="156"/>
      <c r="E739" s="156"/>
      <c r="F739" s="156"/>
      <c r="G739" s="156"/>
      <c r="H739" s="156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</row>
    <row r="740" ht="12.75" customHeight="1">
      <c r="A740" s="19"/>
      <c r="B740" s="19"/>
      <c r="C740" s="156"/>
      <c r="D740" s="156"/>
      <c r="E740" s="156"/>
      <c r="F740" s="156"/>
      <c r="G740" s="156"/>
      <c r="H740" s="156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</row>
    <row r="741" ht="12.75" customHeight="1">
      <c r="A741" s="19"/>
      <c r="B741" s="19"/>
      <c r="C741" s="156"/>
      <c r="D741" s="156"/>
      <c r="E741" s="156"/>
      <c r="F741" s="156"/>
      <c r="G741" s="156"/>
      <c r="H741" s="156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</row>
    <row r="742" ht="12.75" customHeight="1">
      <c r="A742" s="19"/>
      <c r="B742" s="19"/>
      <c r="C742" s="156"/>
      <c r="D742" s="156"/>
      <c r="E742" s="156"/>
      <c r="F742" s="156"/>
      <c r="G742" s="156"/>
      <c r="H742" s="156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</row>
    <row r="743" ht="12.75" customHeight="1">
      <c r="A743" s="19"/>
      <c r="B743" s="19"/>
      <c r="C743" s="156"/>
      <c r="D743" s="156"/>
      <c r="E743" s="156"/>
      <c r="F743" s="156"/>
      <c r="G743" s="156"/>
      <c r="H743" s="156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</row>
    <row r="744" ht="12.75" customHeight="1">
      <c r="A744" s="19"/>
      <c r="B744" s="19"/>
      <c r="C744" s="156"/>
      <c r="D744" s="156"/>
      <c r="E744" s="156"/>
      <c r="F744" s="156"/>
      <c r="G744" s="156"/>
      <c r="H744" s="156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</row>
    <row r="745" ht="12.75" customHeight="1">
      <c r="A745" s="19"/>
      <c r="B745" s="19"/>
      <c r="C745" s="156"/>
      <c r="D745" s="156"/>
      <c r="E745" s="156"/>
      <c r="F745" s="156"/>
      <c r="G745" s="156"/>
      <c r="H745" s="156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</row>
    <row r="746" ht="12.75" customHeight="1">
      <c r="A746" s="19"/>
      <c r="B746" s="19"/>
      <c r="C746" s="156"/>
      <c r="D746" s="156"/>
      <c r="E746" s="156"/>
      <c r="F746" s="156"/>
      <c r="G746" s="156"/>
      <c r="H746" s="156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</row>
    <row r="747" ht="12.75" customHeight="1">
      <c r="A747" s="19"/>
      <c r="B747" s="19"/>
      <c r="C747" s="156"/>
      <c r="D747" s="156"/>
      <c r="E747" s="156"/>
      <c r="F747" s="156"/>
      <c r="G747" s="156"/>
      <c r="H747" s="156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</row>
    <row r="748" ht="12.75" customHeight="1">
      <c r="A748" s="19"/>
      <c r="B748" s="19"/>
      <c r="C748" s="156"/>
      <c r="D748" s="156"/>
      <c r="E748" s="156"/>
      <c r="F748" s="156"/>
      <c r="G748" s="156"/>
      <c r="H748" s="156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</row>
    <row r="749" ht="12.75" customHeight="1">
      <c r="A749" s="19"/>
      <c r="B749" s="19"/>
      <c r="C749" s="156"/>
      <c r="D749" s="156"/>
      <c r="E749" s="156"/>
      <c r="F749" s="156"/>
      <c r="G749" s="156"/>
      <c r="H749" s="156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</row>
    <row r="750" ht="12.75" customHeight="1">
      <c r="A750" s="19"/>
      <c r="B750" s="19"/>
      <c r="C750" s="156"/>
      <c r="D750" s="156"/>
      <c r="E750" s="156"/>
      <c r="F750" s="156"/>
      <c r="G750" s="156"/>
      <c r="H750" s="156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</row>
    <row r="751" ht="12.75" customHeight="1">
      <c r="A751" s="19"/>
      <c r="B751" s="19"/>
      <c r="C751" s="156"/>
      <c r="D751" s="156"/>
      <c r="E751" s="156"/>
      <c r="F751" s="156"/>
      <c r="G751" s="156"/>
      <c r="H751" s="156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</row>
    <row r="752" ht="12.75" customHeight="1">
      <c r="A752" s="19"/>
      <c r="B752" s="19"/>
      <c r="C752" s="156"/>
      <c r="D752" s="156"/>
      <c r="E752" s="156"/>
      <c r="F752" s="156"/>
      <c r="G752" s="156"/>
      <c r="H752" s="156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</row>
    <row r="753" ht="12.75" customHeight="1">
      <c r="A753" s="19"/>
      <c r="B753" s="19"/>
      <c r="C753" s="156"/>
      <c r="D753" s="156"/>
      <c r="E753" s="156"/>
      <c r="F753" s="156"/>
      <c r="G753" s="156"/>
      <c r="H753" s="156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</row>
    <row r="754" ht="12.75" customHeight="1">
      <c r="A754" s="19"/>
      <c r="B754" s="19"/>
      <c r="C754" s="156"/>
      <c r="D754" s="156"/>
      <c r="E754" s="156"/>
      <c r="F754" s="156"/>
      <c r="G754" s="156"/>
      <c r="H754" s="156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</row>
    <row r="755" ht="12.75" customHeight="1">
      <c r="A755" s="19"/>
      <c r="B755" s="19"/>
      <c r="C755" s="156"/>
      <c r="D755" s="156"/>
      <c r="E755" s="156"/>
      <c r="F755" s="156"/>
      <c r="G755" s="156"/>
      <c r="H755" s="156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</row>
    <row r="756" ht="12.75" customHeight="1">
      <c r="A756" s="19"/>
      <c r="B756" s="19"/>
      <c r="C756" s="156"/>
      <c r="D756" s="156"/>
      <c r="E756" s="156"/>
      <c r="F756" s="156"/>
      <c r="G756" s="156"/>
      <c r="H756" s="156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</row>
    <row r="757" ht="12.75" customHeight="1">
      <c r="A757" s="19"/>
      <c r="B757" s="19"/>
      <c r="C757" s="156"/>
      <c r="D757" s="156"/>
      <c r="E757" s="156"/>
      <c r="F757" s="156"/>
      <c r="G757" s="156"/>
      <c r="H757" s="156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</row>
    <row r="758" ht="12.75" customHeight="1">
      <c r="A758" s="19"/>
      <c r="B758" s="19"/>
      <c r="C758" s="156"/>
      <c r="D758" s="156"/>
      <c r="E758" s="156"/>
      <c r="F758" s="156"/>
      <c r="G758" s="156"/>
      <c r="H758" s="156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</row>
    <row r="759" ht="12.75" customHeight="1">
      <c r="A759" s="19"/>
      <c r="B759" s="19"/>
      <c r="C759" s="156"/>
      <c r="D759" s="156"/>
      <c r="E759" s="156"/>
      <c r="F759" s="156"/>
      <c r="G759" s="156"/>
      <c r="H759" s="156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</row>
    <row r="760" ht="12.75" customHeight="1">
      <c r="A760" s="19"/>
      <c r="B760" s="19"/>
      <c r="C760" s="156"/>
      <c r="D760" s="156"/>
      <c r="E760" s="156"/>
      <c r="F760" s="156"/>
      <c r="G760" s="156"/>
      <c r="H760" s="156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</row>
    <row r="761" ht="12.75" customHeight="1">
      <c r="A761" s="19"/>
      <c r="B761" s="19"/>
      <c r="C761" s="156"/>
      <c r="D761" s="156"/>
      <c r="E761" s="156"/>
      <c r="F761" s="156"/>
      <c r="G761" s="156"/>
      <c r="H761" s="156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</row>
    <row r="762" ht="12.75" customHeight="1">
      <c r="A762" s="19"/>
      <c r="B762" s="19"/>
      <c r="C762" s="156"/>
      <c r="D762" s="156"/>
      <c r="E762" s="156"/>
      <c r="F762" s="156"/>
      <c r="G762" s="156"/>
      <c r="H762" s="156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</row>
    <row r="763" ht="12.75" customHeight="1">
      <c r="A763" s="19"/>
      <c r="B763" s="19"/>
      <c r="C763" s="156"/>
      <c r="D763" s="156"/>
      <c r="E763" s="156"/>
      <c r="F763" s="156"/>
      <c r="G763" s="156"/>
      <c r="H763" s="156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</row>
    <row r="764" ht="12.75" customHeight="1">
      <c r="A764" s="19"/>
      <c r="B764" s="19"/>
      <c r="C764" s="156"/>
      <c r="D764" s="156"/>
      <c r="E764" s="156"/>
      <c r="F764" s="156"/>
      <c r="G764" s="156"/>
      <c r="H764" s="156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</row>
    <row r="765" ht="12.75" customHeight="1">
      <c r="A765" s="19"/>
      <c r="B765" s="19"/>
      <c r="C765" s="156"/>
      <c r="D765" s="156"/>
      <c r="E765" s="156"/>
      <c r="F765" s="156"/>
      <c r="G765" s="156"/>
      <c r="H765" s="156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</row>
    <row r="766" ht="12.75" customHeight="1">
      <c r="A766" s="19"/>
      <c r="B766" s="19"/>
      <c r="C766" s="156"/>
      <c r="D766" s="156"/>
      <c r="E766" s="156"/>
      <c r="F766" s="156"/>
      <c r="G766" s="156"/>
      <c r="H766" s="156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</row>
    <row r="767" ht="12.75" customHeight="1">
      <c r="A767" s="19"/>
      <c r="B767" s="19"/>
      <c r="C767" s="156"/>
      <c r="D767" s="156"/>
      <c r="E767" s="156"/>
      <c r="F767" s="156"/>
      <c r="G767" s="156"/>
      <c r="H767" s="156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</row>
    <row r="768" ht="12.75" customHeight="1">
      <c r="A768" s="19"/>
      <c r="B768" s="19"/>
      <c r="C768" s="156"/>
      <c r="D768" s="156"/>
      <c r="E768" s="156"/>
      <c r="F768" s="156"/>
      <c r="G768" s="156"/>
      <c r="H768" s="156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</row>
    <row r="769" ht="12.75" customHeight="1">
      <c r="A769" s="19"/>
      <c r="B769" s="19"/>
      <c r="C769" s="156"/>
      <c r="D769" s="156"/>
      <c r="E769" s="156"/>
      <c r="F769" s="156"/>
      <c r="G769" s="156"/>
      <c r="H769" s="156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</row>
    <row r="770" ht="12.75" customHeight="1">
      <c r="A770" s="19"/>
      <c r="B770" s="19"/>
      <c r="C770" s="156"/>
      <c r="D770" s="156"/>
      <c r="E770" s="156"/>
      <c r="F770" s="156"/>
      <c r="G770" s="156"/>
      <c r="H770" s="156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</row>
    <row r="771" ht="12.75" customHeight="1">
      <c r="A771" s="19"/>
      <c r="B771" s="19"/>
      <c r="C771" s="156"/>
      <c r="D771" s="156"/>
      <c r="E771" s="156"/>
      <c r="F771" s="156"/>
      <c r="G771" s="156"/>
      <c r="H771" s="156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</row>
    <row r="772" ht="12.75" customHeight="1">
      <c r="A772" s="19"/>
      <c r="B772" s="19"/>
      <c r="C772" s="156"/>
      <c r="D772" s="156"/>
      <c r="E772" s="156"/>
      <c r="F772" s="156"/>
      <c r="G772" s="156"/>
      <c r="H772" s="156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</row>
    <row r="773" ht="12.75" customHeight="1">
      <c r="A773" s="19"/>
      <c r="B773" s="19"/>
      <c r="C773" s="156"/>
      <c r="D773" s="156"/>
      <c r="E773" s="156"/>
      <c r="F773" s="156"/>
      <c r="G773" s="156"/>
      <c r="H773" s="156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</row>
    <row r="774" ht="12.75" customHeight="1">
      <c r="A774" s="19"/>
      <c r="B774" s="19"/>
      <c r="C774" s="156"/>
      <c r="D774" s="156"/>
      <c r="E774" s="156"/>
      <c r="F774" s="156"/>
      <c r="G774" s="156"/>
      <c r="H774" s="156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</row>
    <row r="775" ht="12.75" customHeight="1">
      <c r="A775" s="19"/>
      <c r="B775" s="19"/>
      <c r="C775" s="156"/>
      <c r="D775" s="156"/>
      <c r="E775" s="156"/>
      <c r="F775" s="156"/>
      <c r="G775" s="156"/>
      <c r="H775" s="156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</row>
    <row r="776" ht="12.75" customHeight="1">
      <c r="A776" s="19"/>
      <c r="B776" s="19"/>
      <c r="C776" s="156"/>
      <c r="D776" s="156"/>
      <c r="E776" s="156"/>
      <c r="F776" s="156"/>
      <c r="G776" s="156"/>
      <c r="H776" s="156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</row>
    <row r="777" ht="12.75" customHeight="1">
      <c r="A777" s="19"/>
      <c r="B777" s="19"/>
      <c r="C777" s="156"/>
      <c r="D777" s="156"/>
      <c r="E777" s="156"/>
      <c r="F777" s="156"/>
      <c r="G777" s="156"/>
      <c r="H777" s="156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</row>
    <row r="778" ht="12.75" customHeight="1">
      <c r="A778" s="19"/>
      <c r="B778" s="19"/>
      <c r="C778" s="156"/>
      <c r="D778" s="156"/>
      <c r="E778" s="156"/>
      <c r="F778" s="156"/>
      <c r="G778" s="156"/>
      <c r="H778" s="156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</row>
    <row r="779" ht="12.75" customHeight="1">
      <c r="A779" s="19"/>
      <c r="B779" s="19"/>
      <c r="C779" s="156"/>
      <c r="D779" s="156"/>
      <c r="E779" s="156"/>
      <c r="F779" s="156"/>
      <c r="G779" s="156"/>
      <c r="H779" s="156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</row>
    <row r="780" ht="12.75" customHeight="1">
      <c r="A780" s="19"/>
      <c r="B780" s="19"/>
      <c r="C780" s="156"/>
      <c r="D780" s="156"/>
      <c r="E780" s="156"/>
      <c r="F780" s="156"/>
      <c r="G780" s="156"/>
      <c r="H780" s="156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</row>
    <row r="781" ht="12.75" customHeight="1">
      <c r="A781" s="19"/>
      <c r="B781" s="19"/>
      <c r="C781" s="156"/>
      <c r="D781" s="156"/>
      <c r="E781" s="156"/>
      <c r="F781" s="156"/>
      <c r="G781" s="156"/>
      <c r="H781" s="156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</row>
    <row r="782" ht="12.75" customHeight="1">
      <c r="A782" s="19"/>
      <c r="B782" s="19"/>
      <c r="C782" s="156"/>
      <c r="D782" s="156"/>
      <c r="E782" s="156"/>
      <c r="F782" s="156"/>
      <c r="G782" s="156"/>
      <c r="H782" s="156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</row>
    <row r="783" ht="12.75" customHeight="1">
      <c r="A783" s="19"/>
      <c r="B783" s="19"/>
      <c r="C783" s="156"/>
      <c r="D783" s="156"/>
      <c r="E783" s="156"/>
      <c r="F783" s="156"/>
      <c r="G783" s="156"/>
      <c r="H783" s="156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</row>
    <row r="784" ht="12.75" customHeight="1">
      <c r="A784" s="19"/>
      <c r="B784" s="19"/>
      <c r="C784" s="156"/>
      <c r="D784" s="156"/>
      <c r="E784" s="156"/>
      <c r="F784" s="156"/>
      <c r="G784" s="156"/>
      <c r="H784" s="156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</row>
    <row r="785" ht="12.75" customHeight="1">
      <c r="A785" s="19"/>
      <c r="B785" s="19"/>
      <c r="C785" s="156"/>
      <c r="D785" s="156"/>
      <c r="E785" s="156"/>
      <c r="F785" s="156"/>
      <c r="G785" s="156"/>
      <c r="H785" s="156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</row>
    <row r="786" ht="12.75" customHeight="1">
      <c r="A786" s="19"/>
      <c r="B786" s="19"/>
      <c r="C786" s="156"/>
      <c r="D786" s="156"/>
      <c r="E786" s="156"/>
      <c r="F786" s="156"/>
      <c r="G786" s="156"/>
      <c r="H786" s="156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</row>
    <row r="787" ht="12.75" customHeight="1">
      <c r="A787" s="19"/>
      <c r="B787" s="19"/>
      <c r="C787" s="156"/>
      <c r="D787" s="156"/>
      <c r="E787" s="156"/>
      <c r="F787" s="156"/>
      <c r="G787" s="156"/>
      <c r="H787" s="156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</row>
    <row r="788" ht="12.75" customHeight="1">
      <c r="A788" s="19"/>
      <c r="B788" s="19"/>
      <c r="C788" s="156"/>
      <c r="D788" s="156"/>
      <c r="E788" s="156"/>
      <c r="F788" s="156"/>
      <c r="G788" s="156"/>
      <c r="H788" s="156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</row>
    <row r="789" ht="12.75" customHeight="1">
      <c r="A789" s="19"/>
      <c r="B789" s="19"/>
      <c r="C789" s="156"/>
      <c r="D789" s="156"/>
      <c r="E789" s="156"/>
      <c r="F789" s="156"/>
      <c r="G789" s="156"/>
      <c r="H789" s="156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</row>
    <row r="790" ht="12.75" customHeight="1">
      <c r="A790" s="19"/>
      <c r="B790" s="19"/>
      <c r="C790" s="156"/>
      <c r="D790" s="156"/>
      <c r="E790" s="156"/>
      <c r="F790" s="156"/>
      <c r="G790" s="156"/>
      <c r="H790" s="156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</row>
    <row r="791" ht="12.75" customHeight="1">
      <c r="A791" s="19"/>
      <c r="B791" s="19"/>
      <c r="C791" s="156"/>
      <c r="D791" s="156"/>
      <c r="E791" s="156"/>
      <c r="F791" s="156"/>
      <c r="G791" s="156"/>
      <c r="H791" s="156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</row>
    <row r="792" ht="12.75" customHeight="1">
      <c r="A792" s="19"/>
      <c r="B792" s="19"/>
      <c r="C792" s="156"/>
      <c r="D792" s="156"/>
      <c r="E792" s="156"/>
      <c r="F792" s="156"/>
      <c r="G792" s="156"/>
      <c r="H792" s="156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</row>
    <row r="793" ht="12.75" customHeight="1">
      <c r="A793" s="19"/>
      <c r="B793" s="19"/>
      <c r="C793" s="156"/>
      <c r="D793" s="156"/>
      <c r="E793" s="156"/>
      <c r="F793" s="156"/>
      <c r="G793" s="156"/>
      <c r="H793" s="156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</row>
    <row r="794" ht="12.75" customHeight="1">
      <c r="A794" s="19"/>
      <c r="B794" s="19"/>
      <c r="C794" s="156"/>
      <c r="D794" s="156"/>
      <c r="E794" s="156"/>
      <c r="F794" s="156"/>
      <c r="G794" s="156"/>
      <c r="H794" s="156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</row>
    <row r="795" ht="12.75" customHeight="1">
      <c r="A795" s="19"/>
      <c r="B795" s="19"/>
      <c r="C795" s="156"/>
      <c r="D795" s="156"/>
      <c r="E795" s="156"/>
      <c r="F795" s="156"/>
      <c r="G795" s="156"/>
      <c r="H795" s="156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</row>
    <row r="796" ht="12.75" customHeight="1">
      <c r="A796" s="19"/>
      <c r="B796" s="19"/>
      <c r="C796" s="156"/>
      <c r="D796" s="156"/>
      <c r="E796" s="156"/>
      <c r="F796" s="156"/>
      <c r="G796" s="156"/>
      <c r="H796" s="156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</row>
    <row r="797" ht="12.75" customHeight="1">
      <c r="A797" s="19"/>
      <c r="B797" s="19"/>
      <c r="C797" s="156"/>
      <c r="D797" s="156"/>
      <c r="E797" s="156"/>
      <c r="F797" s="156"/>
      <c r="G797" s="156"/>
      <c r="H797" s="156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</row>
    <row r="798" ht="12.75" customHeight="1">
      <c r="A798" s="19"/>
      <c r="B798" s="19"/>
      <c r="C798" s="156"/>
      <c r="D798" s="156"/>
      <c r="E798" s="156"/>
      <c r="F798" s="156"/>
      <c r="G798" s="156"/>
      <c r="H798" s="156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</row>
    <row r="799" ht="12.75" customHeight="1">
      <c r="A799" s="19"/>
      <c r="B799" s="19"/>
      <c r="C799" s="156"/>
      <c r="D799" s="156"/>
      <c r="E799" s="156"/>
      <c r="F799" s="156"/>
      <c r="G799" s="156"/>
      <c r="H799" s="156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</row>
    <row r="800" ht="12.75" customHeight="1">
      <c r="A800" s="19"/>
      <c r="B800" s="19"/>
      <c r="C800" s="156"/>
      <c r="D800" s="156"/>
      <c r="E800" s="156"/>
      <c r="F800" s="156"/>
      <c r="G800" s="156"/>
      <c r="H800" s="156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</row>
    <row r="801" ht="12.75" customHeight="1">
      <c r="A801" s="19"/>
      <c r="B801" s="19"/>
      <c r="C801" s="156"/>
      <c r="D801" s="156"/>
      <c r="E801" s="156"/>
      <c r="F801" s="156"/>
      <c r="G801" s="156"/>
      <c r="H801" s="156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</row>
    <row r="802" ht="12.75" customHeight="1">
      <c r="A802" s="19"/>
      <c r="B802" s="19"/>
      <c r="C802" s="156"/>
      <c r="D802" s="156"/>
      <c r="E802" s="156"/>
      <c r="F802" s="156"/>
      <c r="G802" s="156"/>
      <c r="H802" s="156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</row>
    <row r="803" ht="12.75" customHeight="1">
      <c r="A803" s="19"/>
      <c r="B803" s="19"/>
      <c r="C803" s="156"/>
      <c r="D803" s="156"/>
      <c r="E803" s="156"/>
      <c r="F803" s="156"/>
      <c r="G803" s="156"/>
      <c r="H803" s="156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</row>
    <row r="804" ht="12.75" customHeight="1">
      <c r="A804" s="19"/>
      <c r="B804" s="19"/>
      <c r="C804" s="156"/>
      <c r="D804" s="156"/>
      <c r="E804" s="156"/>
      <c r="F804" s="156"/>
      <c r="G804" s="156"/>
      <c r="H804" s="156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</row>
    <row r="805" ht="12.75" customHeight="1">
      <c r="A805" s="19"/>
      <c r="B805" s="19"/>
      <c r="C805" s="156"/>
      <c r="D805" s="156"/>
      <c r="E805" s="156"/>
      <c r="F805" s="156"/>
      <c r="G805" s="156"/>
      <c r="H805" s="156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</row>
    <row r="806" ht="12.75" customHeight="1">
      <c r="A806" s="19"/>
      <c r="B806" s="19"/>
      <c r="C806" s="156"/>
      <c r="D806" s="156"/>
      <c r="E806" s="156"/>
      <c r="F806" s="156"/>
      <c r="G806" s="156"/>
      <c r="H806" s="156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</row>
    <row r="807" ht="12.75" customHeight="1">
      <c r="A807" s="19"/>
      <c r="B807" s="19"/>
      <c r="C807" s="156"/>
      <c r="D807" s="156"/>
      <c r="E807" s="156"/>
      <c r="F807" s="156"/>
      <c r="G807" s="156"/>
      <c r="H807" s="156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</row>
    <row r="808" ht="12.75" customHeight="1">
      <c r="A808" s="19"/>
      <c r="B808" s="19"/>
      <c r="C808" s="156"/>
      <c r="D808" s="156"/>
      <c r="E808" s="156"/>
      <c r="F808" s="156"/>
      <c r="G808" s="156"/>
      <c r="H808" s="156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</row>
    <row r="809" ht="12.75" customHeight="1">
      <c r="A809" s="19"/>
      <c r="B809" s="19"/>
      <c r="C809" s="156"/>
      <c r="D809" s="156"/>
      <c r="E809" s="156"/>
      <c r="F809" s="156"/>
      <c r="G809" s="156"/>
      <c r="H809" s="156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</row>
    <row r="810" ht="12.75" customHeight="1">
      <c r="A810" s="19"/>
      <c r="B810" s="19"/>
      <c r="C810" s="156"/>
      <c r="D810" s="156"/>
      <c r="E810" s="156"/>
      <c r="F810" s="156"/>
      <c r="G810" s="156"/>
      <c r="H810" s="156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</row>
    <row r="811" ht="12.75" customHeight="1">
      <c r="A811" s="19"/>
      <c r="B811" s="19"/>
      <c r="C811" s="156"/>
      <c r="D811" s="156"/>
      <c r="E811" s="156"/>
      <c r="F811" s="156"/>
      <c r="G811" s="156"/>
      <c r="H811" s="156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</row>
    <row r="812" ht="12.75" customHeight="1">
      <c r="A812" s="19"/>
      <c r="B812" s="19"/>
      <c r="C812" s="156"/>
      <c r="D812" s="156"/>
      <c r="E812" s="156"/>
      <c r="F812" s="156"/>
      <c r="G812" s="156"/>
      <c r="H812" s="156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</row>
    <row r="813" ht="12.75" customHeight="1">
      <c r="A813" s="19"/>
      <c r="B813" s="19"/>
      <c r="C813" s="156"/>
      <c r="D813" s="156"/>
      <c r="E813" s="156"/>
      <c r="F813" s="156"/>
      <c r="G813" s="156"/>
      <c r="H813" s="156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</row>
    <row r="814" ht="12.75" customHeight="1">
      <c r="A814" s="19"/>
      <c r="B814" s="19"/>
      <c r="C814" s="156"/>
      <c r="D814" s="156"/>
      <c r="E814" s="156"/>
      <c r="F814" s="156"/>
      <c r="G814" s="156"/>
      <c r="H814" s="156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</row>
    <row r="815" ht="12.75" customHeight="1">
      <c r="A815" s="19"/>
      <c r="B815" s="19"/>
      <c r="C815" s="156"/>
      <c r="D815" s="156"/>
      <c r="E815" s="156"/>
      <c r="F815" s="156"/>
      <c r="G815" s="156"/>
      <c r="H815" s="156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</row>
    <row r="816" ht="12.75" customHeight="1">
      <c r="A816" s="19"/>
      <c r="B816" s="19"/>
      <c r="C816" s="156"/>
      <c r="D816" s="156"/>
      <c r="E816" s="156"/>
      <c r="F816" s="156"/>
      <c r="G816" s="156"/>
      <c r="H816" s="156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</row>
    <row r="817" ht="12.75" customHeight="1">
      <c r="A817" s="19"/>
      <c r="B817" s="19"/>
      <c r="C817" s="156"/>
      <c r="D817" s="156"/>
      <c r="E817" s="156"/>
      <c r="F817" s="156"/>
      <c r="G817" s="156"/>
      <c r="H817" s="156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</row>
    <row r="818" ht="12.75" customHeight="1">
      <c r="A818" s="19"/>
      <c r="B818" s="19"/>
      <c r="C818" s="156"/>
      <c r="D818" s="156"/>
      <c r="E818" s="156"/>
      <c r="F818" s="156"/>
      <c r="G818" s="156"/>
      <c r="H818" s="156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</row>
    <row r="819" ht="12.75" customHeight="1">
      <c r="A819" s="19"/>
      <c r="B819" s="19"/>
      <c r="C819" s="156"/>
      <c r="D819" s="156"/>
      <c r="E819" s="156"/>
      <c r="F819" s="156"/>
      <c r="G819" s="156"/>
      <c r="H819" s="156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</row>
    <row r="820" ht="12.75" customHeight="1">
      <c r="A820" s="19"/>
      <c r="B820" s="19"/>
      <c r="C820" s="156"/>
      <c r="D820" s="156"/>
      <c r="E820" s="156"/>
      <c r="F820" s="156"/>
      <c r="G820" s="156"/>
      <c r="H820" s="156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</row>
    <row r="821" ht="12.75" customHeight="1">
      <c r="A821" s="19"/>
      <c r="B821" s="19"/>
      <c r="C821" s="156"/>
      <c r="D821" s="156"/>
      <c r="E821" s="156"/>
      <c r="F821" s="156"/>
      <c r="G821" s="156"/>
      <c r="H821" s="156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</row>
    <row r="822" ht="12.75" customHeight="1">
      <c r="A822" s="19"/>
      <c r="B822" s="19"/>
      <c r="C822" s="156"/>
      <c r="D822" s="156"/>
      <c r="E822" s="156"/>
      <c r="F822" s="156"/>
      <c r="G822" s="156"/>
      <c r="H822" s="156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</row>
    <row r="823" ht="12.75" customHeight="1">
      <c r="A823" s="19"/>
      <c r="B823" s="19"/>
      <c r="C823" s="156"/>
      <c r="D823" s="156"/>
      <c r="E823" s="156"/>
      <c r="F823" s="156"/>
      <c r="G823" s="156"/>
      <c r="H823" s="156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</row>
    <row r="824" ht="12.75" customHeight="1">
      <c r="A824" s="19"/>
      <c r="B824" s="19"/>
      <c r="C824" s="156"/>
      <c r="D824" s="156"/>
      <c r="E824" s="156"/>
      <c r="F824" s="156"/>
      <c r="G824" s="156"/>
      <c r="H824" s="156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</row>
    <row r="825" ht="12.75" customHeight="1">
      <c r="A825" s="19"/>
      <c r="B825" s="19"/>
      <c r="C825" s="156"/>
      <c r="D825" s="156"/>
      <c r="E825" s="156"/>
      <c r="F825" s="156"/>
      <c r="G825" s="156"/>
      <c r="H825" s="156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</row>
    <row r="826" ht="12.75" customHeight="1">
      <c r="A826" s="19"/>
      <c r="B826" s="19"/>
      <c r="C826" s="156"/>
      <c r="D826" s="156"/>
      <c r="E826" s="156"/>
      <c r="F826" s="156"/>
      <c r="G826" s="156"/>
      <c r="H826" s="156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</row>
    <row r="827" ht="12.75" customHeight="1">
      <c r="A827" s="19"/>
      <c r="B827" s="19"/>
      <c r="C827" s="156"/>
      <c r="D827" s="156"/>
      <c r="E827" s="156"/>
      <c r="F827" s="156"/>
      <c r="G827" s="156"/>
      <c r="H827" s="156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</row>
    <row r="828" ht="12.75" customHeight="1">
      <c r="A828" s="19"/>
      <c r="B828" s="19"/>
      <c r="C828" s="156"/>
      <c r="D828" s="156"/>
      <c r="E828" s="156"/>
      <c r="F828" s="156"/>
      <c r="G828" s="156"/>
      <c r="H828" s="156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</row>
    <row r="829" ht="12.75" customHeight="1">
      <c r="A829" s="19"/>
      <c r="B829" s="19"/>
      <c r="C829" s="156"/>
      <c r="D829" s="156"/>
      <c r="E829" s="156"/>
      <c r="F829" s="156"/>
      <c r="G829" s="156"/>
      <c r="H829" s="156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</row>
    <row r="830" ht="12.75" customHeight="1">
      <c r="A830" s="19"/>
      <c r="B830" s="19"/>
      <c r="C830" s="156"/>
      <c r="D830" s="156"/>
      <c r="E830" s="156"/>
      <c r="F830" s="156"/>
      <c r="G830" s="156"/>
      <c r="H830" s="156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</row>
    <row r="831" ht="12.75" customHeight="1">
      <c r="A831" s="19"/>
      <c r="B831" s="19"/>
      <c r="C831" s="156"/>
      <c r="D831" s="156"/>
      <c r="E831" s="156"/>
      <c r="F831" s="156"/>
      <c r="G831" s="156"/>
      <c r="H831" s="156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</row>
    <row r="832" ht="12.75" customHeight="1">
      <c r="A832" s="19"/>
      <c r="B832" s="19"/>
      <c r="C832" s="156"/>
      <c r="D832" s="156"/>
      <c r="E832" s="156"/>
      <c r="F832" s="156"/>
      <c r="G832" s="156"/>
      <c r="H832" s="156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</row>
    <row r="833" ht="12.75" customHeight="1">
      <c r="A833" s="19"/>
      <c r="B833" s="19"/>
      <c r="C833" s="156"/>
      <c r="D833" s="156"/>
      <c r="E833" s="156"/>
      <c r="F833" s="156"/>
      <c r="G833" s="156"/>
      <c r="H833" s="156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</row>
    <row r="834" ht="12.75" customHeight="1">
      <c r="A834" s="19"/>
      <c r="B834" s="19"/>
      <c r="C834" s="156"/>
      <c r="D834" s="156"/>
      <c r="E834" s="156"/>
      <c r="F834" s="156"/>
      <c r="G834" s="156"/>
      <c r="H834" s="156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</row>
    <row r="835" ht="12.75" customHeight="1">
      <c r="A835" s="19"/>
      <c r="B835" s="19"/>
      <c r="C835" s="156"/>
      <c r="D835" s="156"/>
      <c r="E835" s="156"/>
      <c r="F835" s="156"/>
      <c r="G835" s="156"/>
      <c r="H835" s="156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</row>
    <row r="836" ht="12.75" customHeight="1">
      <c r="A836" s="19"/>
      <c r="B836" s="19"/>
      <c r="C836" s="156"/>
      <c r="D836" s="156"/>
      <c r="E836" s="156"/>
      <c r="F836" s="156"/>
      <c r="G836" s="156"/>
      <c r="H836" s="156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</row>
    <row r="837" ht="12.75" customHeight="1">
      <c r="A837" s="19"/>
      <c r="B837" s="19"/>
      <c r="C837" s="156"/>
      <c r="D837" s="156"/>
      <c r="E837" s="156"/>
      <c r="F837" s="156"/>
      <c r="G837" s="156"/>
      <c r="H837" s="156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</row>
    <row r="838" ht="12.75" customHeight="1">
      <c r="A838" s="19"/>
      <c r="B838" s="19"/>
      <c r="C838" s="156"/>
      <c r="D838" s="156"/>
      <c r="E838" s="156"/>
      <c r="F838" s="156"/>
      <c r="G838" s="156"/>
      <c r="H838" s="156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</row>
    <row r="839" ht="12.75" customHeight="1">
      <c r="A839" s="19"/>
      <c r="B839" s="19"/>
      <c r="C839" s="156"/>
      <c r="D839" s="156"/>
      <c r="E839" s="156"/>
      <c r="F839" s="156"/>
      <c r="G839" s="156"/>
      <c r="H839" s="156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</row>
    <row r="840" ht="12.75" customHeight="1">
      <c r="A840" s="19"/>
      <c r="B840" s="19"/>
      <c r="C840" s="156"/>
      <c r="D840" s="156"/>
      <c r="E840" s="156"/>
      <c r="F840" s="156"/>
      <c r="G840" s="156"/>
      <c r="H840" s="156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</row>
    <row r="841" ht="12.75" customHeight="1">
      <c r="A841" s="19"/>
      <c r="B841" s="19"/>
      <c r="C841" s="156"/>
      <c r="D841" s="156"/>
      <c r="E841" s="156"/>
      <c r="F841" s="156"/>
      <c r="G841" s="156"/>
      <c r="H841" s="156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</row>
    <row r="842" ht="12.75" customHeight="1">
      <c r="A842" s="19"/>
      <c r="B842" s="19"/>
      <c r="C842" s="156"/>
      <c r="D842" s="156"/>
      <c r="E842" s="156"/>
      <c r="F842" s="156"/>
      <c r="G842" s="156"/>
      <c r="H842" s="156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</row>
    <row r="843" ht="12.75" customHeight="1">
      <c r="A843" s="19"/>
      <c r="B843" s="19"/>
      <c r="C843" s="156"/>
      <c r="D843" s="156"/>
      <c r="E843" s="156"/>
      <c r="F843" s="156"/>
      <c r="G843" s="156"/>
      <c r="H843" s="156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</row>
    <row r="844" ht="12.75" customHeight="1">
      <c r="A844" s="19"/>
      <c r="B844" s="19"/>
      <c r="C844" s="156"/>
      <c r="D844" s="156"/>
      <c r="E844" s="156"/>
      <c r="F844" s="156"/>
      <c r="G844" s="156"/>
      <c r="H844" s="156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</row>
    <row r="845" ht="12.75" customHeight="1">
      <c r="A845" s="19"/>
      <c r="B845" s="19"/>
      <c r="C845" s="156"/>
      <c r="D845" s="156"/>
      <c r="E845" s="156"/>
      <c r="F845" s="156"/>
      <c r="G845" s="156"/>
      <c r="H845" s="156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</row>
    <row r="846" ht="12.75" customHeight="1">
      <c r="A846" s="19"/>
      <c r="B846" s="19"/>
      <c r="C846" s="156"/>
      <c r="D846" s="156"/>
      <c r="E846" s="156"/>
      <c r="F846" s="156"/>
      <c r="G846" s="156"/>
      <c r="H846" s="156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</row>
    <row r="847" ht="12.75" customHeight="1">
      <c r="A847" s="19"/>
      <c r="B847" s="19"/>
      <c r="C847" s="156"/>
      <c r="D847" s="156"/>
      <c r="E847" s="156"/>
      <c r="F847" s="156"/>
      <c r="G847" s="156"/>
      <c r="H847" s="156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</row>
    <row r="848" ht="12.75" customHeight="1">
      <c r="A848" s="19"/>
      <c r="B848" s="19"/>
      <c r="C848" s="156"/>
      <c r="D848" s="156"/>
      <c r="E848" s="156"/>
      <c r="F848" s="156"/>
      <c r="G848" s="156"/>
      <c r="H848" s="156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</row>
    <row r="849" ht="12.75" customHeight="1">
      <c r="A849" s="19"/>
      <c r="B849" s="19"/>
      <c r="C849" s="156"/>
      <c r="D849" s="156"/>
      <c r="E849" s="156"/>
      <c r="F849" s="156"/>
      <c r="G849" s="156"/>
      <c r="H849" s="156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</row>
    <row r="850" ht="12.75" customHeight="1">
      <c r="A850" s="19"/>
      <c r="B850" s="19"/>
      <c r="C850" s="156"/>
      <c r="D850" s="156"/>
      <c r="E850" s="156"/>
      <c r="F850" s="156"/>
      <c r="G850" s="156"/>
      <c r="H850" s="156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</row>
    <row r="851" ht="12.75" customHeight="1">
      <c r="A851" s="19"/>
      <c r="B851" s="19"/>
      <c r="C851" s="156"/>
      <c r="D851" s="156"/>
      <c r="E851" s="156"/>
      <c r="F851" s="156"/>
      <c r="G851" s="156"/>
      <c r="H851" s="156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</row>
    <row r="852" ht="12.75" customHeight="1">
      <c r="A852" s="19"/>
      <c r="B852" s="19"/>
      <c r="C852" s="156"/>
      <c r="D852" s="156"/>
      <c r="E852" s="156"/>
      <c r="F852" s="156"/>
      <c r="G852" s="156"/>
      <c r="H852" s="156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</row>
    <row r="853" ht="12.75" customHeight="1">
      <c r="A853" s="19"/>
      <c r="B853" s="19"/>
      <c r="C853" s="156"/>
      <c r="D853" s="156"/>
      <c r="E853" s="156"/>
      <c r="F853" s="156"/>
      <c r="G853" s="156"/>
      <c r="H853" s="156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</row>
    <row r="854" ht="12.75" customHeight="1">
      <c r="A854" s="19"/>
      <c r="B854" s="19"/>
      <c r="C854" s="156"/>
      <c r="D854" s="156"/>
      <c r="E854" s="156"/>
      <c r="F854" s="156"/>
      <c r="G854" s="156"/>
      <c r="H854" s="156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</row>
    <row r="855" ht="12.75" customHeight="1">
      <c r="A855" s="19"/>
      <c r="B855" s="19"/>
      <c r="C855" s="156"/>
      <c r="D855" s="156"/>
      <c r="E855" s="156"/>
      <c r="F855" s="156"/>
      <c r="G855" s="156"/>
      <c r="H855" s="156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</row>
    <row r="856" ht="12.75" customHeight="1">
      <c r="A856" s="19"/>
      <c r="B856" s="19"/>
      <c r="C856" s="156"/>
      <c r="D856" s="156"/>
      <c r="E856" s="156"/>
      <c r="F856" s="156"/>
      <c r="G856" s="156"/>
      <c r="H856" s="156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</row>
    <row r="857" ht="12.75" customHeight="1">
      <c r="A857" s="19"/>
      <c r="B857" s="19"/>
      <c r="C857" s="156"/>
      <c r="D857" s="156"/>
      <c r="E857" s="156"/>
      <c r="F857" s="156"/>
      <c r="G857" s="156"/>
      <c r="H857" s="156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</row>
    <row r="858" ht="12.75" customHeight="1">
      <c r="A858" s="19"/>
      <c r="B858" s="19"/>
      <c r="C858" s="156"/>
      <c r="D858" s="156"/>
      <c r="E858" s="156"/>
      <c r="F858" s="156"/>
      <c r="G858" s="156"/>
      <c r="H858" s="156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</row>
    <row r="859" ht="12.75" customHeight="1">
      <c r="A859" s="19"/>
      <c r="B859" s="19"/>
      <c r="C859" s="156"/>
      <c r="D859" s="156"/>
      <c r="E859" s="156"/>
      <c r="F859" s="156"/>
      <c r="G859" s="156"/>
      <c r="H859" s="156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</row>
    <row r="860" ht="12.75" customHeight="1">
      <c r="A860" s="19"/>
      <c r="B860" s="19"/>
      <c r="C860" s="156"/>
      <c r="D860" s="156"/>
      <c r="E860" s="156"/>
      <c r="F860" s="156"/>
      <c r="G860" s="156"/>
      <c r="H860" s="156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</row>
    <row r="861" ht="12.75" customHeight="1">
      <c r="A861" s="19"/>
      <c r="B861" s="19"/>
      <c r="C861" s="156"/>
      <c r="D861" s="156"/>
      <c r="E861" s="156"/>
      <c r="F861" s="156"/>
      <c r="G861" s="156"/>
      <c r="H861" s="156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</row>
    <row r="862" ht="12.75" customHeight="1">
      <c r="A862" s="19"/>
      <c r="B862" s="19"/>
      <c r="C862" s="156"/>
      <c r="D862" s="156"/>
      <c r="E862" s="156"/>
      <c r="F862" s="156"/>
      <c r="G862" s="156"/>
      <c r="H862" s="156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</row>
    <row r="863" ht="12.75" customHeight="1">
      <c r="A863" s="19"/>
      <c r="B863" s="19"/>
      <c r="C863" s="156"/>
      <c r="D863" s="156"/>
      <c r="E863" s="156"/>
      <c r="F863" s="156"/>
      <c r="G863" s="156"/>
      <c r="H863" s="156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</row>
    <row r="864" ht="12.75" customHeight="1">
      <c r="A864" s="19"/>
      <c r="B864" s="19"/>
      <c r="C864" s="156"/>
      <c r="D864" s="156"/>
      <c r="E864" s="156"/>
      <c r="F864" s="156"/>
      <c r="G864" s="156"/>
      <c r="H864" s="156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</row>
    <row r="865" ht="12.75" customHeight="1">
      <c r="A865" s="19"/>
      <c r="B865" s="19"/>
      <c r="C865" s="156"/>
      <c r="D865" s="156"/>
      <c r="E865" s="156"/>
      <c r="F865" s="156"/>
      <c r="G865" s="156"/>
      <c r="H865" s="156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</row>
    <row r="866" ht="12.75" customHeight="1">
      <c r="A866" s="19"/>
      <c r="B866" s="19"/>
      <c r="C866" s="156"/>
      <c r="D866" s="156"/>
      <c r="E866" s="156"/>
      <c r="F866" s="156"/>
      <c r="G866" s="156"/>
      <c r="H866" s="156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</row>
    <row r="867" ht="12.75" customHeight="1">
      <c r="A867" s="19"/>
      <c r="B867" s="19"/>
      <c r="C867" s="156"/>
      <c r="D867" s="156"/>
      <c r="E867" s="156"/>
      <c r="F867" s="156"/>
      <c r="G867" s="156"/>
      <c r="H867" s="156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</row>
    <row r="868" ht="12.75" customHeight="1">
      <c r="A868" s="19"/>
      <c r="B868" s="19"/>
      <c r="C868" s="156"/>
      <c r="D868" s="156"/>
      <c r="E868" s="156"/>
      <c r="F868" s="156"/>
      <c r="G868" s="156"/>
      <c r="H868" s="156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</row>
    <row r="869" ht="12.75" customHeight="1">
      <c r="A869" s="19"/>
      <c r="B869" s="19"/>
      <c r="C869" s="156"/>
      <c r="D869" s="156"/>
      <c r="E869" s="156"/>
      <c r="F869" s="156"/>
      <c r="G869" s="156"/>
      <c r="H869" s="156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</row>
    <row r="870" ht="12.75" customHeight="1">
      <c r="A870" s="19"/>
      <c r="B870" s="19"/>
      <c r="C870" s="156"/>
      <c r="D870" s="156"/>
      <c r="E870" s="156"/>
      <c r="F870" s="156"/>
      <c r="G870" s="156"/>
      <c r="H870" s="156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</row>
    <row r="871" ht="12.75" customHeight="1">
      <c r="A871" s="19"/>
      <c r="B871" s="19"/>
      <c r="C871" s="156"/>
      <c r="D871" s="156"/>
      <c r="E871" s="156"/>
      <c r="F871" s="156"/>
      <c r="G871" s="156"/>
      <c r="H871" s="156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</row>
    <row r="872" ht="12.75" customHeight="1">
      <c r="A872" s="19"/>
      <c r="B872" s="19"/>
      <c r="C872" s="156"/>
      <c r="D872" s="156"/>
      <c r="E872" s="156"/>
      <c r="F872" s="156"/>
      <c r="G872" s="156"/>
      <c r="H872" s="156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</row>
    <row r="873" ht="12.75" customHeight="1">
      <c r="A873" s="19"/>
      <c r="B873" s="19"/>
      <c r="C873" s="156"/>
      <c r="D873" s="156"/>
      <c r="E873" s="156"/>
      <c r="F873" s="156"/>
      <c r="G873" s="156"/>
      <c r="H873" s="156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</row>
    <row r="874" ht="12.75" customHeight="1">
      <c r="A874" s="19"/>
      <c r="B874" s="19"/>
      <c r="C874" s="156"/>
      <c r="D874" s="156"/>
      <c r="E874" s="156"/>
      <c r="F874" s="156"/>
      <c r="G874" s="156"/>
      <c r="H874" s="156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</row>
    <row r="875" ht="12.75" customHeight="1">
      <c r="A875" s="19"/>
      <c r="B875" s="19"/>
      <c r="C875" s="156"/>
      <c r="D875" s="156"/>
      <c r="E875" s="156"/>
      <c r="F875" s="156"/>
      <c r="G875" s="156"/>
      <c r="H875" s="156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</row>
    <row r="876" ht="12.75" customHeight="1">
      <c r="A876" s="19"/>
      <c r="B876" s="19"/>
      <c r="C876" s="156"/>
      <c r="D876" s="156"/>
      <c r="E876" s="156"/>
      <c r="F876" s="156"/>
      <c r="G876" s="156"/>
      <c r="H876" s="156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</row>
    <row r="877" ht="12.75" customHeight="1">
      <c r="A877" s="19"/>
      <c r="B877" s="19"/>
      <c r="C877" s="156"/>
      <c r="D877" s="156"/>
      <c r="E877" s="156"/>
      <c r="F877" s="156"/>
      <c r="G877" s="156"/>
      <c r="H877" s="156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</row>
    <row r="878" ht="12.75" customHeight="1">
      <c r="A878" s="19"/>
      <c r="B878" s="19"/>
      <c r="C878" s="156"/>
      <c r="D878" s="156"/>
      <c r="E878" s="156"/>
      <c r="F878" s="156"/>
      <c r="G878" s="156"/>
      <c r="H878" s="156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</row>
    <row r="879" ht="12.75" customHeight="1">
      <c r="A879" s="19"/>
      <c r="B879" s="19"/>
      <c r="C879" s="156"/>
      <c r="D879" s="156"/>
      <c r="E879" s="156"/>
      <c r="F879" s="156"/>
      <c r="G879" s="156"/>
      <c r="H879" s="156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</row>
    <row r="880" ht="12.75" customHeight="1">
      <c r="A880" s="19"/>
      <c r="B880" s="19"/>
      <c r="C880" s="156"/>
      <c r="D880" s="156"/>
      <c r="E880" s="156"/>
      <c r="F880" s="156"/>
      <c r="G880" s="156"/>
      <c r="H880" s="156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</row>
    <row r="881" ht="12.75" customHeight="1">
      <c r="A881" s="19"/>
      <c r="B881" s="19"/>
      <c r="C881" s="156"/>
      <c r="D881" s="156"/>
      <c r="E881" s="156"/>
      <c r="F881" s="156"/>
      <c r="G881" s="156"/>
      <c r="H881" s="156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</row>
    <row r="882" ht="12.75" customHeight="1">
      <c r="A882" s="19"/>
      <c r="B882" s="19"/>
      <c r="C882" s="156"/>
      <c r="D882" s="156"/>
      <c r="E882" s="156"/>
      <c r="F882" s="156"/>
      <c r="G882" s="156"/>
      <c r="H882" s="156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</row>
    <row r="883" ht="12.75" customHeight="1">
      <c r="A883" s="19"/>
      <c r="B883" s="19"/>
      <c r="C883" s="156"/>
      <c r="D883" s="156"/>
      <c r="E883" s="156"/>
      <c r="F883" s="156"/>
      <c r="G883" s="156"/>
      <c r="H883" s="156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</row>
    <row r="884" ht="12.75" customHeight="1">
      <c r="A884" s="19"/>
      <c r="B884" s="19"/>
      <c r="C884" s="156"/>
      <c r="D884" s="156"/>
      <c r="E884" s="156"/>
      <c r="F884" s="156"/>
      <c r="G884" s="156"/>
      <c r="H884" s="156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</row>
    <row r="885" ht="12.75" customHeight="1">
      <c r="A885" s="19"/>
      <c r="B885" s="19"/>
      <c r="C885" s="156"/>
      <c r="D885" s="156"/>
      <c r="E885" s="156"/>
      <c r="F885" s="156"/>
      <c r="G885" s="156"/>
      <c r="H885" s="156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</row>
    <row r="886" ht="12.75" customHeight="1">
      <c r="A886" s="19"/>
      <c r="B886" s="19"/>
      <c r="C886" s="156"/>
      <c r="D886" s="156"/>
      <c r="E886" s="156"/>
      <c r="F886" s="156"/>
      <c r="G886" s="156"/>
      <c r="H886" s="156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</row>
    <row r="887" ht="12.75" customHeight="1">
      <c r="A887" s="19"/>
      <c r="B887" s="19"/>
      <c r="C887" s="156"/>
      <c r="D887" s="156"/>
      <c r="E887" s="156"/>
      <c r="F887" s="156"/>
      <c r="G887" s="156"/>
      <c r="H887" s="156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</row>
    <row r="888" ht="12.75" customHeight="1">
      <c r="A888" s="19"/>
      <c r="B888" s="19"/>
      <c r="C888" s="156"/>
      <c r="D888" s="156"/>
      <c r="E888" s="156"/>
      <c r="F888" s="156"/>
      <c r="G888" s="156"/>
      <c r="H888" s="156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</row>
    <row r="889" ht="12.75" customHeight="1">
      <c r="A889" s="19"/>
      <c r="B889" s="19"/>
      <c r="C889" s="156"/>
      <c r="D889" s="156"/>
      <c r="E889" s="156"/>
      <c r="F889" s="156"/>
      <c r="G889" s="156"/>
      <c r="H889" s="156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</row>
    <row r="890" ht="12.75" customHeight="1">
      <c r="A890" s="19"/>
      <c r="B890" s="19"/>
      <c r="C890" s="156"/>
      <c r="D890" s="156"/>
      <c r="E890" s="156"/>
      <c r="F890" s="156"/>
      <c r="G890" s="156"/>
      <c r="H890" s="156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</row>
    <row r="891" ht="12.75" customHeight="1">
      <c r="A891" s="19"/>
      <c r="B891" s="19"/>
      <c r="C891" s="156"/>
      <c r="D891" s="156"/>
      <c r="E891" s="156"/>
      <c r="F891" s="156"/>
      <c r="G891" s="156"/>
      <c r="H891" s="156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</row>
    <row r="892" ht="12.75" customHeight="1">
      <c r="A892" s="19"/>
      <c r="B892" s="19"/>
      <c r="C892" s="156"/>
      <c r="D892" s="156"/>
      <c r="E892" s="156"/>
      <c r="F892" s="156"/>
      <c r="G892" s="156"/>
      <c r="H892" s="156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</row>
    <row r="893" ht="12.75" customHeight="1">
      <c r="A893" s="19"/>
      <c r="B893" s="19"/>
      <c r="C893" s="156"/>
      <c r="D893" s="156"/>
      <c r="E893" s="156"/>
      <c r="F893" s="156"/>
      <c r="G893" s="156"/>
      <c r="H893" s="156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</row>
    <row r="894" ht="12.75" customHeight="1">
      <c r="A894" s="19"/>
      <c r="B894" s="19"/>
      <c r="C894" s="156"/>
      <c r="D894" s="156"/>
      <c r="E894" s="156"/>
      <c r="F894" s="156"/>
      <c r="G894" s="156"/>
      <c r="H894" s="156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</row>
    <row r="895" ht="12.75" customHeight="1">
      <c r="A895" s="19"/>
      <c r="B895" s="19"/>
      <c r="C895" s="156"/>
      <c r="D895" s="156"/>
      <c r="E895" s="156"/>
      <c r="F895" s="156"/>
      <c r="G895" s="156"/>
      <c r="H895" s="156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</row>
    <row r="896" ht="12.75" customHeight="1">
      <c r="A896" s="19"/>
      <c r="B896" s="19"/>
      <c r="C896" s="156"/>
      <c r="D896" s="156"/>
      <c r="E896" s="156"/>
      <c r="F896" s="156"/>
      <c r="G896" s="156"/>
      <c r="H896" s="156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</row>
    <row r="897" ht="12.75" customHeight="1">
      <c r="A897" s="19"/>
      <c r="B897" s="19"/>
      <c r="C897" s="156"/>
      <c r="D897" s="156"/>
      <c r="E897" s="156"/>
      <c r="F897" s="156"/>
      <c r="G897" s="156"/>
      <c r="H897" s="156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</row>
    <row r="898" ht="12.75" customHeight="1">
      <c r="A898" s="19"/>
      <c r="B898" s="19"/>
      <c r="C898" s="156"/>
      <c r="D898" s="156"/>
      <c r="E898" s="156"/>
      <c r="F898" s="156"/>
      <c r="G898" s="156"/>
      <c r="H898" s="156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</row>
    <row r="899" ht="12.75" customHeight="1">
      <c r="A899" s="19"/>
      <c r="B899" s="19"/>
      <c r="C899" s="156"/>
      <c r="D899" s="156"/>
      <c r="E899" s="156"/>
      <c r="F899" s="156"/>
      <c r="G899" s="156"/>
      <c r="H899" s="156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</row>
    <row r="900" ht="12.75" customHeight="1">
      <c r="A900" s="19"/>
      <c r="B900" s="19"/>
      <c r="C900" s="156"/>
      <c r="D900" s="156"/>
      <c r="E900" s="156"/>
      <c r="F900" s="156"/>
      <c r="G900" s="156"/>
      <c r="H900" s="156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</row>
    <row r="901" ht="12.75" customHeight="1">
      <c r="A901" s="19"/>
      <c r="B901" s="19"/>
      <c r="C901" s="156"/>
      <c r="D901" s="156"/>
      <c r="E901" s="156"/>
      <c r="F901" s="156"/>
      <c r="G901" s="156"/>
      <c r="H901" s="156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</row>
    <row r="902" ht="12.75" customHeight="1">
      <c r="A902" s="19"/>
      <c r="B902" s="19"/>
      <c r="C902" s="156"/>
      <c r="D902" s="156"/>
      <c r="E902" s="156"/>
      <c r="F902" s="156"/>
      <c r="G902" s="156"/>
      <c r="H902" s="156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</row>
    <row r="903" ht="12.75" customHeight="1">
      <c r="A903" s="19"/>
      <c r="B903" s="19"/>
      <c r="C903" s="156"/>
      <c r="D903" s="156"/>
      <c r="E903" s="156"/>
      <c r="F903" s="156"/>
      <c r="G903" s="156"/>
      <c r="H903" s="156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</row>
    <row r="904" ht="12.75" customHeight="1">
      <c r="A904" s="19"/>
      <c r="B904" s="19"/>
      <c r="C904" s="156"/>
      <c r="D904" s="156"/>
      <c r="E904" s="156"/>
      <c r="F904" s="156"/>
      <c r="G904" s="156"/>
      <c r="H904" s="156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</row>
    <row r="905" ht="12.75" customHeight="1">
      <c r="A905" s="19"/>
      <c r="B905" s="19"/>
      <c r="C905" s="156"/>
      <c r="D905" s="156"/>
      <c r="E905" s="156"/>
      <c r="F905" s="156"/>
      <c r="G905" s="156"/>
      <c r="H905" s="156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</row>
    <row r="906" ht="12.75" customHeight="1">
      <c r="A906" s="19"/>
      <c r="B906" s="19"/>
      <c r="C906" s="156"/>
      <c r="D906" s="156"/>
      <c r="E906" s="156"/>
      <c r="F906" s="156"/>
      <c r="G906" s="156"/>
      <c r="H906" s="156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</row>
    <row r="907" ht="12.75" customHeight="1">
      <c r="A907" s="19"/>
      <c r="B907" s="19"/>
      <c r="C907" s="156"/>
      <c r="D907" s="156"/>
      <c r="E907" s="156"/>
      <c r="F907" s="156"/>
      <c r="G907" s="156"/>
      <c r="H907" s="156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</row>
    <row r="908" ht="12.75" customHeight="1">
      <c r="A908" s="19"/>
      <c r="B908" s="19"/>
      <c r="C908" s="156"/>
      <c r="D908" s="156"/>
      <c r="E908" s="156"/>
      <c r="F908" s="156"/>
      <c r="G908" s="156"/>
      <c r="H908" s="156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</row>
    <row r="909" ht="12.75" customHeight="1">
      <c r="A909" s="19"/>
      <c r="B909" s="19"/>
      <c r="C909" s="156"/>
      <c r="D909" s="156"/>
      <c r="E909" s="156"/>
      <c r="F909" s="156"/>
      <c r="G909" s="156"/>
      <c r="H909" s="156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</row>
    <row r="910" ht="12.75" customHeight="1">
      <c r="A910" s="19"/>
      <c r="B910" s="19"/>
      <c r="C910" s="156"/>
      <c r="D910" s="156"/>
      <c r="E910" s="156"/>
      <c r="F910" s="156"/>
      <c r="G910" s="156"/>
      <c r="H910" s="156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</row>
    <row r="911" ht="12.75" customHeight="1">
      <c r="A911" s="19"/>
      <c r="B911" s="19"/>
      <c r="C911" s="156"/>
      <c r="D911" s="156"/>
      <c r="E911" s="156"/>
      <c r="F911" s="156"/>
      <c r="G911" s="156"/>
      <c r="H911" s="156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</row>
    <row r="912" ht="12.75" customHeight="1">
      <c r="A912" s="19"/>
      <c r="B912" s="19"/>
      <c r="C912" s="156"/>
      <c r="D912" s="156"/>
      <c r="E912" s="156"/>
      <c r="F912" s="156"/>
      <c r="G912" s="156"/>
      <c r="H912" s="156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</row>
    <row r="913" ht="12.75" customHeight="1">
      <c r="A913" s="19"/>
      <c r="B913" s="19"/>
      <c r="C913" s="156"/>
      <c r="D913" s="156"/>
      <c r="E913" s="156"/>
      <c r="F913" s="156"/>
      <c r="G913" s="156"/>
      <c r="H913" s="156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</row>
    <row r="914" ht="12.75" customHeight="1">
      <c r="A914" s="19"/>
      <c r="B914" s="19"/>
      <c r="C914" s="156"/>
      <c r="D914" s="156"/>
      <c r="E914" s="156"/>
      <c r="F914" s="156"/>
      <c r="G914" s="156"/>
      <c r="H914" s="156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</row>
    <row r="915" ht="12.75" customHeight="1">
      <c r="A915" s="19"/>
      <c r="B915" s="19"/>
      <c r="C915" s="156"/>
      <c r="D915" s="156"/>
      <c r="E915" s="156"/>
      <c r="F915" s="156"/>
      <c r="G915" s="156"/>
      <c r="H915" s="156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</row>
    <row r="916" ht="12.75" customHeight="1">
      <c r="A916" s="19"/>
      <c r="B916" s="19"/>
      <c r="C916" s="156"/>
      <c r="D916" s="156"/>
      <c r="E916" s="156"/>
      <c r="F916" s="156"/>
      <c r="G916" s="156"/>
      <c r="H916" s="156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</row>
    <row r="917" ht="12.75" customHeight="1">
      <c r="A917" s="19"/>
      <c r="B917" s="19"/>
      <c r="C917" s="156"/>
      <c r="D917" s="156"/>
      <c r="E917" s="156"/>
      <c r="F917" s="156"/>
      <c r="G917" s="156"/>
      <c r="H917" s="156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</row>
    <row r="918" ht="12.75" customHeight="1">
      <c r="A918" s="19"/>
      <c r="B918" s="19"/>
      <c r="C918" s="156"/>
      <c r="D918" s="156"/>
      <c r="E918" s="156"/>
      <c r="F918" s="156"/>
      <c r="G918" s="156"/>
      <c r="H918" s="156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</row>
    <row r="919" ht="12.75" customHeight="1">
      <c r="A919" s="19"/>
      <c r="B919" s="19"/>
      <c r="C919" s="156"/>
      <c r="D919" s="156"/>
      <c r="E919" s="156"/>
      <c r="F919" s="156"/>
      <c r="G919" s="156"/>
      <c r="H919" s="156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</row>
    <row r="920" ht="12.75" customHeight="1">
      <c r="A920" s="19"/>
      <c r="B920" s="19"/>
      <c r="C920" s="156"/>
      <c r="D920" s="156"/>
      <c r="E920" s="156"/>
      <c r="F920" s="156"/>
      <c r="G920" s="156"/>
      <c r="H920" s="156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</row>
    <row r="921" ht="12.75" customHeight="1">
      <c r="A921" s="19"/>
      <c r="B921" s="19"/>
      <c r="C921" s="156"/>
      <c r="D921" s="156"/>
      <c r="E921" s="156"/>
      <c r="F921" s="156"/>
      <c r="G921" s="156"/>
      <c r="H921" s="156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</row>
    <row r="922" ht="12.75" customHeight="1">
      <c r="A922" s="19"/>
      <c r="B922" s="19"/>
      <c r="C922" s="156"/>
      <c r="D922" s="156"/>
      <c r="E922" s="156"/>
      <c r="F922" s="156"/>
      <c r="G922" s="156"/>
      <c r="H922" s="156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</row>
    <row r="923" ht="12.75" customHeight="1">
      <c r="A923" s="19"/>
      <c r="B923" s="19"/>
      <c r="C923" s="156"/>
      <c r="D923" s="156"/>
      <c r="E923" s="156"/>
      <c r="F923" s="156"/>
      <c r="G923" s="156"/>
      <c r="H923" s="156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</row>
    <row r="924" ht="12.75" customHeight="1">
      <c r="A924" s="19"/>
      <c r="B924" s="19"/>
      <c r="C924" s="156"/>
      <c r="D924" s="156"/>
      <c r="E924" s="156"/>
      <c r="F924" s="156"/>
      <c r="G924" s="156"/>
      <c r="H924" s="156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</row>
    <row r="925" ht="12.75" customHeight="1">
      <c r="A925" s="19"/>
      <c r="B925" s="19"/>
      <c r="C925" s="156"/>
      <c r="D925" s="156"/>
      <c r="E925" s="156"/>
      <c r="F925" s="156"/>
      <c r="G925" s="156"/>
      <c r="H925" s="156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</row>
    <row r="926" ht="12.75" customHeight="1">
      <c r="A926" s="19"/>
      <c r="B926" s="19"/>
      <c r="C926" s="156"/>
      <c r="D926" s="156"/>
      <c r="E926" s="156"/>
      <c r="F926" s="156"/>
      <c r="G926" s="156"/>
      <c r="H926" s="156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</row>
    <row r="927" ht="12.75" customHeight="1">
      <c r="A927" s="19"/>
      <c r="B927" s="19"/>
      <c r="C927" s="156"/>
      <c r="D927" s="156"/>
      <c r="E927" s="156"/>
      <c r="F927" s="156"/>
      <c r="G927" s="156"/>
      <c r="H927" s="156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</row>
    <row r="928" ht="12.75" customHeight="1">
      <c r="A928" s="19"/>
      <c r="B928" s="19"/>
      <c r="C928" s="156"/>
      <c r="D928" s="156"/>
      <c r="E928" s="156"/>
      <c r="F928" s="156"/>
      <c r="G928" s="156"/>
      <c r="H928" s="156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</row>
    <row r="929" ht="12.75" customHeight="1">
      <c r="A929" s="19"/>
      <c r="B929" s="19"/>
      <c r="C929" s="156"/>
      <c r="D929" s="156"/>
      <c r="E929" s="156"/>
      <c r="F929" s="156"/>
      <c r="G929" s="156"/>
      <c r="H929" s="156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</row>
    <row r="930" ht="12.75" customHeight="1">
      <c r="A930" s="19"/>
      <c r="B930" s="19"/>
      <c r="C930" s="156"/>
      <c r="D930" s="156"/>
      <c r="E930" s="156"/>
      <c r="F930" s="156"/>
      <c r="G930" s="156"/>
      <c r="H930" s="156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</row>
    <row r="931" ht="12.75" customHeight="1">
      <c r="A931" s="19"/>
      <c r="B931" s="19"/>
      <c r="C931" s="156"/>
      <c r="D931" s="156"/>
      <c r="E931" s="156"/>
      <c r="F931" s="156"/>
      <c r="G931" s="156"/>
      <c r="H931" s="156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</row>
    <row r="932" ht="12.75" customHeight="1">
      <c r="A932" s="19"/>
      <c r="B932" s="19"/>
      <c r="C932" s="156"/>
      <c r="D932" s="156"/>
      <c r="E932" s="156"/>
      <c r="F932" s="156"/>
      <c r="G932" s="156"/>
      <c r="H932" s="156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</row>
    <row r="933" ht="12.75" customHeight="1">
      <c r="A933" s="19"/>
      <c r="B933" s="19"/>
      <c r="C933" s="156"/>
      <c r="D933" s="156"/>
      <c r="E933" s="156"/>
      <c r="F933" s="156"/>
      <c r="G933" s="156"/>
      <c r="H933" s="156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</row>
    <row r="934" ht="12.75" customHeight="1">
      <c r="A934" s="19"/>
      <c r="B934" s="19"/>
      <c r="C934" s="156"/>
      <c r="D934" s="156"/>
      <c r="E934" s="156"/>
      <c r="F934" s="156"/>
      <c r="G934" s="156"/>
      <c r="H934" s="156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</row>
    <row r="935" ht="12.75" customHeight="1">
      <c r="A935" s="19"/>
      <c r="B935" s="19"/>
      <c r="C935" s="156"/>
      <c r="D935" s="156"/>
      <c r="E935" s="156"/>
      <c r="F935" s="156"/>
      <c r="G935" s="156"/>
      <c r="H935" s="156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</row>
    <row r="936" ht="12.75" customHeight="1">
      <c r="A936" s="19"/>
      <c r="B936" s="19"/>
      <c r="C936" s="156"/>
      <c r="D936" s="156"/>
      <c r="E936" s="156"/>
      <c r="F936" s="156"/>
      <c r="G936" s="156"/>
      <c r="H936" s="156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</row>
    <row r="937" ht="12.75" customHeight="1">
      <c r="A937" s="19"/>
      <c r="B937" s="19"/>
      <c r="C937" s="156"/>
      <c r="D937" s="156"/>
      <c r="E937" s="156"/>
      <c r="F937" s="156"/>
      <c r="G937" s="156"/>
      <c r="H937" s="156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</row>
    <row r="938" ht="12.75" customHeight="1">
      <c r="A938" s="19"/>
      <c r="B938" s="19"/>
      <c r="C938" s="156"/>
      <c r="D938" s="156"/>
      <c r="E938" s="156"/>
      <c r="F938" s="156"/>
      <c r="G938" s="156"/>
      <c r="H938" s="156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</row>
    <row r="939" ht="12.75" customHeight="1">
      <c r="A939" s="19"/>
      <c r="B939" s="19"/>
      <c r="C939" s="156"/>
      <c r="D939" s="156"/>
      <c r="E939" s="156"/>
      <c r="F939" s="156"/>
      <c r="G939" s="156"/>
      <c r="H939" s="156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</row>
    <row r="940" ht="12.75" customHeight="1">
      <c r="A940" s="19"/>
      <c r="B940" s="19"/>
      <c r="C940" s="156"/>
      <c r="D940" s="156"/>
      <c r="E940" s="156"/>
      <c r="F940" s="156"/>
      <c r="G940" s="156"/>
      <c r="H940" s="156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</row>
    <row r="941" ht="12.75" customHeight="1">
      <c r="A941" s="19"/>
      <c r="B941" s="19"/>
      <c r="C941" s="156"/>
      <c r="D941" s="156"/>
      <c r="E941" s="156"/>
      <c r="F941" s="156"/>
      <c r="G941" s="156"/>
      <c r="H941" s="156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</row>
    <row r="942" ht="12.75" customHeight="1">
      <c r="A942" s="19"/>
      <c r="B942" s="19"/>
      <c r="C942" s="156"/>
      <c r="D942" s="156"/>
      <c r="E942" s="156"/>
      <c r="F942" s="156"/>
      <c r="G942" s="156"/>
      <c r="H942" s="156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</row>
    <row r="943" ht="12.75" customHeight="1">
      <c r="A943" s="19"/>
      <c r="B943" s="19"/>
      <c r="C943" s="156"/>
      <c r="D943" s="156"/>
      <c r="E943" s="156"/>
      <c r="F943" s="156"/>
      <c r="G943" s="156"/>
      <c r="H943" s="156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</row>
    <row r="944" ht="12.75" customHeight="1">
      <c r="A944" s="19"/>
      <c r="B944" s="19"/>
      <c r="C944" s="156"/>
      <c r="D944" s="156"/>
      <c r="E944" s="156"/>
      <c r="F944" s="156"/>
      <c r="G944" s="156"/>
      <c r="H944" s="156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</row>
    <row r="945" ht="12.75" customHeight="1">
      <c r="A945" s="19"/>
      <c r="B945" s="19"/>
      <c r="C945" s="156"/>
      <c r="D945" s="156"/>
      <c r="E945" s="156"/>
      <c r="F945" s="156"/>
      <c r="G945" s="156"/>
      <c r="H945" s="156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</row>
    <row r="946" ht="12.75" customHeight="1">
      <c r="A946" s="19"/>
      <c r="B946" s="19"/>
      <c r="C946" s="156"/>
      <c r="D946" s="156"/>
      <c r="E946" s="156"/>
      <c r="F946" s="156"/>
      <c r="G946" s="156"/>
      <c r="H946" s="156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</row>
    <row r="947" ht="12.75" customHeight="1">
      <c r="A947" s="19"/>
      <c r="B947" s="19"/>
      <c r="C947" s="156"/>
      <c r="D947" s="156"/>
      <c r="E947" s="156"/>
      <c r="F947" s="156"/>
      <c r="G947" s="156"/>
      <c r="H947" s="156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</row>
    <row r="948" ht="12.75" customHeight="1">
      <c r="A948" s="19"/>
      <c r="B948" s="19"/>
      <c r="C948" s="156"/>
      <c r="D948" s="156"/>
      <c r="E948" s="156"/>
      <c r="F948" s="156"/>
      <c r="G948" s="156"/>
      <c r="H948" s="156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</row>
    <row r="949" ht="12.75" customHeight="1">
      <c r="A949" s="19"/>
      <c r="B949" s="19"/>
      <c r="C949" s="156"/>
      <c r="D949" s="156"/>
      <c r="E949" s="156"/>
      <c r="F949" s="156"/>
      <c r="G949" s="156"/>
      <c r="H949" s="156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</row>
    <row r="950" ht="12.75" customHeight="1">
      <c r="A950" s="19"/>
      <c r="B950" s="19"/>
      <c r="C950" s="156"/>
      <c r="D950" s="156"/>
      <c r="E950" s="156"/>
      <c r="F950" s="156"/>
      <c r="G950" s="156"/>
      <c r="H950" s="156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</row>
    <row r="951" ht="12.75" customHeight="1">
      <c r="A951" s="19"/>
      <c r="B951" s="19"/>
      <c r="C951" s="156"/>
      <c r="D951" s="156"/>
      <c r="E951" s="156"/>
      <c r="F951" s="156"/>
      <c r="G951" s="156"/>
      <c r="H951" s="156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</row>
    <row r="952" ht="12.75" customHeight="1">
      <c r="A952" s="19"/>
      <c r="B952" s="19"/>
      <c r="C952" s="156"/>
      <c r="D952" s="156"/>
      <c r="E952" s="156"/>
      <c r="F952" s="156"/>
      <c r="G952" s="156"/>
      <c r="H952" s="156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</row>
    <row r="953" ht="12.75" customHeight="1">
      <c r="A953" s="19"/>
      <c r="B953" s="19"/>
      <c r="C953" s="156"/>
      <c r="D953" s="156"/>
      <c r="E953" s="156"/>
      <c r="F953" s="156"/>
      <c r="G953" s="156"/>
      <c r="H953" s="156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</row>
    <row r="954" ht="12.75" customHeight="1">
      <c r="A954" s="19"/>
      <c r="B954" s="19"/>
      <c r="C954" s="156"/>
      <c r="D954" s="156"/>
      <c r="E954" s="156"/>
      <c r="F954" s="156"/>
      <c r="G954" s="156"/>
      <c r="H954" s="156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</row>
    <row r="955" ht="12.75" customHeight="1">
      <c r="A955" s="19"/>
      <c r="B955" s="19"/>
      <c r="C955" s="156"/>
      <c r="D955" s="156"/>
      <c r="E955" s="156"/>
      <c r="F955" s="156"/>
      <c r="G955" s="156"/>
      <c r="H955" s="156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</row>
    <row r="956" ht="12.75" customHeight="1">
      <c r="A956" s="19"/>
      <c r="B956" s="19"/>
      <c r="C956" s="156"/>
      <c r="D956" s="156"/>
      <c r="E956" s="156"/>
      <c r="F956" s="156"/>
      <c r="G956" s="156"/>
      <c r="H956" s="156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</row>
    <row r="957" ht="12.75" customHeight="1">
      <c r="A957" s="19"/>
      <c r="B957" s="19"/>
      <c r="C957" s="156"/>
      <c r="D957" s="156"/>
      <c r="E957" s="156"/>
      <c r="F957" s="156"/>
      <c r="G957" s="156"/>
      <c r="H957" s="156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</row>
    <row r="958" ht="12.75" customHeight="1">
      <c r="A958" s="19"/>
      <c r="B958" s="19"/>
      <c r="C958" s="156"/>
      <c r="D958" s="156"/>
      <c r="E958" s="156"/>
      <c r="F958" s="156"/>
      <c r="G958" s="156"/>
      <c r="H958" s="156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</row>
    <row r="959" ht="12.75" customHeight="1">
      <c r="A959" s="19"/>
      <c r="B959" s="19"/>
      <c r="C959" s="156"/>
      <c r="D959" s="156"/>
      <c r="E959" s="156"/>
      <c r="F959" s="156"/>
      <c r="G959" s="156"/>
      <c r="H959" s="156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</row>
    <row r="960" ht="12.75" customHeight="1">
      <c r="A960" s="19"/>
      <c r="B960" s="19"/>
      <c r="C960" s="156"/>
      <c r="D960" s="156"/>
      <c r="E960" s="156"/>
      <c r="F960" s="156"/>
      <c r="G960" s="156"/>
      <c r="H960" s="156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</row>
    <row r="961" ht="12.75" customHeight="1">
      <c r="A961" s="19"/>
      <c r="B961" s="19"/>
      <c r="C961" s="156"/>
      <c r="D961" s="156"/>
      <c r="E961" s="156"/>
      <c r="F961" s="156"/>
      <c r="G961" s="156"/>
      <c r="H961" s="156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</row>
    <row r="962" ht="12.75" customHeight="1">
      <c r="A962" s="19"/>
      <c r="B962" s="19"/>
      <c r="C962" s="156"/>
      <c r="D962" s="156"/>
      <c r="E962" s="156"/>
      <c r="F962" s="156"/>
      <c r="G962" s="156"/>
      <c r="H962" s="156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</row>
    <row r="963" ht="12.75" customHeight="1">
      <c r="A963" s="19"/>
      <c r="B963" s="19"/>
      <c r="C963" s="156"/>
      <c r="D963" s="156"/>
      <c r="E963" s="156"/>
      <c r="F963" s="156"/>
      <c r="G963" s="156"/>
      <c r="H963" s="156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</row>
    <row r="964" ht="12.75" customHeight="1">
      <c r="A964" s="19"/>
      <c r="B964" s="19"/>
      <c r="C964" s="156"/>
      <c r="D964" s="156"/>
      <c r="E964" s="156"/>
      <c r="F964" s="156"/>
      <c r="G964" s="156"/>
      <c r="H964" s="156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</row>
    <row r="965" ht="12.75" customHeight="1">
      <c r="A965" s="19"/>
      <c r="B965" s="19"/>
      <c r="C965" s="156"/>
      <c r="D965" s="156"/>
      <c r="E965" s="156"/>
      <c r="F965" s="156"/>
      <c r="G965" s="156"/>
      <c r="H965" s="156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</row>
    <row r="966" ht="12.75" customHeight="1">
      <c r="A966" s="19"/>
      <c r="B966" s="19"/>
      <c r="C966" s="156"/>
      <c r="D966" s="156"/>
      <c r="E966" s="156"/>
      <c r="F966" s="156"/>
      <c r="G966" s="156"/>
      <c r="H966" s="156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</row>
    <row r="967" ht="12.75" customHeight="1">
      <c r="A967" s="19"/>
      <c r="B967" s="19"/>
      <c r="C967" s="156"/>
      <c r="D967" s="156"/>
      <c r="E967" s="156"/>
      <c r="F967" s="156"/>
      <c r="G967" s="156"/>
      <c r="H967" s="156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</row>
    <row r="968" ht="12.75" customHeight="1">
      <c r="A968" s="19"/>
      <c r="B968" s="19"/>
      <c r="C968" s="156"/>
      <c r="D968" s="156"/>
      <c r="E968" s="156"/>
      <c r="F968" s="156"/>
      <c r="G968" s="156"/>
      <c r="H968" s="156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</row>
    <row r="969" ht="12.75" customHeight="1">
      <c r="A969" s="19"/>
      <c r="B969" s="19"/>
      <c r="C969" s="156"/>
      <c r="D969" s="156"/>
      <c r="E969" s="156"/>
      <c r="F969" s="156"/>
      <c r="G969" s="156"/>
      <c r="H969" s="156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</row>
    <row r="970" ht="12.75" customHeight="1">
      <c r="A970" s="19"/>
      <c r="B970" s="19"/>
      <c r="C970" s="156"/>
      <c r="D970" s="156"/>
      <c r="E970" s="156"/>
      <c r="F970" s="156"/>
      <c r="G970" s="156"/>
      <c r="H970" s="156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</row>
    <row r="971" ht="12.75" customHeight="1">
      <c r="A971" s="19"/>
      <c r="B971" s="19"/>
      <c r="C971" s="156"/>
      <c r="D971" s="156"/>
      <c r="E971" s="156"/>
      <c r="F971" s="156"/>
      <c r="G971" s="156"/>
      <c r="H971" s="156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</row>
    <row r="972" ht="12.75" customHeight="1">
      <c r="A972" s="19"/>
      <c r="B972" s="19"/>
      <c r="C972" s="156"/>
      <c r="D972" s="156"/>
      <c r="E972" s="156"/>
      <c r="F972" s="156"/>
      <c r="G972" s="156"/>
      <c r="H972" s="156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</row>
    <row r="973" ht="12.75" customHeight="1">
      <c r="A973" s="19"/>
      <c r="B973" s="19"/>
      <c r="C973" s="156"/>
      <c r="D973" s="156"/>
      <c r="E973" s="156"/>
      <c r="F973" s="156"/>
      <c r="G973" s="156"/>
      <c r="H973" s="156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</row>
    <row r="974" ht="12.75" customHeight="1">
      <c r="A974" s="19"/>
      <c r="B974" s="19"/>
      <c r="C974" s="156"/>
      <c r="D974" s="156"/>
      <c r="E974" s="156"/>
      <c r="F974" s="156"/>
      <c r="G974" s="156"/>
      <c r="H974" s="156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</row>
    <row r="975" ht="12.75" customHeight="1">
      <c r="A975" s="19"/>
      <c r="B975" s="19"/>
      <c r="C975" s="156"/>
      <c r="D975" s="156"/>
      <c r="E975" s="156"/>
      <c r="F975" s="156"/>
      <c r="G975" s="156"/>
      <c r="H975" s="156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</row>
    <row r="976" ht="12.75" customHeight="1">
      <c r="A976" s="19"/>
      <c r="B976" s="19"/>
      <c r="C976" s="156"/>
      <c r="D976" s="156"/>
      <c r="E976" s="156"/>
      <c r="F976" s="156"/>
      <c r="G976" s="156"/>
      <c r="H976" s="156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</row>
    <row r="977" ht="12.75" customHeight="1">
      <c r="A977" s="19"/>
      <c r="B977" s="19"/>
      <c r="C977" s="156"/>
      <c r="D977" s="156"/>
      <c r="E977" s="156"/>
      <c r="F977" s="156"/>
      <c r="G977" s="156"/>
      <c r="H977" s="156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</row>
    <row r="978" ht="12.75" customHeight="1">
      <c r="A978" s="19"/>
      <c r="B978" s="19"/>
      <c r="C978" s="156"/>
      <c r="D978" s="156"/>
      <c r="E978" s="156"/>
      <c r="F978" s="156"/>
      <c r="G978" s="156"/>
      <c r="H978" s="156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</row>
    <row r="979" ht="12.75" customHeight="1">
      <c r="A979" s="19"/>
      <c r="B979" s="19"/>
      <c r="C979" s="156"/>
      <c r="D979" s="156"/>
      <c r="E979" s="156"/>
      <c r="F979" s="156"/>
      <c r="G979" s="156"/>
      <c r="H979" s="156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</row>
    <row r="980" ht="12.75" customHeight="1">
      <c r="A980" s="19"/>
      <c r="B980" s="19"/>
      <c r="C980" s="156"/>
      <c r="D980" s="156"/>
      <c r="E980" s="156"/>
      <c r="F980" s="156"/>
      <c r="G980" s="156"/>
      <c r="H980" s="156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</row>
    <row r="981" ht="12.75" customHeight="1">
      <c r="A981" s="19"/>
      <c r="B981" s="19"/>
      <c r="C981" s="156"/>
      <c r="D981" s="156"/>
      <c r="E981" s="156"/>
      <c r="F981" s="156"/>
      <c r="G981" s="156"/>
      <c r="H981" s="156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</row>
    <row r="982" ht="12.75" customHeight="1">
      <c r="A982" s="19"/>
      <c r="B982" s="19"/>
      <c r="C982" s="156"/>
      <c r="D982" s="156"/>
      <c r="E982" s="156"/>
      <c r="F982" s="156"/>
      <c r="G982" s="156"/>
      <c r="H982" s="156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</row>
    <row r="983" ht="12.75" customHeight="1">
      <c r="A983" s="19"/>
      <c r="B983" s="19"/>
      <c r="C983" s="156"/>
      <c r="D983" s="156"/>
      <c r="E983" s="156"/>
      <c r="F983" s="156"/>
      <c r="G983" s="156"/>
      <c r="H983" s="156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</row>
    <row r="984" ht="12.75" customHeight="1">
      <c r="A984" s="19"/>
      <c r="B984" s="19"/>
      <c r="C984" s="156"/>
      <c r="D984" s="156"/>
      <c r="E984" s="156"/>
      <c r="F984" s="156"/>
      <c r="G984" s="156"/>
      <c r="H984" s="156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</row>
    <row r="985" ht="12.75" customHeight="1">
      <c r="A985" s="19"/>
      <c r="B985" s="19"/>
      <c r="C985" s="156"/>
      <c r="D985" s="156"/>
      <c r="E985" s="156"/>
      <c r="F985" s="156"/>
      <c r="G985" s="156"/>
      <c r="H985" s="156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</row>
    <row r="986" ht="12.75" customHeight="1">
      <c r="A986" s="19"/>
      <c r="B986" s="19"/>
      <c r="C986" s="156"/>
      <c r="D986" s="156"/>
      <c r="E986" s="156"/>
      <c r="F986" s="156"/>
      <c r="G986" s="156"/>
      <c r="H986" s="156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</row>
    <row r="987" ht="12.75" customHeight="1">
      <c r="A987" s="19"/>
      <c r="B987" s="19"/>
      <c r="C987" s="156"/>
      <c r="D987" s="156"/>
      <c r="E987" s="156"/>
      <c r="F987" s="156"/>
      <c r="G987" s="156"/>
      <c r="H987" s="156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</row>
    <row r="988" ht="12.75" customHeight="1">
      <c r="A988" s="19"/>
      <c r="B988" s="19"/>
      <c r="C988" s="156"/>
      <c r="D988" s="156"/>
      <c r="E988" s="156"/>
      <c r="F988" s="156"/>
      <c r="G988" s="156"/>
      <c r="H988" s="156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</row>
    <row r="989" ht="12.75" customHeight="1">
      <c r="A989" s="19"/>
      <c r="B989" s="19"/>
      <c r="C989" s="156"/>
      <c r="D989" s="156"/>
      <c r="E989" s="156"/>
      <c r="F989" s="156"/>
      <c r="G989" s="156"/>
      <c r="H989" s="156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</row>
    <row r="990" ht="12.75" customHeight="1">
      <c r="A990" s="19"/>
      <c r="B990" s="19"/>
      <c r="C990" s="156"/>
      <c r="D990" s="156"/>
      <c r="E990" s="156"/>
      <c r="F990" s="156"/>
      <c r="G990" s="156"/>
      <c r="H990" s="156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</row>
    <row r="991" ht="12.75" customHeight="1">
      <c r="A991" s="19"/>
      <c r="B991" s="19"/>
      <c r="C991" s="156"/>
      <c r="D991" s="156"/>
      <c r="E991" s="156"/>
      <c r="F991" s="156"/>
      <c r="G991" s="156"/>
      <c r="H991" s="156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</row>
    <row r="992" ht="12.75" customHeight="1">
      <c r="A992" s="19"/>
      <c r="B992" s="19"/>
      <c r="C992" s="156"/>
      <c r="D992" s="156"/>
      <c r="E992" s="156"/>
      <c r="F992" s="156"/>
      <c r="G992" s="156"/>
      <c r="H992" s="156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</row>
    <row r="993" ht="12.75" customHeight="1">
      <c r="A993" s="19"/>
      <c r="B993" s="19"/>
      <c r="C993" s="156"/>
      <c r="D993" s="156"/>
      <c r="E993" s="156"/>
      <c r="F993" s="156"/>
      <c r="G993" s="156"/>
      <c r="H993" s="156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</row>
    <row r="994" ht="12.75" customHeight="1">
      <c r="A994" s="19"/>
      <c r="B994" s="19"/>
      <c r="C994" s="156"/>
      <c r="D994" s="156"/>
      <c r="E994" s="156"/>
      <c r="F994" s="156"/>
      <c r="G994" s="156"/>
      <c r="H994" s="156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</row>
    <row r="995" ht="12.75" customHeight="1">
      <c r="A995" s="19"/>
      <c r="B995" s="19"/>
      <c r="C995" s="156"/>
      <c r="D995" s="156"/>
      <c r="E995" s="156"/>
      <c r="F995" s="156"/>
      <c r="G995" s="156"/>
      <c r="H995" s="156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</row>
    <row r="996" ht="12.75" customHeight="1">
      <c r="A996" s="19"/>
      <c r="B996" s="19"/>
      <c r="C996" s="156"/>
      <c r="D996" s="156"/>
      <c r="E996" s="156"/>
      <c r="F996" s="156"/>
      <c r="G996" s="156"/>
      <c r="H996" s="156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</row>
    <row r="997" ht="12.75" customHeight="1">
      <c r="A997" s="19"/>
      <c r="B997" s="19"/>
      <c r="C997" s="156"/>
      <c r="D997" s="156"/>
      <c r="E997" s="156"/>
      <c r="F997" s="156"/>
      <c r="G997" s="156"/>
      <c r="H997" s="156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</row>
    <row r="998" ht="12.75" customHeight="1">
      <c r="A998" s="19"/>
      <c r="B998" s="19"/>
      <c r="C998" s="156"/>
      <c r="D998" s="156"/>
      <c r="E998" s="156"/>
      <c r="F998" s="156"/>
      <c r="G998" s="156"/>
      <c r="H998" s="156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</row>
    <row r="999" ht="12.75" customHeight="1">
      <c r="A999" s="19"/>
      <c r="B999" s="19"/>
      <c r="C999" s="156"/>
      <c r="D999" s="156"/>
      <c r="E999" s="156"/>
      <c r="F999" s="156"/>
      <c r="G999" s="156"/>
      <c r="H999" s="156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</row>
    <row r="1000" ht="12.75" customHeight="1">
      <c r="A1000" s="19"/>
      <c r="B1000" s="19"/>
      <c r="C1000" s="156"/>
      <c r="D1000" s="156"/>
      <c r="E1000" s="156"/>
      <c r="F1000" s="156"/>
      <c r="G1000" s="156"/>
      <c r="H1000" s="156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</row>
  </sheetData>
  <mergeCells count="3">
    <mergeCell ref="B2:H2"/>
    <mergeCell ref="B39:E39"/>
    <mergeCell ref="B44:E44"/>
  </mergeCells>
  <conditionalFormatting sqref="L5:M5 O5:P5 R5:S5 U5:V5">
    <cfRule type="expression" dxfId="0" priority="1">
      <formula>L$2&gt;=TODAY()</formula>
    </cfRule>
  </conditionalFormatting>
  <conditionalFormatting sqref="L4:W4">
    <cfRule type="expression" dxfId="0" priority="2">
      <formula>X$2&gt;=TODAY()</formula>
    </cfRule>
  </conditionalFormatting>
  <conditionalFormatting sqref="C9">
    <cfRule type="expression" dxfId="0" priority="3">
      <formula>C$2&gt;=TODAY()</formula>
    </cfRule>
  </conditionalFormatting>
  <conditionalFormatting sqref="C9">
    <cfRule type="expression" dxfId="0" priority="4">
      <formula>C$2&gt;=TODAY()</formula>
    </cfRule>
  </conditionalFormatting>
  <conditionalFormatting sqref="C9">
    <cfRule type="expression" dxfId="0" priority="5">
      <formula>C$2&gt;=TODAY()</formula>
    </cfRule>
  </conditionalFormatting>
  <conditionalFormatting sqref="C9">
    <cfRule type="expression" dxfId="0" priority="6">
      <formula>C$2&gt;=TODAY()</formula>
    </cfRule>
  </conditionalFormatting>
  <conditionalFormatting sqref="C9">
    <cfRule type="expression" dxfId="0" priority="7">
      <formula>C$2&gt;=TODAY()</formula>
    </cfRule>
  </conditionalFormatting>
  <conditionalFormatting sqref="C9">
    <cfRule type="expression" dxfId="0" priority="8">
      <formula>C$2&gt;=TODAY()</formula>
    </cfRule>
  </conditionalFormatting>
  <conditionalFormatting sqref="D9">
    <cfRule type="expression" dxfId="0" priority="9">
      <formula>D$2&gt;=TODAY()</formula>
    </cfRule>
  </conditionalFormatting>
  <conditionalFormatting sqref="D9">
    <cfRule type="expression" dxfId="0" priority="10">
      <formula>D$2&gt;=TODAY()</formula>
    </cfRule>
  </conditionalFormatting>
  <conditionalFormatting sqref="D9">
    <cfRule type="expression" dxfId="0" priority="11">
      <formula>D$2&gt;=TODAY()</formula>
    </cfRule>
  </conditionalFormatting>
  <conditionalFormatting sqref="D9">
    <cfRule type="expression" dxfId="0" priority="12">
      <formula>D$2&gt;=TODAY()</formula>
    </cfRule>
  </conditionalFormatting>
  <conditionalFormatting sqref="D9">
    <cfRule type="expression" dxfId="0" priority="13">
      <formula>D$2&gt;=TODAY()</formula>
    </cfRule>
  </conditionalFormatting>
  <conditionalFormatting sqref="D9">
    <cfRule type="expression" dxfId="0" priority="14">
      <formula>D$2&gt;=TODAY()</formula>
    </cfRule>
  </conditionalFormatting>
  <conditionalFormatting sqref="C36">
    <cfRule type="expression" dxfId="0" priority="15">
      <formula>C$2&gt;=TODAY()</formula>
    </cfRule>
  </conditionalFormatting>
  <conditionalFormatting sqref="C36">
    <cfRule type="expression" dxfId="0" priority="16">
      <formula>C$2&gt;=TODAY()</formula>
    </cfRule>
  </conditionalFormatting>
  <conditionalFormatting sqref="C36">
    <cfRule type="expression" dxfId="0" priority="17">
      <formula>C$2&gt;=TODAY()</formula>
    </cfRule>
  </conditionalFormatting>
  <conditionalFormatting sqref="C36">
    <cfRule type="expression" dxfId="0" priority="18">
      <formula>C$2&gt;=TODAY()</formula>
    </cfRule>
  </conditionalFormatting>
  <conditionalFormatting sqref="C36">
    <cfRule type="expression" dxfId="0" priority="19">
      <formula>C$2&gt;=TODAY()</formula>
    </cfRule>
  </conditionalFormatting>
  <conditionalFormatting sqref="C36">
    <cfRule type="expression" dxfId="0" priority="20">
      <formula>C$2&gt;=TODAY()</formula>
    </cfRule>
  </conditionalFormatting>
  <conditionalFormatting sqref="D36">
    <cfRule type="expression" dxfId="0" priority="21">
      <formula>D$2&gt;=TODAY()</formula>
    </cfRule>
  </conditionalFormatting>
  <conditionalFormatting sqref="D36">
    <cfRule type="expression" dxfId="0" priority="22">
      <formula>D$2&gt;=TODAY()</formula>
    </cfRule>
  </conditionalFormatting>
  <conditionalFormatting sqref="D36">
    <cfRule type="expression" dxfId="0" priority="23">
      <formula>D$2&gt;=TODAY()</formula>
    </cfRule>
  </conditionalFormatting>
  <conditionalFormatting sqref="D36">
    <cfRule type="expression" dxfId="0" priority="24">
      <formula>D$2&gt;=TODAY()</formula>
    </cfRule>
  </conditionalFormatting>
  <conditionalFormatting sqref="D36">
    <cfRule type="expression" dxfId="0" priority="25">
      <formula>D$2&gt;=TODAY()</formula>
    </cfRule>
  </conditionalFormatting>
  <conditionalFormatting sqref="D36">
    <cfRule type="expression" dxfId="0" priority="26">
      <formula>D$2&gt;=TODAY()</formula>
    </cfRule>
  </conditionalFormatting>
  <conditionalFormatting sqref="C41">
    <cfRule type="expression" dxfId="0" priority="27">
      <formula>C$2&gt;=TODAY()</formula>
    </cfRule>
  </conditionalFormatting>
  <conditionalFormatting sqref="C41">
    <cfRule type="expression" dxfId="0" priority="28">
      <formula>C$2&gt;=TODAY()</formula>
    </cfRule>
  </conditionalFormatting>
  <conditionalFormatting sqref="C41">
    <cfRule type="expression" dxfId="0" priority="29">
      <formula>C$2&gt;=TODAY()</formula>
    </cfRule>
  </conditionalFormatting>
  <conditionalFormatting sqref="C41">
    <cfRule type="expression" dxfId="0" priority="30">
      <formula>C$2&gt;=TODAY()</formula>
    </cfRule>
  </conditionalFormatting>
  <conditionalFormatting sqref="C41">
    <cfRule type="expression" dxfId="0" priority="31">
      <formula>C$2&gt;=TODAY()</formula>
    </cfRule>
  </conditionalFormatting>
  <conditionalFormatting sqref="C41">
    <cfRule type="expression" dxfId="0" priority="32">
      <formula>C$2&gt;=TODAY()</formula>
    </cfRule>
  </conditionalFormatting>
  <conditionalFormatting sqref="D41">
    <cfRule type="expression" dxfId="0" priority="33">
      <formula>D$2&gt;=TODAY()</formula>
    </cfRule>
  </conditionalFormatting>
  <conditionalFormatting sqref="D41">
    <cfRule type="expression" dxfId="0" priority="34">
      <formula>D$2&gt;=TODAY()</formula>
    </cfRule>
  </conditionalFormatting>
  <conditionalFormatting sqref="D41">
    <cfRule type="expression" dxfId="0" priority="35">
      <formula>D$2&gt;=TODAY()</formula>
    </cfRule>
  </conditionalFormatting>
  <conditionalFormatting sqref="D41">
    <cfRule type="expression" dxfId="0" priority="36">
      <formula>D$2&gt;=TODAY()</formula>
    </cfRule>
  </conditionalFormatting>
  <conditionalFormatting sqref="D41">
    <cfRule type="expression" dxfId="0" priority="37">
      <formula>D$2&gt;=TODAY()</formula>
    </cfRule>
  </conditionalFormatting>
  <conditionalFormatting sqref="D41">
    <cfRule type="expression" dxfId="0" priority="38">
      <formula>D$2&gt;=TODAY()</formula>
    </cfRule>
  </conditionalFormatting>
  <conditionalFormatting sqref="C36">
    <cfRule type="expression" dxfId="0" priority="39">
      <formula>C$2&gt;=TODAY()</formula>
    </cfRule>
  </conditionalFormatting>
  <conditionalFormatting sqref="C36:D36 F36:G36">
    <cfRule type="expression" dxfId="0" priority="40">
      <formula>C$2&gt;=TODAY()</formula>
    </cfRule>
  </conditionalFormatting>
  <conditionalFormatting sqref="C36:D36 F36:G36">
    <cfRule type="expression" dxfId="0" priority="41">
      <formula>C$2&gt;=TODAY()</formula>
    </cfRule>
  </conditionalFormatting>
  <conditionalFormatting sqref="C36:D36 F36:G36">
    <cfRule type="expression" dxfId="0" priority="42">
      <formula>C$2&gt;=TODAY()</formula>
    </cfRule>
  </conditionalFormatting>
  <conditionalFormatting sqref="C36:D36 F36:G36">
    <cfRule type="expression" dxfId="0" priority="43">
      <formula>C$2&gt;=TODAY()</formula>
    </cfRule>
  </conditionalFormatting>
  <conditionalFormatting sqref="C36:D36 F36:G36">
    <cfRule type="expression" dxfId="0" priority="44">
      <formula>C$2&gt;=TODAY()</formula>
    </cfRule>
  </conditionalFormatting>
  <conditionalFormatting sqref="D36">
    <cfRule type="expression" dxfId="0" priority="45">
      <formula>D$2&gt;=TODAY()</formula>
    </cfRule>
  </conditionalFormatting>
  <conditionalFormatting sqref="D36">
    <cfRule type="expression" dxfId="0" priority="46">
      <formula>D$2&gt;=TODAY()</formula>
    </cfRule>
  </conditionalFormatting>
  <conditionalFormatting sqref="D36">
    <cfRule type="expression" dxfId="0" priority="47">
      <formula>D$2&gt;=TODAY()</formula>
    </cfRule>
  </conditionalFormatting>
  <conditionalFormatting sqref="D36">
    <cfRule type="expression" dxfId="0" priority="48">
      <formula>D$2&gt;=TODAY()</formula>
    </cfRule>
  </conditionalFormatting>
  <conditionalFormatting sqref="D36">
    <cfRule type="expression" dxfId="0" priority="49">
      <formula>D$2&gt;=TODAY()</formula>
    </cfRule>
  </conditionalFormatting>
  <conditionalFormatting sqref="D36">
    <cfRule type="expression" dxfId="0" priority="50">
      <formula>D$2&gt;=TODAY()</formula>
    </cfRule>
  </conditionalFormatting>
  <conditionalFormatting sqref="C41">
    <cfRule type="expression" dxfId="0" priority="51">
      <formula>C$2&gt;=TODAY()</formula>
    </cfRule>
  </conditionalFormatting>
  <conditionalFormatting sqref="C41">
    <cfRule type="expression" dxfId="0" priority="52">
      <formula>C$2&gt;=TODAY()</formula>
    </cfRule>
  </conditionalFormatting>
  <conditionalFormatting sqref="C41">
    <cfRule type="expression" dxfId="0" priority="53">
      <formula>C$2&gt;=TODAY()</formula>
    </cfRule>
  </conditionalFormatting>
  <conditionalFormatting sqref="C41">
    <cfRule type="expression" dxfId="0" priority="54">
      <formula>C$2&gt;=TODAY()</formula>
    </cfRule>
  </conditionalFormatting>
  <conditionalFormatting sqref="C41">
    <cfRule type="expression" dxfId="0" priority="55">
      <formula>C$2&gt;=TODAY()</formula>
    </cfRule>
  </conditionalFormatting>
  <conditionalFormatting sqref="C41">
    <cfRule type="expression" dxfId="0" priority="56">
      <formula>C$2&gt;=TODAY()</formula>
    </cfRule>
  </conditionalFormatting>
  <conditionalFormatting sqref="D41">
    <cfRule type="expression" dxfId="0" priority="57">
      <formula>D$2&gt;=TODAY()</formula>
    </cfRule>
  </conditionalFormatting>
  <conditionalFormatting sqref="D41">
    <cfRule type="expression" dxfId="0" priority="58">
      <formula>D$2&gt;=TODAY()</formula>
    </cfRule>
  </conditionalFormatting>
  <conditionalFormatting sqref="D41">
    <cfRule type="expression" dxfId="0" priority="59">
      <formula>D$2&gt;=TODAY()</formula>
    </cfRule>
  </conditionalFormatting>
  <conditionalFormatting sqref="D41">
    <cfRule type="expression" dxfId="0" priority="60">
      <formula>D$2&gt;=TODAY()</formula>
    </cfRule>
  </conditionalFormatting>
  <conditionalFormatting sqref="D41">
    <cfRule type="expression" dxfId="0" priority="61">
      <formula>D$2&gt;=TODAY()</formula>
    </cfRule>
  </conditionalFormatting>
  <conditionalFormatting sqref="D41">
    <cfRule type="expression" dxfId="0" priority="62">
      <formula>D$2&gt;=TODAY()</formula>
    </cfRule>
  </conditionalFormatting>
  <conditionalFormatting sqref="C9:D9">
    <cfRule type="expression" dxfId="0" priority="63">
      <formula>C$2&gt;=TODAY()</formula>
    </cfRule>
  </conditionalFormatting>
  <conditionalFormatting sqref="C9:D9">
    <cfRule type="expression" dxfId="0" priority="64">
      <formula>C$2&gt;=TODAY()</formula>
    </cfRule>
  </conditionalFormatting>
  <conditionalFormatting sqref="C9:D9">
    <cfRule type="expression" dxfId="0" priority="65">
      <formula>C$2&gt;=TODAY()</formula>
    </cfRule>
  </conditionalFormatting>
  <conditionalFormatting sqref="C9:D9">
    <cfRule type="expression" dxfId="0" priority="66">
      <formula>C$2&gt;=TODAY()</formula>
    </cfRule>
  </conditionalFormatting>
  <conditionalFormatting sqref="C9:D9">
    <cfRule type="expression" dxfId="0" priority="67">
      <formula>C$2&gt;=TODAY()</formula>
    </cfRule>
  </conditionalFormatting>
  <conditionalFormatting sqref="C9:D9">
    <cfRule type="expression" dxfId="0" priority="68">
      <formula>C$2&gt;=TODAY()</formula>
    </cfRule>
  </conditionalFormatting>
  <conditionalFormatting sqref="C9">
    <cfRule type="expression" dxfId="0" priority="69">
      <formula>C$2&gt;=TODAY()</formula>
    </cfRule>
  </conditionalFormatting>
  <conditionalFormatting sqref="C9">
    <cfRule type="expression" dxfId="0" priority="70">
      <formula>C$2&gt;=TODAY()</formula>
    </cfRule>
  </conditionalFormatting>
  <conditionalFormatting sqref="C9">
    <cfRule type="expression" dxfId="0" priority="71">
      <formula>C$2&gt;=TODAY()</formula>
    </cfRule>
  </conditionalFormatting>
  <conditionalFormatting sqref="C9">
    <cfRule type="expression" dxfId="0" priority="72">
      <formula>C$2&gt;=TODAY()</formula>
    </cfRule>
  </conditionalFormatting>
  <conditionalFormatting sqref="C9">
    <cfRule type="expression" dxfId="0" priority="73">
      <formula>C$2&gt;=TODAY()</formula>
    </cfRule>
  </conditionalFormatting>
  <conditionalFormatting sqref="C9">
    <cfRule type="expression" dxfId="0" priority="74">
      <formula>C$2&gt;=TODAY()</formula>
    </cfRule>
  </conditionalFormatting>
  <conditionalFormatting sqref="D9">
    <cfRule type="expression" dxfId="0" priority="75">
      <formula>D$2&gt;=TODAY()</formula>
    </cfRule>
  </conditionalFormatting>
  <conditionalFormatting sqref="D9">
    <cfRule type="expression" dxfId="0" priority="76">
      <formula>D$2&gt;=TODAY()</formula>
    </cfRule>
  </conditionalFormatting>
  <conditionalFormatting sqref="D9">
    <cfRule type="expression" dxfId="0" priority="77">
      <formula>D$2&gt;=TODAY()</formula>
    </cfRule>
  </conditionalFormatting>
  <conditionalFormatting sqref="D9">
    <cfRule type="expression" dxfId="0" priority="78">
      <formula>D$2&gt;=TODAY()</formula>
    </cfRule>
  </conditionalFormatting>
  <conditionalFormatting sqref="D9">
    <cfRule type="expression" dxfId="0" priority="79">
      <formula>D$2&gt;=TODAY()</formula>
    </cfRule>
  </conditionalFormatting>
  <conditionalFormatting sqref="D9">
    <cfRule type="expression" dxfId="0" priority="80">
      <formula>D$2&gt;=TODAY()</formula>
    </cfRule>
  </conditionalFormatting>
  <conditionalFormatting sqref="C36:D36">
    <cfRule type="expression" dxfId="0" priority="81">
      <formula>C$2&gt;=TODAY()</formula>
    </cfRule>
  </conditionalFormatting>
  <conditionalFormatting sqref="C36:D36">
    <cfRule type="expression" dxfId="0" priority="82">
      <formula>C$2&gt;=TODAY()</formula>
    </cfRule>
  </conditionalFormatting>
  <conditionalFormatting sqref="C36:D36">
    <cfRule type="expression" dxfId="0" priority="83">
      <formula>C$2&gt;=TODAY()</formula>
    </cfRule>
  </conditionalFormatting>
  <conditionalFormatting sqref="C36:D36">
    <cfRule type="expression" dxfId="0" priority="84">
      <formula>C$2&gt;=TODAY()</formula>
    </cfRule>
  </conditionalFormatting>
  <conditionalFormatting sqref="C36:D36">
    <cfRule type="expression" dxfId="0" priority="85">
      <formula>C$2&gt;=TODAY()</formula>
    </cfRule>
  </conditionalFormatting>
  <conditionalFormatting sqref="C36:D36">
    <cfRule type="expression" dxfId="0" priority="86">
      <formula>C$2&gt;=TODAY()</formula>
    </cfRule>
  </conditionalFormatting>
  <conditionalFormatting sqref="C36">
    <cfRule type="expression" dxfId="0" priority="87">
      <formula>C$2&gt;=TODAY()</formula>
    </cfRule>
  </conditionalFormatting>
  <conditionalFormatting sqref="C36">
    <cfRule type="expression" dxfId="0" priority="88">
      <formula>C$2&gt;=TODAY()</formula>
    </cfRule>
  </conditionalFormatting>
  <conditionalFormatting sqref="C36">
    <cfRule type="expression" dxfId="0" priority="89">
      <formula>C$2&gt;=TODAY()</formula>
    </cfRule>
  </conditionalFormatting>
  <conditionalFormatting sqref="C36">
    <cfRule type="expression" dxfId="0" priority="90">
      <formula>C$2&gt;=TODAY()</formula>
    </cfRule>
  </conditionalFormatting>
  <conditionalFormatting sqref="C36">
    <cfRule type="expression" dxfId="0" priority="91">
      <formula>C$2&gt;=TODAY()</formula>
    </cfRule>
  </conditionalFormatting>
  <conditionalFormatting sqref="C36">
    <cfRule type="expression" dxfId="0" priority="92">
      <formula>C$2&gt;=TODAY()</formula>
    </cfRule>
  </conditionalFormatting>
  <conditionalFormatting sqref="D36">
    <cfRule type="expression" dxfId="0" priority="93">
      <formula>D$2&gt;=TODAY()</formula>
    </cfRule>
  </conditionalFormatting>
  <conditionalFormatting sqref="D36">
    <cfRule type="expression" dxfId="0" priority="94">
      <formula>D$2&gt;=TODAY()</formula>
    </cfRule>
  </conditionalFormatting>
  <conditionalFormatting sqref="D36">
    <cfRule type="expression" dxfId="0" priority="95">
      <formula>D$2&gt;=TODAY()</formula>
    </cfRule>
  </conditionalFormatting>
  <conditionalFormatting sqref="D36">
    <cfRule type="expression" dxfId="0" priority="96">
      <formula>D$2&gt;=TODAY()</formula>
    </cfRule>
  </conditionalFormatting>
  <conditionalFormatting sqref="D36">
    <cfRule type="expression" dxfId="0" priority="97">
      <formula>D$2&gt;=TODAY()</formula>
    </cfRule>
  </conditionalFormatting>
  <conditionalFormatting sqref="D36">
    <cfRule type="expression" dxfId="0" priority="98">
      <formula>D$2&gt;=TODAY()</formula>
    </cfRule>
  </conditionalFormatting>
  <conditionalFormatting sqref="C41:D41">
    <cfRule type="expression" dxfId="0" priority="99">
      <formula>C$2&gt;=TODAY()</formula>
    </cfRule>
  </conditionalFormatting>
  <conditionalFormatting sqref="C41:D41">
    <cfRule type="expression" dxfId="0" priority="100">
      <formula>C$2&gt;=TODAY()</formula>
    </cfRule>
  </conditionalFormatting>
  <conditionalFormatting sqref="C41:D41">
    <cfRule type="expression" dxfId="0" priority="101">
      <formula>C$2&gt;=TODAY()</formula>
    </cfRule>
  </conditionalFormatting>
  <conditionalFormatting sqref="C41:D41">
    <cfRule type="expression" dxfId="0" priority="102">
      <formula>C$2&gt;=TODAY()</formula>
    </cfRule>
  </conditionalFormatting>
  <conditionalFormatting sqref="C41:D41">
    <cfRule type="expression" dxfId="0" priority="103">
      <formula>C$2&gt;=TODAY()</formula>
    </cfRule>
  </conditionalFormatting>
  <conditionalFormatting sqref="C41:D41">
    <cfRule type="expression" dxfId="0" priority="104">
      <formula>C$2&gt;=TODAY()</formula>
    </cfRule>
  </conditionalFormatting>
  <conditionalFormatting sqref="C41">
    <cfRule type="expression" dxfId="0" priority="105">
      <formula>C$2&gt;=TODAY()</formula>
    </cfRule>
  </conditionalFormatting>
  <conditionalFormatting sqref="C41">
    <cfRule type="expression" dxfId="0" priority="106">
      <formula>C$2&gt;=TODAY()</formula>
    </cfRule>
  </conditionalFormatting>
  <conditionalFormatting sqref="C41">
    <cfRule type="expression" dxfId="0" priority="107">
      <formula>C$2&gt;=TODAY()</formula>
    </cfRule>
  </conditionalFormatting>
  <conditionalFormatting sqref="C41">
    <cfRule type="expression" dxfId="0" priority="108">
      <formula>C$2&gt;=TODAY()</formula>
    </cfRule>
  </conditionalFormatting>
  <conditionalFormatting sqref="C41">
    <cfRule type="expression" dxfId="0" priority="109">
      <formula>C$2&gt;=TODAY()</formula>
    </cfRule>
  </conditionalFormatting>
  <conditionalFormatting sqref="C41">
    <cfRule type="expression" dxfId="0" priority="110">
      <formula>C$2&gt;=TODAY()</formula>
    </cfRule>
  </conditionalFormatting>
  <conditionalFormatting sqref="D41">
    <cfRule type="expression" dxfId="0" priority="111">
      <formula>D$2&gt;=TODAY()</formula>
    </cfRule>
  </conditionalFormatting>
  <conditionalFormatting sqref="D41">
    <cfRule type="expression" dxfId="0" priority="112">
      <formula>D$2&gt;=TODAY()</formula>
    </cfRule>
  </conditionalFormatting>
  <conditionalFormatting sqref="D41">
    <cfRule type="expression" dxfId="0" priority="113">
      <formula>D$2&gt;=TODAY()</formula>
    </cfRule>
  </conditionalFormatting>
  <conditionalFormatting sqref="D41">
    <cfRule type="expression" dxfId="0" priority="114">
      <formula>D$2&gt;=TODAY()</formula>
    </cfRule>
  </conditionalFormatting>
  <conditionalFormatting sqref="D41">
    <cfRule type="expression" dxfId="0" priority="115">
      <formula>D$2&gt;=TODAY()</formula>
    </cfRule>
  </conditionalFormatting>
  <conditionalFormatting sqref="D41">
    <cfRule type="expression" dxfId="0" priority="116">
      <formula>D$2&gt;=TODAY()</formula>
    </cfRule>
  </conditionalFormatting>
  <conditionalFormatting sqref="C9">
    <cfRule type="expression" dxfId="0" priority="117">
      <formula>C$2&gt;=TODAY()</formula>
    </cfRule>
  </conditionalFormatting>
  <conditionalFormatting sqref="C9">
    <cfRule type="expression" dxfId="0" priority="118">
      <formula>C$2&gt;=TODAY()</formula>
    </cfRule>
  </conditionalFormatting>
  <conditionalFormatting sqref="C9">
    <cfRule type="expression" dxfId="0" priority="119">
      <formula>C$2&gt;=TODAY()</formula>
    </cfRule>
  </conditionalFormatting>
  <conditionalFormatting sqref="C9">
    <cfRule type="expression" dxfId="0" priority="120">
      <formula>C$2&gt;=TODAY()</formula>
    </cfRule>
  </conditionalFormatting>
  <conditionalFormatting sqref="C9">
    <cfRule type="expression" dxfId="0" priority="121">
      <formula>C$2&gt;=TODAY()</formula>
    </cfRule>
  </conditionalFormatting>
  <conditionalFormatting sqref="C9">
    <cfRule type="expression" dxfId="0" priority="122">
      <formula>C$2&gt;=TODAY()</formula>
    </cfRule>
  </conditionalFormatting>
  <conditionalFormatting sqref="D9">
    <cfRule type="expression" dxfId="0" priority="123">
      <formula>D$2&gt;=TODAY()</formula>
    </cfRule>
  </conditionalFormatting>
  <conditionalFormatting sqref="D9">
    <cfRule type="expression" dxfId="0" priority="124">
      <formula>D$2&gt;=TODAY()</formula>
    </cfRule>
  </conditionalFormatting>
  <conditionalFormatting sqref="D9">
    <cfRule type="expression" dxfId="0" priority="125">
      <formula>D$2&gt;=TODAY()</formula>
    </cfRule>
  </conditionalFormatting>
  <conditionalFormatting sqref="D9">
    <cfRule type="expression" dxfId="0" priority="126">
      <formula>D$2&gt;=TODAY()</formula>
    </cfRule>
  </conditionalFormatting>
  <conditionalFormatting sqref="D9">
    <cfRule type="expression" dxfId="0" priority="127">
      <formula>D$2&gt;=TODAY()</formula>
    </cfRule>
  </conditionalFormatting>
  <conditionalFormatting sqref="D9">
    <cfRule type="expression" dxfId="0" priority="128">
      <formula>D$2&gt;=TODAY()</formula>
    </cfRule>
  </conditionalFormatting>
  <conditionalFormatting sqref="C11:D11">
    <cfRule type="expression" dxfId="0" priority="129">
      <formula>C$2&gt;=TODAY()</formula>
    </cfRule>
  </conditionalFormatting>
  <conditionalFormatting sqref="C11:D11">
    <cfRule type="expression" dxfId="0" priority="130">
      <formula>C$2&gt;=TODAY()</formula>
    </cfRule>
  </conditionalFormatting>
  <conditionalFormatting sqref="C11:D11">
    <cfRule type="expression" dxfId="0" priority="131">
      <formula>C$2&gt;=TODAY()</formula>
    </cfRule>
  </conditionalFormatting>
  <conditionalFormatting sqref="C11:D11">
    <cfRule type="expression" dxfId="0" priority="132">
      <formula>C$2&gt;=TODAY()</formula>
    </cfRule>
  </conditionalFormatting>
  <conditionalFormatting sqref="C11:D11">
    <cfRule type="expression" dxfId="0" priority="133">
      <formula>C$2&gt;=TODAY()</formula>
    </cfRule>
  </conditionalFormatting>
  <conditionalFormatting sqref="C11:D11">
    <cfRule type="expression" dxfId="0" priority="134">
      <formula>C$2&gt;=TODAY()</formula>
    </cfRule>
  </conditionalFormatting>
  <conditionalFormatting sqref="C11">
    <cfRule type="expression" dxfId="0" priority="135">
      <formula>C$2&gt;=TODAY()</formula>
    </cfRule>
  </conditionalFormatting>
  <conditionalFormatting sqref="C11">
    <cfRule type="expression" dxfId="0" priority="136">
      <formula>C$2&gt;=TODAY()</formula>
    </cfRule>
  </conditionalFormatting>
  <conditionalFormatting sqref="C11">
    <cfRule type="expression" dxfId="0" priority="137">
      <formula>C$2&gt;=TODAY()</formula>
    </cfRule>
  </conditionalFormatting>
  <conditionalFormatting sqref="C11">
    <cfRule type="expression" dxfId="0" priority="138">
      <formula>C$2&gt;=TODAY()</formula>
    </cfRule>
  </conditionalFormatting>
  <conditionalFormatting sqref="C11">
    <cfRule type="expression" dxfId="0" priority="139">
      <formula>C$2&gt;=TODAY()</formula>
    </cfRule>
  </conditionalFormatting>
  <conditionalFormatting sqref="C11">
    <cfRule type="expression" dxfId="0" priority="140">
      <formula>C$2&gt;=TODAY()</formula>
    </cfRule>
  </conditionalFormatting>
  <conditionalFormatting sqref="D11">
    <cfRule type="expression" dxfId="0" priority="141">
      <formula>D$2&gt;=TODAY()</formula>
    </cfRule>
  </conditionalFormatting>
  <conditionalFormatting sqref="D11">
    <cfRule type="expression" dxfId="0" priority="142">
      <formula>D$2&gt;=TODAY()</formula>
    </cfRule>
  </conditionalFormatting>
  <conditionalFormatting sqref="D11">
    <cfRule type="expression" dxfId="0" priority="143">
      <formula>D$2&gt;=TODAY()</formula>
    </cfRule>
  </conditionalFormatting>
  <conditionalFormatting sqref="D11">
    <cfRule type="expression" dxfId="0" priority="144">
      <formula>D$2&gt;=TODAY()</formula>
    </cfRule>
  </conditionalFormatting>
  <conditionalFormatting sqref="D11">
    <cfRule type="expression" dxfId="0" priority="145">
      <formula>D$2&gt;=TODAY()</formula>
    </cfRule>
  </conditionalFormatting>
  <conditionalFormatting sqref="D11">
    <cfRule type="expression" dxfId="0" priority="146">
      <formula>D$2&gt;=TODAY()</formula>
    </cfRule>
  </conditionalFormatting>
  <conditionalFormatting sqref="C11">
    <cfRule type="expression" dxfId="0" priority="147">
      <formula>C$2&gt;=TODAY()</formula>
    </cfRule>
  </conditionalFormatting>
  <conditionalFormatting sqref="C11">
    <cfRule type="expression" dxfId="0" priority="148">
      <formula>C$2&gt;=TODAY()</formula>
    </cfRule>
  </conditionalFormatting>
  <conditionalFormatting sqref="C11">
    <cfRule type="expression" dxfId="0" priority="149">
      <formula>C$2&gt;=TODAY()</formula>
    </cfRule>
  </conditionalFormatting>
  <conditionalFormatting sqref="C11">
    <cfRule type="expression" dxfId="0" priority="150">
      <formula>C$2&gt;=TODAY()</formula>
    </cfRule>
  </conditionalFormatting>
  <conditionalFormatting sqref="C11">
    <cfRule type="expression" dxfId="0" priority="151">
      <formula>C$2&gt;=TODAY()</formula>
    </cfRule>
  </conditionalFormatting>
  <conditionalFormatting sqref="C11">
    <cfRule type="expression" dxfId="0" priority="152">
      <formula>C$2&gt;=TODAY()</formula>
    </cfRule>
  </conditionalFormatting>
  <conditionalFormatting sqref="D11">
    <cfRule type="expression" dxfId="0" priority="153">
      <formula>D$2&gt;=TODAY()</formula>
    </cfRule>
  </conditionalFormatting>
  <conditionalFormatting sqref="D11">
    <cfRule type="expression" dxfId="0" priority="154">
      <formula>D$2&gt;=TODAY()</formula>
    </cfRule>
  </conditionalFormatting>
  <conditionalFormatting sqref="D11">
    <cfRule type="expression" dxfId="0" priority="155">
      <formula>D$2&gt;=TODAY()</formula>
    </cfRule>
  </conditionalFormatting>
  <conditionalFormatting sqref="D11">
    <cfRule type="expression" dxfId="0" priority="156">
      <formula>D$2&gt;=TODAY()</formula>
    </cfRule>
  </conditionalFormatting>
  <conditionalFormatting sqref="D11">
    <cfRule type="expression" dxfId="0" priority="157">
      <formula>D$2&gt;=TODAY()</formula>
    </cfRule>
  </conditionalFormatting>
  <conditionalFormatting sqref="D11">
    <cfRule type="expression" dxfId="0" priority="158">
      <formula>D$2&gt;=TODAY()</formula>
    </cfRule>
  </conditionalFormatting>
  <conditionalFormatting sqref="C36:D36">
    <cfRule type="expression" dxfId="0" priority="159">
      <formula>C$2&gt;=TODAY()</formula>
    </cfRule>
  </conditionalFormatting>
  <conditionalFormatting sqref="C36:D36">
    <cfRule type="expression" dxfId="0" priority="160">
      <formula>C$2&gt;=TODAY()</formula>
    </cfRule>
  </conditionalFormatting>
  <conditionalFormatting sqref="C36:D36">
    <cfRule type="expression" dxfId="0" priority="161">
      <formula>C$2&gt;=TODAY()</formula>
    </cfRule>
  </conditionalFormatting>
  <conditionalFormatting sqref="C36:D36">
    <cfRule type="expression" dxfId="0" priority="162">
      <formula>C$2&gt;=TODAY()</formula>
    </cfRule>
  </conditionalFormatting>
  <conditionalFormatting sqref="C36:D36">
    <cfRule type="expression" dxfId="0" priority="163">
      <formula>C$2&gt;=TODAY()</formula>
    </cfRule>
  </conditionalFormatting>
  <conditionalFormatting sqref="C36:D36">
    <cfRule type="expression" dxfId="0" priority="164">
      <formula>C$2&gt;=TODAY()</formula>
    </cfRule>
  </conditionalFormatting>
  <conditionalFormatting sqref="C36">
    <cfRule type="expression" dxfId="0" priority="165">
      <formula>C$2&gt;=TODAY()</formula>
    </cfRule>
  </conditionalFormatting>
  <conditionalFormatting sqref="C36">
    <cfRule type="expression" dxfId="0" priority="166">
      <formula>C$2&gt;=TODAY()</formula>
    </cfRule>
  </conditionalFormatting>
  <conditionalFormatting sqref="C36">
    <cfRule type="expression" dxfId="0" priority="167">
      <formula>C$2&gt;=TODAY()</formula>
    </cfRule>
  </conditionalFormatting>
  <conditionalFormatting sqref="C36">
    <cfRule type="expression" dxfId="0" priority="168">
      <formula>C$2&gt;=TODAY()</formula>
    </cfRule>
  </conditionalFormatting>
  <conditionalFormatting sqref="C36">
    <cfRule type="expression" dxfId="0" priority="169">
      <formula>C$2&gt;=TODAY()</formula>
    </cfRule>
  </conditionalFormatting>
  <conditionalFormatting sqref="C36">
    <cfRule type="expression" dxfId="0" priority="170">
      <formula>C$2&gt;=TODAY()</formula>
    </cfRule>
  </conditionalFormatting>
  <conditionalFormatting sqref="D36">
    <cfRule type="expression" dxfId="0" priority="171">
      <formula>D$2&gt;=TODAY()</formula>
    </cfRule>
  </conditionalFormatting>
  <conditionalFormatting sqref="D36">
    <cfRule type="expression" dxfId="0" priority="172">
      <formula>D$2&gt;=TODAY()</formula>
    </cfRule>
  </conditionalFormatting>
  <conditionalFormatting sqref="D36">
    <cfRule type="expression" dxfId="0" priority="173">
      <formula>D$2&gt;=TODAY()</formula>
    </cfRule>
  </conditionalFormatting>
  <conditionalFormatting sqref="D36">
    <cfRule type="expression" dxfId="0" priority="174">
      <formula>D$2&gt;=TODAY()</formula>
    </cfRule>
  </conditionalFormatting>
  <conditionalFormatting sqref="D36">
    <cfRule type="expression" dxfId="0" priority="175">
      <formula>D$2&gt;=TODAY()</formula>
    </cfRule>
  </conditionalFormatting>
  <conditionalFormatting sqref="D36">
    <cfRule type="expression" dxfId="0" priority="176">
      <formula>D$2&gt;=TODAY()</formula>
    </cfRule>
  </conditionalFormatting>
  <conditionalFormatting sqref="C36">
    <cfRule type="expression" dxfId="0" priority="177">
      <formula>C$2&gt;=TODAY()</formula>
    </cfRule>
  </conditionalFormatting>
  <conditionalFormatting sqref="C36">
    <cfRule type="expression" dxfId="0" priority="178">
      <formula>C$2&gt;=TODAY()</formula>
    </cfRule>
  </conditionalFormatting>
  <conditionalFormatting sqref="C36">
    <cfRule type="expression" dxfId="0" priority="179">
      <formula>C$2&gt;=TODAY()</formula>
    </cfRule>
  </conditionalFormatting>
  <conditionalFormatting sqref="C36">
    <cfRule type="expression" dxfId="0" priority="180">
      <formula>C$2&gt;=TODAY()</formula>
    </cfRule>
  </conditionalFormatting>
  <conditionalFormatting sqref="C36">
    <cfRule type="expression" dxfId="0" priority="181">
      <formula>C$2&gt;=TODAY()</formula>
    </cfRule>
  </conditionalFormatting>
  <conditionalFormatting sqref="C36">
    <cfRule type="expression" dxfId="0" priority="182">
      <formula>C$2&gt;=TODAY()</formula>
    </cfRule>
  </conditionalFormatting>
  <conditionalFormatting sqref="D36">
    <cfRule type="expression" dxfId="0" priority="183">
      <formula>D$2&gt;=TODAY()</formula>
    </cfRule>
  </conditionalFormatting>
  <conditionalFormatting sqref="D36">
    <cfRule type="expression" dxfId="0" priority="184">
      <formula>D$2&gt;=TODAY()</formula>
    </cfRule>
  </conditionalFormatting>
  <conditionalFormatting sqref="D36">
    <cfRule type="expression" dxfId="0" priority="185">
      <formula>D$2&gt;=TODAY()</formula>
    </cfRule>
  </conditionalFormatting>
  <conditionalFormatting sqref="D36">
    <cfRule type="expression" dxfId="0" priority="186">
      <formula>D$2&gt;=TODAY()</formula>
    </cfRule>
  </conditionalFormatting>
  <conditionalFormatting sqref="D36">
    <cfRule type="expression" dxfId="0" priority="187">
      <formula>D$2&gt;=TODAY()</formula>
    </cfRule>
  </conditionalFormatting>
  <conditionalFormatting sqref="D36">
    <cfRule type="expression" dxfId="0" priority="188">
      <formula>D$2&gt;=TODAY()</formula>
    </cfRule>
  </conditionalFormatting>
  <conditionalFormatting sqref="C41">
    <cfRule type="expression" dxfId="0" priority="189">
      <formula>C$2&gt;=TODAY()</formula>
    </cfRule>
  </conditionalFormatting>
  <conditionalFormatting sqref="C41:D41 F41:G41">
    <cfRule type="expression" dxfId="0" priority="190">
      <formula>C$2&gt;=TODAY()</formula>
    </cfRule>
  </conditionalFormatting>
  <conditionalFormatting sqref="C41:D41 F41:G41">
    <cfRule type="expression" dxfId="0" priority="191">
      <formula>C$2&gt;=TODAY()</formula>
    </cfRule>
  </conditionalFormatting>
  <conditionalFormatting sqref="C41:D41 F41:G41">
    <cfRule type="expression" dxfId="0" priority="192">
      <formula>C$2&gt;=TODAY()</formula>
    </cfRule>
  </conditionalFormatting>
  <conditionalFormatting sqref="C41:D41 F41:G41">
    <cfRule type="expression" dxfId="0" priority="193">
      <formula>C$2&gt;=TODAY()</formula>
    </cfRule>
  </conditionalFormatting>
  <conditionalFormatting sqref="C41:D41 F41:G41">
    <cfRule type="expression" dxfId="0" priority="194">
      <formula>C$2&gt;=TODAY()</formula>
    </cfRule>
  </conditionalFormatting>
  <conditionalFormatting sqref="D41">
    <cfRule type="expression" dxfId="0" priority="195">
      <formula>D$2&gt;=TODAY()</formula>
    </cfRule>
  </conditionalFormatting>
  <conditionalFormatting sqref="D41">
    <cfRule type="expression" dxfId="0" priority="196">
      <formula>D$2&gt;=TODAY()</formula>
    </cfRule>
  </conditionalFormatting>
  <conditionalFormatting sqref="D41">
    <cfRule type="expression" dxfId="0" priority="197">
      <formula>D$2&gt;=TODAY()</formula>
    </cfRule>
  </conditionalFormatting>
  <conditionalFormatting sqref="D41">
    <cfRule type="expression" dxfId="0" priority="198">
      <formula>D$2&gt;=TODAY()</formula>
    </cfRule>
  </conditionalFormatting>
  <conditionalFormatting sqref="D41">
    <cfRule type="expression" dxfId="0" priority="199">
      <formula>D$2&gt;=TODAY()</formula>
    </cfRule>
  </conditionalFormatting>
  <conditionalFormatting sqref="D41">
    <cfRule type="expression" dxfId="0" priority="200">
      <formula>D$2&gt;=TODAY()</formula>
    </cfRule>
  </conditionalFormatting>
  <conditionalFormatting sqref="C41:D41">
    <cfRule type="expression" dxfId="0" priority="201">
      <formula>C$2&gt;=TODAY()</formula>
    </cfRule>
  </conditionalFormatting>
  <conditionalFormatting sqref="C41:D41">
    <cfRule type="expression" dxfId="0" priority="202">
      <formula>C$2&gt;=TODAY()</formula>
    </cfRule>
  </conditionalFormatting>
  <conditionalFormatting sqref="C41:D41">
    <cfRule type="expression" dxfId="0" priority="203">
      <formula>C$2&gt;=TODAY()</formula>
    </cfRule>
  </conditionalFormatting>
  <conditionalFormatting sqref="C41:D41">
    <cfRule type="expression" dxfId="0" priority="204">
      <formula>C$2&gt;=TODAY()</formula>
    </cfRule>
  </conditionalFormatting>
  <conditionalFormatting sqref="C41:D41">
    <cfRule type="expression" dxfId="0" priority="205">
      <formula>C$2&gt;=TODAY()</formula>
    </cfRule>
  </conditionalFormatting>
  <conditionalFormatting sqref="C41:D41">
    <cfRule type="expression" dxfId="0" priority="206">
      <formula>C$2&gt;=TODAY()</formula>
    </cfRule>
  </conditionalFormatting>
  <conditionalFormatting sqref="C41">
    <cfRule type="expression" dxfId="0" priority="207">
      <formula>C$2&gt;=TODAY()</formula>
    </cfRule>
  </conditionalFormatting>
  <conditionalFormatting sqref="C41">
    <cfRule type="expression" dxfId="0" priority="208">
      <formula>C$2&gt;=TODAY()</formula>
    </cfRule>
  </conditionalFormatting>
  <conditionalFormatting sqref="C41">
    <cfRule type="expression" dxfId="0" priority="209">
      <formula>C$2&gt;=TODAY()</formula>
    </cfRule>
  </conditionalFormatting>
  <conditionalFormatting sqref="C41">
    <cfRule type="expression" dxfId="0" priority="210">
      <formula>C$2&gt;=TODAY()</formula>
    </cfRule>
  </conditionalFormatting>
  <conditionalFormatting sqref="C41">
    <cfRule type="expression" dxfId="0" priority="211">
      <formula>C$2&gt;=TODAY()</formula>
    </cfRule>
  </conditionalFormatting>
  <conditionalFormatting sqref="C41">
    <cfRule type="expression" dxfId="0" priority="212">
      <formula>C$2&gt;=TODAY()</formula>
    </cfRule>
  </conditionalFormatting>
  <conditionalFormatting sqref="D41">
    <cfRule type="expression" dxfId="0" priority="213">
      <formula>D$2&gt;=TODAY()</formula>
    </cfRule>
  </conditionalFormatting>
  <conditionalFormatting sqref="D41">
    <cfRule type="expression" dxfId="0" priority="214">
      <formula>D$2&gt;=TODAY()</formula>
    </cfRule>
  </conditionalFormatting>
  <conditionalFormatting sqref="D41">
    <cfRule type="expression" dxfId="0" priority="215">
      <formula>D$2&gt;=TODAY()</formula>
    </cfRule>
  </conditionalFormatting>
  <conditionalFormatting sqref="D41">
    <cfRule type="expression" dxfId="0" priority="216">
      <formula>D$2&gt;=TODAY()</formula>
    </cfRule>
  </conditionalFormatting>
  <conditionalFormatting sqref="D41">
    <cfRule type="expression" dxfId="0" priority="217">
      <formula>D$2&gt;=TODAY()</formula>
    </cfRule>
  </conditionalFormatting>
  <conditionalFormatting sqref="D41">
    <cfRule type="expression" dxfId="0" priority="218">
      <formula>D$2&gt;=TODAY()</formula>
    </cfRule>
  </conditionalFormatting>
  <conditionalFormatting sqref="C41:D41">
    <cfRule type="expression" dxfId="0" priority="219">
      <formula>C$2&gt;=TODAY()</formula>
    </cfRule>
  </conditionalFormatting>
  <conditionalFormatting sqref="C41:D41">
    <cfRule type="expression" dxfId="0" priority="220">
      <formula>C$2&gt;=TODAY()</formula>
    </cfRule>
  </conditionalFormatting>
  <conditionalFormatting sqref="C41:D41">
    <cfRule type="expression" dxfId="0" priority="221">
      <formula>C$2&gt;=TODAY()</formula>
    </cfRule>
  </conditionalFormatting>
  <conditionalFormatting sqref="C41:D41">
    <cfRule type="expression" dxfId="0" priority="222">
      <formula>C$2&gt;=TODAY()</formula>
    </cfRule>
  </conditionalFormatting>
  <conditionalFormatting sqref="C41:D41">
    <cfRule type="expression" dxfId="0" priority="223">
      <formula>C$2&gt;=TODAY()</formula>
    </cfRule>
  </conditionalFormatting>
  <conditionalFormatting sqref="C41:D41">
    <cfRule type="expression" dxfId="0" priority="224">
      <formula>C$2&gt;=TODAY()</formula>
    </cfRule>
  </conditionalFormatting>
  <conditionalFormatting sqref="C41">
    <cfRule type="expression" dxfId="0" priority="225">
      <formula>C$2&gt;=TODAY()</formula>
    </cfRule>
  </conditionalFormatting>
  <conditionalFormatting sqref="C41">
    <cfRule type="expression" dxfId="0" priority="226">
      <formula>C$2&gt;=TODAY()</formula>
    </cfRule>
  </conditionalFormatting>
  <conditionalFormatting sqref="C41">
    <cfRule type="expression" dxfId="0" priority="227">
      <formula>C$2&gt;=TODAY()</formula>
    </cfRule>
  </conditionalFormatting>
  <conditionalFormatting sqref="C41">
    <cfRule type="expression" dxfId="0" priority="228">
      <formula>C$2&gt;=TODAY()</formula>
    </cfRule>
  </conditionalFormatting>
  <conditionalFormatting sqref="C41">
    <cfRule type="expression" dxfId="0" priority="229">
      <formula>C$2&gt;=TODAY()</formula>
    </cfRule>
  </conditionalFormatting>
  <conditionalFormatting sqref="C41">
    <cfRule type="expression" dxfId="0" priority="230">
      <formula>C$2&gt;=TODAY()</formula>
    </cfRule>
  </conditionalFormatting>
  <conditionalFormatting sqref="D41">
    <cfRule type="expression" dxfId="0" priority="231">
      <formula>D$2&gt;=TODAY()</formula>
    </cfRule>
  </conditionalFormatting>
  <conditionalFormatting sqref="D41">
    <cfRule type="expression" dxfId="0" priority="232">
      <formula>D$2&gt;=TODAY()</formula>
    </cfRule>
  </conditionalFormatting>
  <conditionalFormatting sqref="D41">
    <cfRule type="expression" dxfId="0" priority="233">
      <formula>D$2&gt;=TODAY()</formula>
    </cfRule>
  </conditionalFormatting>
  <conditionalFormatting sqref="D41">
    <cfRule type="expression" dxfId="0" priority="234">
      <formula>D$2&gt;=TODAY()</formula>
    </cfRule>
  </conditionalFormatting>
  <conditionalFormatting sqref="D41">
    <cfRule type="expression" dxfId="0" priority="235">
      <formula>D$2&gt;=TODAY()</formula>
    </cfRule>
  </conditionalFormatting>
  <conditionalFormatting sqref="D41">
    <cfRule type="expression" dxfId="0" priority="236">
      <formula>D$2&gt;=TODAY()</formula>
    </cfRule>
  </conditionalFormatting>
  <conditionalFormatting sqref="C41">
    <cfRule type="expression" dxfId="0" priority="237">
      <formula>C$2&gt;=TODAY()</formula>
    </cfRule>
  </conditionalFormatting>
  <conditionalFormatting sqref="C41">
    <cfRule type="expression" dxfId="0" priority="238">
      <formula>C$2&gt;=TODAY()</formula>
    </cfRule>
  </conditionalFormatting>
  <conditionalFormatting sqref="C41">
    <cfRule type="expression" dxfId="0" priority="239">
      <formula>C$2&gt;=TODAY()</formula>
    </cfRule>
  </conditionalFormatting>
  <conditionalFormatting sqref="C41">
    <cfRule type="expression" dxfId="0" priority="240">
      <formula>C$2&gt;=TODAY()</formula>
    </cfRule>
  </conditionalFormatting>
  <conditionalFormatting sqref="C41">
    <cfRule type="expression" dxfId="0" priority="241">
      <formula>C$2&gt;=TODAY()</formula>
    </cfRule>
  </conditionalFormatting>
  <conditionalFormatting sqref="C41">
    <cfRule type="expression" dxfId="0" priority="242">
      <formula>C$2&gt;=TODAY()</formula>
    </cfRule>
  </conditionalFormatting>
  <conditionalFormatting sqref="D41">
    <cfRule type="expression" dxfId="0" priority="243">
      <formula>D$2&gt;=TODAY()</formula>
    </cfRule>
  </conditionalFormatting>
  <conditionalFormatting sqref="D41">
    <cfRule type="expression" dxfId="0" priority="244">
      <formula>D$2&gt;=TODAY()</formula>
    </cfRule>
  </conditionalFormatting>
  <conditionalFormatting sqref="D41">
    <cfRule type="expression" dxfId="0" priority="245">
      <formula>D$2&gt;=TODAY()</formula>
    </cfRule>
  </conditionalFormatting>
  <conditionalFormatting sqref="D41">
    <cfRule type="expression" dxfId="0" priority="246">
      <formula>D$2&gt;=TODAY()</formula>
    </cfRule>
  </conditionalFormatting>
  <conditionalFormatting sqref="D41">
    <cfRule type="expression" dxfId="0" priority="247">
      <formula>D$2&gt;=TODAY()</formula>
    </cfRule>
  </conditionalFormatting>
  <conditionalFormatting sqref="D41">
    <cfRule type="expression" dxfId="0" priority="248">
      <formula>D$2&gt;=TODAY()</formula>
    </cfRule>
  </conditionalFormatting>
  <conditionalFormatting sqref="C46:H46">
    <cfRule type="expression" dxfId="0" priority="249">
      <formula>C$2&gt;=TODAY()</formula>
    </cfRule>
  </conditionalFormatting>
  <conditionalFormatting sqref="C46:H46">
    <cfRule type="expression" dxfId="0" priority="250">
      <formula>C$2&gt;=TODAY()</formula>
    </cfRule>
  </conditionalFormatting>
  <conditionalFormatting sqref="C46:H46">
    <cfRule type="expression" dxfId="0" priority="251">
      <formula>C$2&gt;=TODAY()</formula>
    </cfRule>
  </conditionalFormatting>
  <conditionalFormatting sqref="C46:H46">
    <cfRule type="expression" dxfId="0" priority="252">
      <formula>C$2&gt;=TODAY()</formula>
    </cfRule>
  </conditionalFormatting>
  <conditionalFormatting sqref="C46:H46">
    <cfRule type="expression" dxfId="0" priority="253">
      <formula>C$2&gt;=TODAY()</formula>
    </cfRule>
  </conditionalFormatting>
  <conditionalFormatting sqref="C46:H46">
    <cfRule type="expression" dxfId="0" priority="254">
      <formula>C$2&gt;=TODAY()</formula>
    </cfRule>
  </conditionalFormatting>
  <conditionalFormatting sqref="C46:H46">
    <cfRule type="expression" dxfId="0" priority="255">
      <formula>C$2&gt;=TODAY()</formula>
    </cfRule>
  </conditionalFormatting>
  <conditionalFormatting sqref="C46:H46">
    <cfRule type="expression" dxfId="0" priority="256">
      <formula>C$2&gt;=TODAY()</formula>
    </cfRule>
  </conditionalFormatting>
  <conditionalFormatting sqref="C46:H46">
    <cfRule type="expression" dxfId="0" priority="257">
      <formula>C$2&gt;=TODAY()</formula>
    </cfRule>
  </conditionalFormatting>
  <conditionalFormatting sqref="C46:H46">
    <cfRule type="expression" dxfId="0" priority="258">
      <formula>C$2&gt;=TODAY()</formula>
    </cfRule>
  </conditionalFormatting>
  <conditionalFormatting sqref="C46:H46">
    <cfRule type="expression" dxfId="0" priority="259">
      <formula>C$2&gt;=TODAY()</formula>
    </cfRule>
  </conditionalFormatting>
  <conditionalFormatting sqref="C46:H46">
    <cfRule type="expression" dxfId="0" priority="260">
      <formula>C$2&gt;=TODAY()</formula>
    </cfRule>
  </conditionalFormatting>
  <conditionalFormatting sqref="C46:H46">
    <cfRule type="expression" dxfId="0" priority="261">
      <formula>C$2&gt;=TODAY()</formula>
    </cfRule>
  </conditionalFormatting>
  <conditionalFormatting sqref="C46:H46">
    <cfRule type="expression" dxfId="0" priority="262">
      <formula>C$2&gt;=TODAY()</formula>
    </cfRule>
  </conditionalFormatting>
  <conditionalFormatting sqref="C46:H46">
    <cfRule type="expression" dxfId="0" priority="263">
      <formula>C$2&gt;=TODAY()</formula>
    </cfRule>
  </conditionalFormatting>
  <conditionalFormatting sqref="C46:H46">
    <cfRule type="expression" dxfId="0" priority="264">
      <formula>C$2&gt;=TODAY()</formula>
    </cfRule>
  </conditionalFormatting>
  <conditionalFormatting sqref="C46:H46">
    <cfRule type="expression" dxfId="0" priority="265">
      <formula>C$2&gt;=TODAY()</formula>
    </cfRule>
  </conditionalFormatting>
  <conditionalFormatting sqref="C46:H46">
    <cfRule type="expression" dxfId="0" priority="266">
      <formula>C$2&gt;=TODAY()</formula>
    </cfRule>
  </conditionalFormatting>
  <conditionalFormatting sqref="C46:H46">
    <cfRule type="expression" dxfId="0" priority="267">
      <formula>C$2&gt;=TODAY()</formula>
    </cfRule>
  </conditionalFormatting>
  <conditionalFormatting sqref="C46:H46">
    <cfRule type="expression" dxfId="0" priority="268">
      <formula>C$2&gt;=TODAY()</formula>
    </cfRule>
  </conditionalFormatting>
  <conditionalFormatting sqref="C46:H46">
    <cfRule type="expression" dxfId="0" priority="269">
      <formula>C$2&gt;=TODAY()</formula>
    </cfRule>
  </conditionalFormatting>
  <conditionalFormatting sqref="C46:H46">
    <cfRule type="expression" dxfId="0" priority="270">
      <formula>C$2&gt;=TODAY()</formula>
    </cfRule>
  </conditionalFormatting>
  <conditionalFormatting sqref="C46:H46">
    <cfRule type="expression" dxfId="0" priority="271">
      <formula>C$2&gt;=TODAY()</formula>
    </cfRule>
  </conditionalFormatting>
  <conditionalFormatting sqref="C46:H46">
    <cfRule type="expression" dxfId="0" priority="272">
      <formula>C$2&gt;=TODAY()</formula>
    </cfRule>
  </conditionalFormatting>
  <conditionalFormatting sqref="C46:H46">
    <cfRule type="expression" dxfId="0" priority="273">
      <formula>C$2&gt;=TODAY()</formula>
    </cfRule>
  </conditionalFormatting>
  <conditionalFormatting sqref="C46:H46">
    <cfRule type="expression" dxfId="0" priority="274">
      <formula>C$2&gt;=TODAY()</formula>
    </cfRule>
  </conditionalFormatting>
  <conditionalFormatting sqref="C46:H46">
    <cfRule type="expression" dxfId="0" priority="275">
      <formula>C$2&gt;=TODAY()</formula>
    </cfRule>
  </conditionalFormatting>
  <conditionalFormatting sqref="C46:H46">
    <cfRule type="expression" dxfId="0" priority="276">
      <formula>C$2&gt;=TODAY()</formula>
    </cfRule>
  </conditionalFormatting>
  <conditionalFormatting sqref="C46:H46">
    <cfRule type="expression" dxfId="0" priority="277">
      <formula>C$2&gt;=TODAY()</formula>
    </cfRule>
  </conditionalFormatting>
  <conditionalFormatting sqref="C46:H46">
    <cfRule type="expression" dxfId="0" priority="278">
      <formula>C$2&gt;=TODAY()</formula>
    </cfRule>
  </conditionalFormatting>
  <conditionalFormatting sqref="C46:H46">
    <cfRule type="expression" dxfId="0" priority="279">
      <formula>C$2&gt;=TODAY()</formula>
    </cfRule>
  </conditionalFormatting>
  <conditionalFormatting sqref="C46:H46">
    <cfRule type="expression" dxfId="0" priority="280">
      <formula>C$2&gt;=TODAY()</formula>
    </cfRule>
  </conditionalFormatting>
  <conditionalFormatting sqref="C46:H46">
    <cfRule type="expression" dxfId="0" priority="281">
      <formula>C$2&gt;=TODAY()</formula>
    </cfRule>
  </conditionalFormatting>
  <conditionalFormatting sqref="C46:H46">
    <cfRule type="expression" dxfId="0" priority="282">
      <formula>C$2&gt;=TODAY()</formula>
    </cfRule>
  </conditionalFormatting>
  <conditionalFormatting sqref="C46:H46">
    <cfRule type="expression" dxfId="0" priority="283">
      <formula>C$2&gt;=TODAY()</formula>
    </cfRule>
  </conditionalFormatting>
  <conditionalFormatting sqref="C46:H46">
    <cfRule type="expression" dxfId="0" priority="284">
      <formula>C$2&gt;=TODAY()</formula>
    </cfRule>
  </conditionalFormatting>
  <conditionalFormatting sqref="C46:H46">
    <cfRule type="expression" dxfId="0" priority="285">
      <formula>C$2&gt;=TODAY()</formula>
    </cfRule>
  </conditionalFormatting>
  <conditionalFormatting sqref="C46:H46">
    <cfRule type="expression" dxfId="0" priority="286">
      <formula>C$2&gt;=TODAY()</formula>
    </cfRule>
  </conditionalFormatting>
  <conditionalFormatting sqref="C46:H46">
    <cfRule type="expression" dxfId="0" priority="287">
      <formula>C$2&gt;=TODAY()</formula>
    </cfRule>
  </conditionalFormatting>
  <conditionalFormatting sqref="C46:H46">
    <cfRule type="expression" dxfId="0" priority="288">
      <formula>C$2&gt;=TODAY()</formula>
    </cfRule>
  </conditionalFormatting>
  <conditionalFormatting sqref="C46:H46">
    <cfRule type="expression" dxfId="0" priority="289">
      <formula>C$2&gt;=TODAY()</formula>
    </cfRule>
  </conditionalFormatting>
  <conditionalFormatting sqref="C46:H46">
    <cfRule type="expression" dxfId="0" priority="290">
      <formula>C$2&gt;=TODAY()</formula>
    </cfRule>
  </conditionalFormatting>
  <conditionalFormatting sqref="N5">
    <cfRule type="expression" dxfId="0" priority="291">
      <formula>Z$2&gt;=TODAY()</formula>
    </cfRule>
  </conditionalFormatting>
  <conditionalFormatting sqref="Q5">
    <cfRule type="expression" dxfId="0" priority="292">
      <formula>AC$2&gt;=TODAY()</formula>
    </cfRule>
  </conditionalFormatting>
  <conditionalFormatting sqref="T5">
    <cfRule type="expression" dxfId="0" priority="293">
      <formula>AF$2&gt;=TODAY()</formula>
    </cfRule>
  </conditionalFormatting>
  <conditionalFormatting sqref="W5">
    <cfRule type="expression" dxfId="0" priority="294">
      <formula>AI$2&gt;=TODAY()</formula>
    </cfRule>
  </conditionalFormatting>
  <dataValidations>
    <dataValidation type="list" allowBlank="1" showErrorMessage="1" sqref="L9">
      <formula1>$H$54:$H$65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3" width="7.57"/>
    <col customWidth="1" min="4" max="4" width="7.29"/>
    <col customWidth="1" min="5" max="6" width="7.57"/>
    <col customWidth="1" min="7" max="7" width="8.0"/>
    <col customWidth="1" min="8" max="9" width="8.86"/>
    <col customWidth="1" min="10" max="10" width="6.71"/>
    <col customWidth="1" min="11" max="15" width="8.71"/>
    <col customWidth="1" min="16" max="26" width="17.29"/>
  </cols>
  <sheetData>
    <row r="1" ht="6.75" customHeight="1">
      <c r="A1" s="315"/>
      <c r="B1" s="315"/>
      <c r="C1" s="315"/>
      <c r="D1" s="315"/>
      <c r="E1" s="315"/>
      <c r="F1" s="315"/>
      <c r="G1" s="315"/>
      <c r="H1" s="316"/>
      <c r="I1" s="316"/>
      <c r="J1" s="316"/>
    </row>
    <row r="2" ht="6.75" customHeight="1">
      <c r="A2" s="317"/>
      <c r="B2" s="248"/>
      <c r="C2" s="248"/>
      <c r="D2" s="248"/>
      <c r="E2" s="248"/>
      <c r="F2" s="248"/>
      <c r="G2" s="249"/>
      <c r="H2" s="316"/>
      <c r="I2" s="316"/>
      <c r="J2" s="316"/>
    </row>
    <row r="3" ht="19.5" customHeight="1">
      <c r="A3" s="318"/>
      <c r="B3" s="315"/>
      <c r="C3" s="315"/>
      <c r="D3" s="315"/>
      <c r="E3" s="315"/>
      <c r="F3" s="315"/>
      <c r="G3" s="319"/>
      <c r="H3" s="319"/>
      <c r="I3" s="319"/>
      <c r="J3" s="319"/>
      <c r="K3" s="319"/>
      <c r="L3" s="319"/>
      <c r="M3" s="319"/>
      <c r="N3" s="319"/>
    </row>
    <row r="4" ht="11.25" customHeight="1">
      <c r="A4" s="320"/>
      <c r="B4" s="315"/>
      <c r="C4" s="315"/>
      <c r="D4" s="315"/>
      <c r="E4" s="315"/>
      <c r="F4" s="315"/>
      <c r="G4" s="316"/>
      <c r="H4" s="316"/>
      <c r="I4" s="316"/>
      <c r="J4" s="316"/>
    </row>
    <row r="5" ht="11.25" customHeight="1">
      <c r="A5" s="320"/>
      <c r="B5" s="315"/>
      <c r="C5" s="315"/>
      <c r="D5" s="315"/>
      <c r="E5" s="315"/>
      <c r="F5" s="315"/>
      <c r="G5" s="316"/>
      <c r="H5" s="316"/>
      <c r="I5" s="316"/>
      <c r="J5" s="316"/>
    </row>
    <row r="6" ht="6.75" customHeight="1">
      <c r="A6" s="321"/>
      <c r="B6" s="321"/>
      <c r="C6" s="321"/>
      <c r="D6" s="321"/>
      <c r="E6" s="321"/>
      <c r="F6" s="321"/>
      <c r="G6" s="321"/>
      <c r="H6" s="316"/>
      <c r="I6" s="316"/>
      <c r="J6" s="316"/>
    </row>
    <row r="7" ht="6.75" customHeight="1">
      <c r="A7" s="316"/>
      <c r="B7" s="316"/>
      <c r="C7" s="316"/>
      <c r="D7" s="316"/>
      <c r="E7" s="316"/>
      <c r="F7" s="316"/>
      <c r="G7" s="316"/>
      <c r="H7" s="316"/>
      <c r="I7" s="316"/>
      <c r="J7" s="316"/>
    </row>
    <row r="8" ht="21.0" customHeight="1">
      <c r="A8" s="322"/>
      <c r="B8" s="323"/>
      <c r="C8" s="323"/>
      <c r="D8" s="324"/>
      <c r="E8" s="323"/>
      <c r="F8" s="323"/>
      <c r="G8" s="324"/>
      <c r="H8" s="316"/>
      <c r="I8" s="316"/>
      <c r="J8" s="316"/>
    </row>
    <row r="9" ht="18.0" customHeight="1">
      <c r="A9" s="325" t="s">
        <v>410</v>
      </c>
      <c r="B9" s="326" t="s">
        <v>411</v>
      </c>
      <c r="C9" s="326" t="s">
        <v>412</v>
      </c>
      <c r="D9" s="327" t="s">
        <v>413</v>
      </c>
      <c r="E9" s="328" t="s">
        <v>414</v>
      </c>
      <c r="F9" s="328" t="s">
        <v>415</v>
      </c>
      <c r="G9" s="327" t="s">
        <v>413</v>
      </c>
      <c r="H9" s="316"/>
      <c r="I9" s="316"/>
      <c r="J9" s="316"/>
    </row>
    <row r="10" ht="3.75" customHeight="1">
      <c r="A10" s="100"/>
      <c r="B10" s="329"/>
      <c r="C10" s="329"/>
      <c r="D10" s="330"/>
      <c r="E10" s="329"/>
      <c r="F10" s="329"/>
      <c r="G10" s="330"/>
      <c r="H10" s="316"/>
      <c r="I10" s="316"/>
      <c r="J10" s="316"/>
    </row>
    <row r="11" ht="16.5" customHeight="1">
      <c r="A11" s="331" t="s">
        <v>416</v>
      </c>
      <c r="B11" s="332"/>
      <c r="C11" s="332"/>
      <c r="D11" s="333"/>
      <c r="E11" s="332"/>
      <c r="F11" s="332"/>
      <c r="G11" s="333"/>
      <c r="H11" s="316"/>
      <c r="I11" s="316"/>
      <c r="J11" s="316"/>
    </row>
    <row r="12" ht="16.5" customHeight="1">
      <c r="A12" s="334" t="s">
        <v>377</v>
      </c>
      <c r="B12" s="335">
        <f>'Mês'!CR7</f>
        <v>30.794</v>
      </c>
      <c r="C12" s="336">
        <f>'Mês'!CF7</f>
        <v>27.767</v>
      </c>
      <c r="D12" s="337">
        <f t="shared" ref="D12:D18" si="1">(B12/C12-1)*100</f>
        <v>10.90142975</v>
      </c>
      <c r="E12" s="335">
        <f>HLOOKUP($E$9,YTD!$B$5:$JZ$53,4,0)</f>
        <v>155.312</v>
      </c>
      <c r="F12" s="336">
        <f>HLOOKUP($F$9,YTD!$B$5:$JZ$53,4,0)</f>
        <v>160.008</v>
      </c>
      <c r="G12" s="337">
        <f t="shared" ref="G12:G18" si="2">(E12/F12-1)*100</f>
        <v>-2.934853257</v>
      </c>
      <c r="H12" s="316"/>
      <c r="I12" s="316"/>
      <c r="J12" s="316"/>
    </row>
    <row r="13" ht="16.5" customHeight="1">
      <c r="A13" s="338" t="s">
        <v>378</v>
      </c>
      <c r="B13" s="329">
        <f>'Mês'!CR8</f>
        <v>20.093</v>
      </c>
      <c r="C13" s="339">
        <f>'Mês'!CF8</f>
        <v>18.343</v>
      </c>
      <c r="D13" s="340">
        <f t="shared" si="1"/>
        <v>9.54042414</v>
      </c>
      <c r="E13" s="329">
        <f>HLOOKUP($E$9,YTD!$B$5:$JZ$53,5,0)</f>
        <v>68.202</v>
      </c>
      <c r="F13" s="339">
        <f>HLOOKUP($F$9,YTD!$B$5:$JZ$53,5,0)</f>
        <v>59.878</v>
      </c>
      <c r="G13" s="340">
        <f t="shared" si="2"/>
        <v>13.90159992</v>
      </c>
      <c r="H13" s="316"/>
      <c r="I13" s="316"/>
      <c r="J13" s="316"/>
      <c r="M13" s="341"/>
      <c r="N13" s="342"/>
      <c r="O13" s="342"/>
    </row>
    <row r="14" ht="16.5" customHeight="1">
      <c r="A14" s="338" t="s">
        <v>379</v>
      </c>
      <c r="B14" s="329">
        <f>'Mês'!CR9</f>
        <v>7.872</v>
      </c>
      <c r="C14" s="339">
        <f>'Mês'!CF9</f>
        <v>6.687</v>
      </c>
      <c r="D14" s="340">
        <f t="shared" si="1"/>
        <v>17.7209511</v>
      </c>
      <c r="E14" s="329">
        <f>HLOOKUP($E$9,YTD!$B$5:$JZ$53,6,0)</f>
        <v>26.347</v>
      </c>
      <c r="F14" s="339">
        <f>HLOOKUP($F$9,YTD!$B$5:$JZ$53,6,0)</f>
        <v>23.976</v>
      </c>
      <c r="G14" s="340">
        <f t="shared" si="2"/>
        <v>9.889055722</v>
      </c>
      <c r="H14" s="316"/>
      <c r="I14" s="316"/>
      <c r="J14" s="316"/>
      <c r="M14" s="341"/>
      <c r="N14" s="342"/>
      <c r="O14" s="342"/>
    </row>
    <row r="15" ht="16.5" customHeight="1">
      <c r="A15" s="338" t="s">
        <v>380</v>
      </c>
      <c r="B15" s="329">
        <f>'Mês'!CR10</f>
        <v>2.829</v>
      </c>
      <c r="C15" s="339">
        <f>'Mês'!CF10</f>
        <v>2.737</v>
      </c>
      <c r="D15" s="340">
        <f t="shared" si="1"/>
        <v>3.361344538</v>
      </c>
      <c r="E15" s="329">
        <f>HLOOKUP($E$9,YTD!$B$5:$JZ$53,7,0)</f>
        <v>0</v>
      </c>
      <c r="F15" s="339">
        <f>HLOOKUP($F$9,YTD!$B$5:$JZ$53,7,0)</f>
        <v>0</v>
      </c>
      <c r="G15" s="340" t="str">
        <f t="shared" si="2"/>
        <v>#DIV/0!</v>
      </c>
      <c r="H15" s="316"/>
      <c r="I15" s="316"/>
      <c r="J15" s="316"/>
      <c r="M15" s="341"/>
      <c r="N15" s="342"/>
      <c r="O15" s="342"/>
    </row>
    <row r="16" ht="16.5" customHeight="1">
      <c r="A16" s="338" t="s">
        <v>417</v>
      </c>
      <c r="B16" s="329" t="str">
        <f>Mês!#REF!</f>
        <v>#ERROR!</v>
      </c>
      <c r="C16" s="339" t="str">
        <f>Mês!#REF!</f>
        <v>#ERROR!</v>
      </c>
      <c r="D16" s="340" t="str">
        <f t="shared" si="1"/>
        <v>#ERROR!</v>
      </c>
      <c r="E16" s="329">
        <f>HLOOKUP($E$9,YTD!$B$5:$JZ$53,8,0)</f>
        <v>62.638</v>
      </c>
      <c r="F16" s="339">
        <f>HLOOKUP($F$9,YTD!$B$5:$JZ$53,8,0)</f>
        <v>75.087</v>
      </c>
      <c r="G16" s="340">
        <f t="shared" si="2"/>
        <v>-16.57943452</v>
      </c>
      <c r="H16" s="316"/>
      <c r="I16" s="316"/>
      <c r="J16" s="316"/>
      <c r="M16" s="341"/>
      <c r="N16" s="342"/>
      <c r="O16" s="342"/>
    </row>
    <row r="17" ht="16.5" customHeight="1">
      <c r="A17" s="343" t="s">
        <v>383</v>
      </c>
      <c r="B17" s="344">
        <f>'Mês'!CR13</f>
        <v>19.386</v>
      </c>
      <c r="C17" s="345">
        <f>'Mês'!CF13</f>
        <v>21.451</v>
      </c>
      <c r="D17" s="346">
        <f t="shared" si="1"/>
        <v>-9.626590835</v>
      </c>
      <c r="E17" s="344">
        <f>HLOOKUP($E$9,YTD!$B$5:$JZ$53,9,0)</f>
        <v>151.98</v>
      </c>
      <c r="F17" s="345">
        <f>HLOOKUP($F$9,YTD!$B$5:$JZ$53,9,0)</f>
        <v>161.956</v>
      </c>
      <c r="G17" s="346">
        <f t="shared" si="2"/>
        <v>-6.159697696</v>
      </c>
      <c r="H17" s="316"/>
      <c r="I17" s="316"/>
      <c r="J17" s="316"/>
    </row>
    <row r="18" ht="16.5" customHeight="1">
      <c r="A18" s="347" t="s">
        <v>384</v>
      </c>
      <c r="B18" s="348">
        <f>'Mês'!CR14</f>
        <v>55.891</v>
      </c>
      <c r="C18" s="349">
        <f>'Mês'!CF14</f>
        <v>54.599</v>
      </c>
      <c r="D18" s="350">
        <f t="shared" si="1"/>
        <v>2.366343706</v>
      </c>
      <c r="E18" s="348">
        <f>HLOOKUP($E$9,YTD!$B$5:$JZ$53,10,0)</f>
        <v>464.479</v>
      </c>
      <c r="F18" s="349">
        <f>HLOOKUP($F$9,YTD!$B$5:$JZ$53,10,0)</f>
        <v>480.905</v>
      </c>
      <c r="G18" s="350">
        <f t="shared" si="2"/>
        <v>-3.415643422</v>
      </c>
      <c r="H18" s="316"/>
      <c r="I18" s="316"/>
      <c r="J18" s="316"/>
      <c r="M18" s="341"/>
      <c r="N18" s="342"/>
      <c r="O18" s="342"/>
    </row>
    <row r="19" ht="3.75" customHeight="1">
      <c r="A19" s="100"/>
      <c r="B19" s="329"/>
      <c r="C19" s="339"/>
      <c r="D19" s="340"/>
      <c r="E19" s="329"/>
      <c r="F19" s="339"/>
      <c r="G19" s="340"/>
      <c r="H19" s="316"/>
      <c r="I19" s="316"/>
      <c r="J19" s="316"/>
    </row>
    <row r="20" ht="16.5" customHeight="1">
      <c r="A20" s="347" t="s">
        <v>418</v>
      </c>
      <c r="B20" s="351"/>
      <c r="C20" s="352"/>
      <c r="D20" s="350"/>
      <c r="E20" s="351"/>
      <c r="F20" s="352"/>
      <c r="G20" s="350"/>
      <c r="H20" s="316"/>
      <c r="I20" s="316"/>
      <c r="J20" s="316"/>
    </row>
    <row r="21" ht="16.5" customHeight="1">
      <c r="A21" s="334" t="s">
        <v>377</v>
      </c>
      <c r="B21" s="335">
        <f>'Mês'!CR17</f>
        <v>15.048</v>
      </c>
      <c r="C21" s="336">
        <f>'Mês'!CF17</f>
        <v>16.282</v>
      </c>
      <c r="D21" s="337">
        <f t="shared" ref="D21:D27" si="3">(B21/C21-1)*100</f>
        <v>-7.578921508</v>
      </c>
      <c r="E21" s="335">
        <f>HLOOKUP($E$9,YTD!$B$5:$JZ$53,13,0)</f>
        <v>135.205</v>
      </c>
      <c r="F21" s="336">
        <f>HLOOKUP($F$9,YTD!$B$5:$JZ$53,13,0)</f>
        <v>130.797</v>
      </c>
      <c r="G21" s="337">
        <f t="shared" ref="G21:G27" si="4">(E21/F21-1)*100</f>
        <v>3.370107877</v>
      </c>
      <c r="H21" s="316"/>
      <c r="I21" s="316"/>
      <c r="J21" s="316"/>
    </row>
    <row r="22" ht="16.5" customHeight="1">
      <c r="A22" s="338" t="s">
        <v>378</v>
      </c>
      <c r="B22" s="329">
        <f>'Mês'!CR18</f>
        <v>7.337</v>
      </c>
      <c r="C22" s="339">
        <f>'Mês'!CF18</f>
        <v>7.957</v>
      </c>
      <c r="D22" s="340">
        <f t="shared" si="3"/>
        <v>-7.791881362</v>
      </c>
      <c r="E22" s="329">
        <f>HLOOKUP($E$9,YTD!$B$5:$JZ$53,14,0)</f>
        <v>58.532</v>
      </c>
      <c r="F22" s="339">
        <f>HLOOKUP($F$9,YTD!$B$5:$JZ$53,14,0)</f>
        <v>63.846</v>
      </c>
      <c r="G22" s="340">
        <f t="shared" si="4"/>
        <v>-8.323152586</v>
      </c>
      <c r="H22" s="316"/>
      <c r="I22" s="316"/>
      <c r="J22" s="316"/>
    </row>
    <row r="23" ht="16.5" customHeight="1">
      <c r="A23" s="338" t="s">
        <v>379</v>
      </c>
      <c r="B23" s="329">
        <f>'Mês'!CR19</f>
        <v>4.678</v>
      </c>
      <c r="C23" s="339">
        <f>'Mês'!CF19</f>
        <v>5.144</v>
      </c>
      <c r="D23" s="340">
        <f t="shared" si="3"/>
        <v>-9.059097978</v>
      </c>
      <c r="E23" s="329">
        <f>HLOOKUP($E$9,YTD!$B$5:$JZ$53,15,0)</f>
        <v>44.178</v>
      </c>
      <c r="F23" s="339">
        <f>HLOOKUP($F$9,YTD!$B$5:$JZ$53,15,0)</f>
        <v>39.037</v>
      </c>
      <c r="G23" s="340">
        <f t="shared" si="4"/>
        <v>13.16955709</v>
      </c>
      <c r="H23" s="316"/>
      <c r="I23" s="316"/>
      <c r="J23" s="316"/>
    </row>
    <row r="24" ht="16.5" customHeight="1">
      <c r="A24" s="338" t="s">
        <v>380</v>
      </c>
      <c r="B24" s="329">
        <f>'Mês'!CR20</f>
        <v>3.033</v>
      </c>
      <c r="C24" s="339">
        <f>'Mês'!CF20</f>
        <v>3.181</v>
      </c>
      <c r="D24" s="340">
        <f t="shared" si="3"/>
        <v>-4.652624961</v>
      </c>
      <c r="E24" s="329">
        <f>HLOOKUP($E$9,YTD!$B$5:$JZ$53,16,0)</f>
        <v>32.495</v>
      </c>
      <c r="F24" s="339">
        <f>HLOOKUP($F$9,YTD!$B$5:$JZ$53,16,0)</f>
        <v>27.914</v>
      </c>
      <c r="G24" s="340">
        <f t="shared" si="4"/>
        <v>16.41111987</v>
      </c>
      <c r="H24" s="316"/>
      <c r="I24" s="316"/>
      <c r="J24" s="316"/>
    </row>
    <row r="25" ht="16.5" customHeight="1">
      <c r="A25" s="338" t="s">
        <v>417</v>
      </c>
      <c r="B25" s="329">
        <f>'Mês'!CR21</f>
        <v>2.146</v>
      </c>
      <c r="C25" s="339">
        <f>'Mês'!CF21</f>
        <v>2.095</v>
      </c>
      <c r="D25" s="340">
        <f t="shared" si="3"/>
        <v>2.434367542</v>
      </c>
      <c r="E25" s="329">
        <f>HLOOKUP($E$9,YTD!$B$5:$JZ$53,17,0)</f>
        <v>13.91</v>
      </c>
      <c r="F25" s="339">
        <f>HLOOKUP($F$9,YTD!$B$5:$JZ$53,17,0)</f>
        <v>12.633</v>
      </c>
      <c r="G25" s="340">
        <f t="shared" si="4"/>
        <v>10.10844613</v>
      </c>
      <c r="H25" s="316"/>
      <c r="I25" s="316"/>
      <c r="J25" s="316"/>
    </row>
    <row r="26" ht="16.5" customHeight="1">
      <c r="A26" s="343" t="s">
        <v>383</v>
      </c>
      <c r="B26" s="344">
        <f>'Mês'!CR22</f>
        <v>6.429</v>
      </c>
      <c r="C26" s="345">
        <f>'Mês'!CF22</f>
        <v>7.633</v>
      </c>
      <c r="D26" s="346">
        <f t="shared" si="3"/>
        <v>-15.77361457</v>
      </c>
      <c r="E26" s="344">
        <f>HLOOKUP($E$9,YTD!$B$5:$JZ$53,18,0)</f>
        <v>58.48</v>
      </c>
      <c r="F26" s="345">
        <f>HLOOKUP($F$9,YTD!$B$5:$JZ$53,18,0)</f>
        <v>57.387</v>
      </c>
      <c r="G26" s="346">
        <f t="shared" si="4"/>
        <v>1.904612543</v>
      </c>
      <c r="H26" s="316"/>
      <c r="I26" s="316"/>
      <c r="J26" s="316"/>
    </row>
    <row r="27" ht="16.5" customHeight="1">
      <c r="A27" s="347" t="s">
        <v>384</v>
      </c>
      <c r="B27" s="348">
        <f>'Mês'!CR23</f>
        <v>23.623</v>
      </c>
      <c r="C27" s="349">
        <f>'Mês'!CF23</f>
        <v>26.01</v>
      </c>
      <c r="D27" s="350">
        <f t="shared" si="3"/>
        <v>-9.177239523</v>
      </c>
      <c r="E27" s="348">
        <f>HLOOKUP($E$9,YTD!$B$5:$JZ$53,19,0)</f>
        <v>207.595</v>
      </c>
      <c r="F27" s="349">
        <f>HLOOKUP($F$9,YTD!$B$5:$JZ$53,19,0)</f>
        <v>200.817</v>
      </c>
      <c r="G27" s="350">
        <f t="shared" si="4"/>
        <v>3.375212258</v>
      </c>
      <c r="H27" s="316"/>
      <c r="I27" s="316"/>
      <c r="J27" s="316"/>
    </row>
    <row r="28" ht="3.75" customHeight="1">
      <c r="A28" s="100"/>
      <c r="B28" s="329"/>
      <c r="C28" s="339"/>
      <c r="D28" s="340"/>
      <c r="E28" s="329"/>
      <c r="F28" s="339"/>
      <c r="G28" s="340"/>
      <c r="H28" s="316"/>
      <c r="I28" s="316"/>
      <c r="J28" s="316"/>
    </row>
    <row r="29" ht="16.5" customHeight="1">
      <c r="A29" s="347" t="s">
        <v>387</v>
      </c>
      <c r="B29" s="348">
        <f>'Mês'!CR35</f>
        <v>79.514</v>
      </c>
      <c r="C29" s="349">
        <f>'Mês'!CF35</f>
        <v>80.609</v>
      </c>
      <c r="D29" s="350">
        <f>(B29/C29-1)*100</f>
        <v>-1.358409111</v>
      </c>
      <c r="E29" s="348" t="str">
        <f>HLOOKUP($E$9,YTD!$B$5:$JZ$53,21,0)</f>
        <v/>
      </c>
      <c r="F29" s="349" t="str">
        <f>HLOOKUP($F$9,YTD!$B$5:$JZ$53,21,0)</f>
        <v/>
      </c>
      <c r="G29" s="350" t="str">
        <f>(E29/F29-1)*100</f>
        <v>#DIV/0!</v>
      </c>
      <c r="H29" s="316"/>
      <c r="I29" s="316"/>
      <c r="J29" s="316"/>
      <c r="L29" s="353"/>
    </row>
    <row r="30" ht="15.0" customHeight="1">
      <c r="A30" s="354" t="s">
        <v>419</v>
      </c>
      <c r="B30" s="355"/>
      <c r="C30" s="355"/>
      <c r="D30" s="356"/>
      <c r="E30" s="355"/>
      <c r="F30" s="355"/>
      <c r="G30" s="356"/>
      <c r="H30" s="316"/>
      <c r="I30" s="316"/>
      <c r="J30" s="316"/>
    </row>
    <row r="31" ht="29.25" customHeight="1">
      <c r="A31" s="316"/>
      <c r="B31" s="357"/>
      <c r="C31" s="357"/>
      <c r="D31" s="358"/>
      <c r="E31" s="357"/>
      <c r="F31" s="357"/>
      <c r="G31" s="358"/>
      <c r="H31" s="316"/>
      <c r="I31" s="316"/>
      <c r="J31" s="316"/>
    </row>
    <row r="32" ht="18.75" customHeight="1">
      <c r="A32" s="359" t="s">
        <v>388</v>
      </c>
      <c r="B32" s="360" t="str">
        <f t="shared" ref="B32:G32" si="5">B9</f>
        <v>3Q13</v>
      </c>
      <c r="C32" s="360" t="str">
        <f t="shared" si="5"/>
        <v>3Q12</v>
      </c>
      <c r="D32" s="361" t="str">
        <f t="shared" si="5"/>
        <v>Chg. (%)</v>
      </c>
      <c r="E32" s="362" t="str">
        <f t="shared" si="5"/>
        <v>9M13</v>
      </c>
      <c r="F32" s="362" t="str">
        <f t="shared" si="5"/>
        <v>9M12</v>
      </c>
      <c r="G32" s="361" t="str">
        <f t="shared" si="5"/>
        <v>Chg. (%)</v>
      </c>
      <c r="H32" s="316"/>
      <c r="I32" s="316"/>
      <c r="J32" s="316"/>
    </row>
    <row r="33" ht="16.5" customHeight="1">
      <c r="A33" s="363" t="s">
        <v>389</v>
      </c>
      <c r="B33" s="364">
        <f>'Mês'!CR39</f>
        <v>4631.5</v>
      </c>
      <c r="C33" s="365">
        <f>'Mês'!CF39</f>
        <v>4304</v>
      </c>
      <c r="D33" s="337">
        <f t="shared" ref="D33:D34" si="6">(B33/C33-1)*100</f>
        <v>7.609200743</v>
      </c>
      <c r="E33" s="364">
        <f>HLOOKUP($E$9,YTD!$B$5:$JZ$53,25,0)</f>
        <v>58.842</v>
      </c>
      <c r="F33" s="365">
        <f>HLOOKUP($F$9,YTD!$B$5:$JZ$53,25,0)</f>
        <v>51.89</v>
      </c>
      <c r="G33" s="337">
        <f t="shared" ref="G33:G34" si="7">(E33/F33-1)*100</f>
        <v>13.39757179</v>
      </c>
      <c r="H33" s="316"/>
      <c r="I33" s="316"/>
      <c r="J33" s="316"/>
    </row>
    <row r="34" ht="16.5" customHeight="1">
      <c r="A34" s="366" t="s">
        <v>420</v>
      </c>
      <c r="B34" s="329">
        <f>'Mês'!CR40</f>
        <v>58.69682042</v>
      </c>
      <c r="C34" s="339">
        <f>'Mês'!CF40</f>
        <v>55.02923977</v>
      </c>
      <c r="D34" s="340">
        <f t="shared" si="6"/>
        <v>6.66478525</v>
      </c>
      <c r="E34" s="329">
        <f>HLOOKUP($E$9,YTD!$B$5:$JZ$53,26,0)</f>
        <v>0</v>
      </c>
      <c r="F34" s="339">
        <f>HLOOKUP($F$9,YTD!$B$5:$JZ$53,26,0)</f>
        <v>0</v>
      </c>
      <c r="G34" s="340" t="str">
        <f t="shared" si="7"/>
        <v>#DIV/0!</v>
      </c>
      <c r="H34" s="316"/>
      <c r="I34" s="316"/>
      <c r="J34" s="316"/>
      <c r="K34" s="353"/>
    </row>
    <row r="35" ht="16.5" customHeight="1">
      <c r="A35" s="367" t="s">
        <v>421</v>
      </c>
      <c r="B35" s="355"/>
      <c r="C35" s="355"/>
      <c r="D35" s="356"/>
      <c r="E35" s="355"/>
      <c r="F35" s="355"/>
      <c r="G35" s="356"/>
      <c r="H35" s="316"/>
      <c r="I35" s="316"/>
      <c r="J35" s="316"/>
    </row>
    <row r="36" ht="29.25" customHeight="1">
      <c r="A36" s="316"/>
      <c r="B36" s="357"/>
      <c r="C36" s="357"/>
      <c r="D36" s="358"/>
      <c r="E36" s="357"/>
      <c r="F36" s="357"/>
      <c r="G36" s="358"/>
      <c r="H36" s="316"/>
      <c r="I36" s="316"/>
      <c r="J36" s="316"/>
    </row>
    <row r="37" ht="18.75" customHeight="1">
      <c r="A37" s="368" t="s">
        <v>422</v>
      </c>
      <c r="B37" s="360" t="str">
        <f t="shared" ref="B37:G37" si="8">B32</f>
        <v>3Q13</v>
      </c>
      <c r="C37" s="360" t="str">
        <f t="shared" si="8"/>
        <v>3Q12</v>
      </c>
      <c r="D37" s="361" t="str">
        <f t="shared" si="8"/>
        <v>Chg. (%)</v>
      </c>
      <c r="E37" s="362" t="str">
        <f t="shared" si="8"/>
        <v>9M13</v>
      </c>
      <c r="F37" s="362" t="str">
        <f t="shared" si="8"/>
        <v>9M12</v>
      </c>
      <c r="G37" s="361" t="str">
        <f t="shared" si="8"/>
        <v>Chg. (%)</v>
      </c>
      <c r="H37" s="316"/>
      <c r="I37" s="316"/>
      <c r="J37" s="316"/>
    </row>
    <row r="38" ht="16.5" customHeight="1">
      <c r="A38" s="334" t="s">
        <v>423</v>
      </c>
      <c r="B38" s="364">
        <f>'Mês'!CR46</f>
        <v>15</v>
      </c>
      <c r="C38" s="365">
        <f>'Mês'!CF46</f>
        <v>14</v>
      </c>
      <c r="D38" s="337">
        <f t="shared" ref="D38:D43" si="9">(B38/C38-1)*100</f>
        <v>7.142857143</v>
      </c>
      <c r="E38" s="364" t="str">
        <f>HLOOKUP($E$9,YTD!$B$5:$JZ$53,30,0)</f>
        <v/>
      </c>
      <c r="F38" s="365" t="str">
        <f>HLOOKUP($F$9,YTD!$B$5:$JZ$53,30,0)</f>
        <v/>
      </c>
      <c r="G38" s="337" t="str">
        <f t="shared" ref="G38:G43" si="10">(E38/F38-1)*100</f>
        <v>#DIV/0!</v>
      </c>
      <c r="H38" s="316"/>
      <c r="I38" s="316"/>
      <c r="J38" s="316"/>
    </row>
    <row r="39" ht="16.5" customHeight="1">
      <c r="A39" s="338" t="s">
        <v>424</v>
      </c>
      <c r="B39" s="369" t="str">
        <f>Mês!#REF!</f>
        <v>#ERROR!</v>
      </c>
      <c r="C39" s="370" t="str">
        <f>Mês!#REF!</f>
        <v>#ERROR!</v>
      </c>
      <c r="D39" s="340" t="str">
        <f t="shared" si="9"/>
        <v>#ERROR!</v>
      </c>
      <c r="E39" s="369">
        <f>HLOOKUP($E$9,YTD!$B$5:$JZ$53,31,0)</f>
        <v>672.074</v>
      </c>
      <c r="F39" s="370">
        <f>HLOOKUP($F$9,YTD!$B$5:$JZ$53,31,0)</f>
        <v>681.722</v>
      </c>
      <c r="G39" s="340">
        <f t="shared" si="10"/>
        <v>-1.415239643</v>
      </c>
      <c r="H39" s="316"/>
      <c r="I39" s="316"/>
      <c r="J39" s="316"/>
    </row>
    <row r="40" ht="16.5" customHeight="1">
      <c r="A40" s="338" t="s">
        <v>425</v>
      </c>
      <c r="B40" s="369" t="str">
        <f>Mês!#REF!</f>
        <v>#ERROR!</v>
      </c>
      <c r="C40" s="370" t="str">
        <f>Mês!#REF!</f>
        <v>#ERROR!</v>
      </c>
      <c r="D40" s="340" t="str">
        <f t="shared" si="9"/>
        <v>#ERROR!</v>
      </c>
      <c r="E40" s="369" t="str">
        <f>HLOOKUP($E$9,YTD!$B$5:$JZ$53,32,0)</f>
        <v/>
      </c>
      <c r="F40" s="370" t="str">
        <f>HLOOKUP($F$9,YTD!$B$5:$JZ$53,32,0)</f>
        <v/>
      </c>
      <c r="G40" s="340" t="str">
        <f t="shared" si="10"/>
        <v>#DIV/0!</v>
      </c>
      <c r="H40" s="316"/>
      <c r="I40" s="316"/>
      <c r="J40" s="316"/>
    </row>
    <row r="41" ht="16.5" customHeight="1">
      <c r="A41" s="334" t="s">
        <v>426</v>
      </c>
      <c r="B41" s="371">
        <f>'Mês'!CR47</f>
        <v>442.456</v>
      </c>
      <c r="C41" s="372">
        <f>'Mês'!CF47</f>
        <v>409.8899081</v>
      </c>
      <c r="D41" s="373">
        <f t="shared" si="9"/>
        <v>7.945082645</v>
      </c>
      <c r="E41" s="371" t="str">
        <f>HLOOKUP($E$9,YTD!$B$5:$JZ$53,33,0)</f>
        <v/>
      </c>
      <c r="F41" s="372" t="str">
        <f>HLOOKUP($F$9,YTD!$B$5:$JZ$53,33,0)</f>
        <v/>
      </c>
      <c r="G41" s="373" t="str">
        <f t="shared" si="10"/>
        <v>#DIV/0!</v>
      </c>
      <c r="H41" s="316"/>
      <c r="I41" s="316"/>
      <c r="J41" s="316"/>
    </row>
    <row r="42" ht="16.5" customHeight="1">
      <c r="A42" s="338" t="s">
        <v>427</v>
      </c>
      <c r="B42" s="369" t="str">
        <f>Mês!#REF!</f>
        <v>#ERROR!</v>
      </c>
      <c r="C42" s="370" t="str">
        <f>Mês!#REF!</f>
        <v>#ERROR!</v>
      </c>
      <c r="D42" s="340" t="str">
        <f t="shared" si="9"/>
        <v>#ERROR!</v>
      </c>
      <c r="E42" s="369" t="str">
        <f>HLOOKUP($E$9,YTD!$B$5:$JZ$53,34,0)</f>
        <v/>
      </c>
      <c r="F42" s="370" t="str">
        <f>HLOOKUP($F$9,YTD!$B$5:$JZ$53,34,0)</f>
        <v/>
      </c>
      <c r="G42" s="340" t="str">
        <f t="shared" si="10"/>
        <v>#DIV/0!</v>
      </c>
      <c r="H42" s="316"/>
      <c r="I42" s="316"/>
      <c r="J42" s="316"/>
      <c r="M42" s="341"/>
      <c r="N42" s="342"/>
      <c r="O42" s="342"/>
    </row>
    <row r="43" ht="16.5" customHeight="1">
      <c r="A43" s="338" t="s">
        <v>428</v>
      </c>
      <c r="B43" s="369" t="str">
        <f>Mês!#REF!</f>
        <v>#ERROR!</v>
      </c>
      <c r="C43" s="370" t="str">
        <f>Mês!#REF!</f>
        <v>#ERROR!</v>
      </c>
      <c r="D43" s="340" t="str">
        <f t="shared" si="9"/>
        <v>#ERROR!</v>
      </c>
      <c r="E43" s="369">
        <f>HLOOKUP($E$9,YTD!$B$5:$JZ$53,35,0)</f>
        <v>39345.5</v>
      </c>
      <c r="F43" s="370">
        <f>HLOOKUP($F$9,YTD!$B$5:$JZ$53,35,0)</f>
        <v>39044.5</v>
      </c>
      <c r="G43" s="340">
        <f t="shared" si="10"/>
        <v>0.7709152377</v>
      </c>
      <c r="H43" s="316"/>
      <c r="I43" s="316"/>
      <c r="J43" s="316"/>
      <c r="M43" s="341"/>
      <c r="N43" s="342"/>
      <c r="O43" s="342"/>
    </row>
    <row r="44" ht="15.0" customHeight="1">
      <c r="A44" s="374" t="s">
        <v>429</v>
      </c>
      <c r="B44" s="323"/>
      <c r="C44" s="323"/>
      <c r="D44" s="324"/>
      <c r="E44" s="323"/>
      <c r="F44" s="323"/>
      <c r="G44" s="324"/>
      <c r="H44" s="316"/>
      <c r="I44" s="316"/>
      <c r="J44" s="316"/>
    </row>
    <row r="45" ht="15.0" customHeight="1">
      <c r="A45" s="316"/>
      <c r="B45" s="323"/>
      <c r="C45" s="323"/>
      <c r="D45" s="324"/>
      <c r="E45" s="323"/>
      <c r="F45" s="323"/>
      <c r="G45" s="324"/>
      <c r="H45" s="316"/>
      <c r="I45" s="316"/>
      <c r="J45" s="316"/>
    </row>
    <row r="46" ht="15.0" customHeight="1">
      <c r="A46" s="316"/>
      <c r="B46" s="316"/>
      <c r="C46" s="316"/>
      <c r="D46" s="316"/>
      <c r="E46" s="316"/>
      <c r="F46" s="316"/>
      <c r="G46" s="316"/>
      <c r="H46" s="316"/>
      <c r="I46" s="316"/>
      <c r="J46" s="316"/>
    </row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2:G2"/>
  </mergeCells>
  <printOptions/>
  <pageMargins bottom="0.787401575" footer="0.0" header="0.0" left="0.511811024" right="0.511811024" top="0.787401575"/>
  <pageSetup orientation="landscape"/>
  <drawing r:id="rId1"/>
</worksheet>
</file>