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5"/>
    <sheet state="visible" name="Balance Sheet" sheetId="2" r:id="rId6"/>
    <sheet state="visible" name="Income Statement, KPIs" sheetId="3" r:id="rId7"/>
    <sheet state="visible" name="Cash Flow" sheetId="4" r:id="rId8"/>
    <sheet state="visible" name="Revenue" sheetId="5" r:id="rId9"/>
  </sheets>
  <definedNames/>
  <calcPr/>
</workbook>
</file>

<file path=xl/sharedStrings.xml><?xml version="1.0" encoding="utf-8"?>
<sst xmlns="http://schemas.openxmlformats.org/spreadsheetml/2006/main" count="243" uniqueCount="164">
  <si>
    <t>FINANCIAL SPREADSHEET</t>
  </si>
  <si>
    <t>1Q26</t>
  </si>
  <si>
    <t>Balance Sheet</t>
  </si>
  <si>
    <t>Income Statement</t>
  </si>
  <si>
    <t>Cash Flow</t>
  </si>
  <si>
    <t>Revenue Distribution</t>
  </si>
  <si>
    <t xml:space="preserve">CI&amp;T </t>
  </si>
  <si>
    <t>(In thousands of U.S Dollars) - $</t>
  </si>
  <si>
    <t>Summary</t>
  </si>
  <si>
    <t>December 31, 2022</t>
  </si>
  <si>
    <t>Assets</t>
  </si>
  <si>
    <t>Cash and cash equivalents</t>
  </si>
  <si>
    <t>Financial investments</t>
  </si>
  <si>
    <t>Accounts receivables</t>
  </si>
  <si>
    <t>Contract assets</t>
  </si>
  <si>
    <t>Recoverable taxes and Current income tax assets</t>
  </si>
  <si>
    <t>Derivatives</t>
  </si>
  <si>
    <t>Restricted cash</t>
  </si>
  <si>
    <t>-</t>
  </si>
  <si>
    <t>Other assets</t>
  </si>
  <si>
    <t>Total current assets</t>
  </si>
  <si>
    <t>Recoverable taxes</t>
  </si>
  <si>
    <t>Non-current income tax assets</t>
  </si>
  <si>
    <t>Deferred tax assets</t>
  </si>
  <si>
    <t>Judicial deposits</t>
  </si>
  <si>
    <t>Property and equipment</t>
  </si>
  <si>
    <t>Intangible assets and goodwill</t>
  </si>
  <si>
    <t>Right-of-use assets</t>
  </si>
  <si>
    <t>Total non-current assets</t>
  </si>
  <si>
    <t>Total assets</t>
  </si>
  <si>
    <t>Liabilities and equity</t>
  </si>
  <si>
    <t>Suppliers and other payables</t>
  </si>
  <si>
    <t>Loans and borrowings</t>
  </si>
  <si>
    <t>Lease liabilities</t>
  </si>
  <si>
    <t>Salaries and welfare charges</t>
  </si>
  <si>
    <t>Accounts payable for business acquired</t>
  </si>
  <si>
    <t>Current tax liabilities</t>
  </si>
  <si>
    <t>Other taxes payable</t>
  </si>
  <si>
    <t>Contract liability</t>
  </si>
  <si>
    <t>Other liabilities</t>
  </si>
  <si>
    <t>Total current liabilities</t>
  </si>
  <si>
    <t>Deferred tax liabilities</t>
  </si>
  <si>
    <t>Provisions for tax and labor risks</t>
  </si>
  <si>
    <t>Total non-current liabilities</t>
  </si>
  <si>
    <t>Equity</t>
  </si>
  <si>
    <t>Share capital</t>
  </si>
  <si>
    <t>Share premium</t>
  </si>
  <si>
    <t>Treasury share reserve</t>
  </si>
  <si>
    <t>Capital reserves</t>
  </si>
  <si>
    <t>Retained earnings reserves</t>
  </si>
  <si>
    <t>Other comprehensive income (loss)</t>
  </si>
  <si>
    <t>Total equity</t>
  </si>
  <si>
    <t>Total equity and liabilities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</si>
  <si>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</si>
  <si>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</si>
  <si>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</si>
  <si>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</si>
  <si>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</si>
  <si>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</si>
  <si>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</si>
  <si>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</si>
  <si>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</si>
  <si>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</si>
  <si>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3Q25</t>
  </si>
  <si>
    <t>4Q25</t>
  </si>
  <si>
    <t>Revenue</t>
  </si>
  <si>
    <t>Costs of services provided</t>
  </si>
  <si>
    <t>Gross Profit</t>
  </si>
  <si>
    <t xml:space="preserve">Selling, general, administrative and other expenses </t>
  </si>
  <si>
    <t xml:space="preserve">   Selling</t>
  </si>
  <si>
    <t xml:space="preserve">   General and Administrative</t>
  </si>
  <si>
    <t xml:space="preserve">   Other </t>
  </si>
  <si>
    <t>Impairment loss on trade receivables and contract assets</t>
  </si>
  <si>
    <t>Operating profit before financial income</t>
  </si>
  <si>
    <t xml:space="preserve">   Finance income</t>
  </si>
  <si>
    <t xml:space="preserve">   Finance costs</t>
  </si>
  <si>
    <t>Net finance costs</t>
  </si>
  <si>
    <t>Profit before income tax</t>
  </si>
  <si>
    <t xml:space="preserve">Income tax expense </t>
  </si>
  <si>
    <t>Profit for the period</t>
  </si>
  <si>
    <t>Earnings per share</t>
  </si>
  <si>
    <t>Earnings per share – basic (in $)</t>
  </si>
  <si>
    <t>Earnings per share – diluted (in $)</t>
  </si>
  <si>
    <t>Weighted average number of basic shares</t>
  </si>
  <si>
    <t xml:space="preserve">Weighted average number of diluted shares </t>
  </si>
  <si>
    <t>&gt;&gt; Non-IFRS Measures</t>
  </si>
  <si>
    <t>Reconciliation of Adjusted Profit</t>
  </si>
  <si>
    <t xml:space="preserve">Gross Profit </t>
  </si>
  <si>
    <t>Adjustments</t>
  </si>
  <si>
    <t xml:space="preserve"> Depreciation and amortization (cost of services provided)</t>
  </si>
  <si>
    <t xml:space="preserve"> Share-based compensation</t>
  </si>
  <si>
    <t xml:space="preserve">Adjusted Gross Profit </t>
  </si>
  <si>
    <t>Adjusted Gross Profit Margin</t>
  </si>
  <si>
    <t>Reconciliation of Adjusted EBITDA</t>
  </si>
  <si>
    <t xml:space="preserve"> Net finance costs</t>
  </si>
  <si>
    <t xml:space="preserve"> Income tax expense </t>
  </si>
  <si>
    <t xml:space="preserve"> Depreciation and amortization</t>
  </si>
  <si>
    <t xml:space="preserve"> Government grants</t>
  </si>
  <si>
    <t xml:space="preserve"> Acquisition-related expenses </t>
  </si>
  <si>
    <t xml:space="preserve"> Business restructuring</t>
  </si>
  <si>
    <t>Adjusted EBITDA</t>
  </si>
  <si>
    <t>Adjusted EBITDA Margin</t>
  </si>
  <si>
    <t xml:space="preserve">Reconciliation of Adjusted Net Profit </t>
  </si>
  <si>
    <t xml:space="preserve"> Tax effect on non-IFRS adjustments</t>
  </si>
  <si>
    <t>Adjusted Profit for the period</t>
  </si>
  <si>
    <t>Adjusted Net Profit Margin for the period</t>
  </si>
  <si>
    <t>Adjusted Diluted Earnings Per Share (EPS)</t>
  </si>
  <si>
    <t>Total Employee CI&amp;T</t>
  </si>
  <si>
    <t>Average of AI-tech professionals*</t>
  </si>
  <si>
    <t>* AI-tech professional count is calculated as the 12-month average for 2025. Figures represent full-time employees and exclude internship programs.</t>
  </si>
  <si>
    <t>Cash flow from operating activities</t>
  </si>
  <si>
    <t>Adjustments for:</t>
  </si>
  <si>
    <t>Depreciation and amortization</t>
  </si>
  <si>
    <t>Loss on sale and write-off of fixed assets</t>
  </si>
  <si>
    <t>Interest, monetary variation and exchange rate changes</t>
  </si>
  <si>
    <t>Unrealized loss (gain) on financial instruments</t>
  </si>
  <si>
    <t>Income tax expenses</t>
  </si>
  <si>
    <t>Impairment losses on accounts receivables and contract assets</t>
  </si>
  <si>
    <t>Share-based compensation</t>
  </si>
  <si>
    <t>Others</t>
  </si>
  <si>
    <t>Variation in operating assets and liabilities</t>
  </si>
  <si>
    <t>Accounts receivable and contract assets</t>
  </si>
  <si>
    <t>Contract liabilities</t>
  </si>
  <si>
    <t>Other receivables and payables, net</t>
  </si>
  <si>
    <t>Cash generated from operating activities</t>
  </si>
  <si>
    <t>Income tax paid</t>
  </si>
  <si>
    <t>Interest paid on loans and borrowings</t>
  </si>
  <si>
    <t>Interest paid on lease</t>
  </si>
  <si>
    <t>Income tax refund</t>
  </si>
  <si>
    <t>Net cash from operating activities</t>
  </si>
  <si>
    <t>Cash flows from investment activities:</t>
  </si>
  <si>
    <t>Acquisition of property and equipment and intangible assets</t>
  </si>
  <si>
    <t>Acquisition of subsidiary net of cash acquired</t>
  </si>
  <si>
    <t>Redemption of financial investments</t>
  </si>
  <si>
    <t>Cash outflow on hedge accounting settlement</t>
  </si>
  <si>
    <t>Hedge accounting - ineffective portion inflow</t>
  </si>
  <si>
    <t>Net cash (used in) investment activities</t>
  </si>
  <si>
    <t>Cash flow from financing activities:</t>
  </si>
  <si>
    <t>Payment of lease liabilities</t>
  </si>
  <si>
    <t>Proceeds from loans and borrowings</t>
  </si>
  <si>
    <t>Proceeds from settlement of derivatives</t>
  </si>
  <si>
    <t>Payment of loans and borrowings</t>
  </si>
  <si>
    <t>Payment of installment related to accounts payable for business acquired</t>
  </si>
  <si>
    <t>Exercised share-based compensation</t>
  </si>
  <si>
    <t>Repurchase of treasury shares</t>
  </si>
  <si>
    <t>Net cash from financing activities</t>
  </si>
  <si>
    <t>Net increase (decrease) in cash and cash equivalents</t>
  </si>
  <si>
    <t>Cash and cash equivalents as of January 1st</t>
  </si>
  <si>
    <t>Exchange variation effect on cash and cash equivalents</t>
  </si>
  <si>
    <t xml:space="preserve">Revenue </t>
  </si>
  <si>
    <t>&gt;&gt; Revenues by industry vertical</t>
  </si>
  <si>
    <t>Financial Services</t>
  </si>
  <si>
    <t>Consumer Goods</t>
  </si>
  <si>
    <t>Retail and Industrial Goods</t>
  </si>
  <si>
    <t>Technology and Telecommunications</t>
  </si>
  <si>
    <t>Life Sciences</t>
  </si>
  <si>
    <t>Total</t>
  </si>
  <si>
    <t>&gt;&gt; Revenues by geographic region</t>
  </si>
  <si>
    <t>North America</t>
  </si>
  <si>
    <t>Latam</t>
  </si>
  <si>
    <t>New Markets</t>
  </si>
  <si>
    <t>&gt;&gt; Top Clients</t>
  </si>
  <si>
    <t>Top Client</t>
  </si>
  <si>
    <t>Top Ten Clients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</si>
</sst>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1">
    <numFmt numFmtId="164" formatCode="[$$]#,##0"/>
    <numFmt numFmtId="165" formatCode="&quot;$&quot;#,##0"/>
    <numFmt numFmtId="166" formatCode="mmmm\ d\,\ yyyy"/>
    <numFmt numFmtId="167" formatCode="_(&quot;$&quot;* #,##0.00_);_(&quot;$&quot;* \(#,##0.00\);_(&quot;$&quot;* &quot;-&quot;??_);_(@_)"/>
    <numFmt numFmtId="168" formatCode="#,##0;(#,##0)"/>
    <numFmt numFmtId="169" formatCode="_(* #,##0_);_(* \(#,##0\);_(* \-_);_(@_)"/>
    <numFmt numFmtId="170" formatCode="#,##0;\(#,##0\)"/>
    <numFmt numFmtId="171" formatCode="&quot;$&quot;#,##0.00"/>
    <numFmt numFmtId="172" formatCode="0.0%"/>
    <numFmt numFmtId="173" formatCode="_(&quot;$&quot;* #,##0_);_(&quot;$&quot;* \(#,##0\);_(&quot;$&quot;* &quot;-&quot;??_);_(@_)"/>
    <numFmt numFmtId="174" formatCode="_-* #,##0_-;\-* #,##0_-;_-* &quot;-&quot;??_-;_-@"/>
  </numFmts>
  <fonts count="30">
    <font>
      <sz val="10.0"/>
      <color rgb="FF000000"/>
      <name val="Arial"/>
      <scheme val="minor"/>
    </font>
    <font>
      <color theme="1"/>
      <name val="Arial"/>
      <scheme val="minor"/>
    </font>
    <font>
      <b/>
      <sz val="39.0"/>
      <color rgb="FF000050"/>
      <name val="DM Sans"/>
    </font>
    <font>
      <b/>
      <sz val="37.0"/>
      <color rgb="FFFFFFFF"/>
      <name val="DM Sans"/>
    </font>
    <font>
      <b/>
      <sz val="37.0"/>
      <color rgb="FF000050"/>
      <name val="DM Sans"/>
    </font>
    <font>
      <b/>
      <u/>
      <sz val="16.0"/>
      <color rgb="FFFFFFFF"/>
      <name val="DM Sans"/>
    </font>
    <font/>
    <font>
      <b/>
      <sz val="10.0"/>
      <color rgb="FFFFFFFF"/>
      <name val="DM Sans"/>
    </font>
    <font>
      <b/>
      <i/>
      <sz val="10.0"/>
      <color rgb="FFFFFFFF"/>
      <name val="DM Sans"/>
    </font>
    <font>
      <b/>
      <sz val="10.0"/>
      <color rgb="FF000000"/>
      <name val="DM Sans"/>
    </font>
    <font>
      <sz val="10.0"/>
      <color rgb="FF000000"/>
      <name val="DM Sans"/>
    </font>
    <font>
      <sz val="10.0"/>
      <color theme="1"/>
      <name val="DM Sans"/>
    </font>
    <font>
      <b/>
      <u/>
      <sz val="9.0"/>
      <color rgb="FFFFFFFF"/>
      <name val="DM Sans"/>
    </font>
    <font>
      <sz val="18.0"/>
      <color rgb="FFFFFFFF"/>
      <name val="DM Sans"/>
    </font>
    <font>
      <b/>
      <sz val="10.0"/>
      <color theme="1"/>
      <name val="DM Sans"/>
    </font>
    <font>
      <color theme="1"/>
      <name val="DM Sans"/>
    </font>
    <font>
      <sz val="10.0"/>
      <color theme="1"/>
      <name val="Arial"/>
    </font>
    <font>
      <u/>
      <sz val="10.0"/>
      <color rgb="FF000000"/>
      <name val="DM Sans"/>
    </font>
    <font>
      <b/>
      <u/>
      <sz val="9.0"/>
      <color rgb="FFFFFFFF"/>
      <name val="DM Sans"/>
    </font>
    <font>
      <u/>
      <sz val="10.0"/>
      <color rgb="FF000000"/>
      <name val="DM Sans"/>
    </font>
    <font>
      <b/>
      <sz val="10.0"/>
      <color rgb="FFFF0000"/>
      <name val="DM Sans"/>
    </font>
    <font>
      <i/>
      <sz val="10.0"/>
      <color rgb="FF000000"/>
      <name val="DM Sans"/>
    </font>
    <font>
      <i/>
      <sz val="10.0"/>
      <color theme="1"/>
      <name val="DM Sans"/>
    </font>
    <font>
      <b/>
      <color theme="1"/>
      <name val="DM Sans"/>
    </font>
    <font>
      <u/>
      <sz val="10.0"/>
      <color rgb="FF000000"/>
      <name val="DM Sans"/>
    </font>
    <font>
      <u/>
      <sz val="10.0"/>
      <color theme="1"/>
      <name val="DM Sans"/>
    </font>
    <font>
      <b/>
      <color theme="1"/>
      <name val="Arial"/>
      <scheme val="minor"/>
    </font>
    <font>
      <b/>
      <i/>
      <sz val="10.0"/>
      <color theme="1"/>
      <name val="DM Sans"/>
    </font>
    <font>
      <color theme="1"/>
      <name val="Arial"/>
    </font>
    <font>
      <u/>
      <sz val="10.0"/>
      <color rgb="FF000000"/>
      <name val="DM Sans"/>
    </font>
  </fonts>
  <fills count="6">
    <fill>
      <patternFill patternType="none"/>
    </fill>
    <fill>
      <patternFill patternType="lightGray"/>
    </fill>
    <fill>
      <patternFill patternType="solid">
        <fgColor rgb="FFFA5A50"/>
        <bgColor rgb="FFFA5A50"/>
      </patternFill>
    </fill>
    <fill>
      <patternFill patternType="solid">
        <fgColor rgb="FF000050"/>
        <bgColor rgb="FF0000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7">
    <border/>
    <border>
      <left style="thin">
        <color rgb="FF073763"/>
      </left>
      <top style="thin">
        <color rgb="FF073763"/>
      </top>
    </border>
    <border>
      <top style="thin">
        <color rgb="FF073763"/>
      </top>
    </border>
    <border>
      <right style="thin">
        <color rgb="FF073763"/>
      </right>
      <top style="thin">
        <color rgb="FF073763"/>
      </top>
    </border>
    <border>
      <left style="thin">
        <color rgb="FF073763"/>
      </left>
    </border>
    <border>
      <right style="thin">
        <color rgb="FF073763"/>
      </right>
    </border>
    <border>
      <left style="thin">
        <color rgb="FF073763"/>
      </left>
      <bottom style="thin">
        <color rgb="FF073763"/>
      </bottom>
    </border>
    <border>
      <bottom style="thin">
        <color rgb="FF073763"/>
      </bottom>
    </border>
    <border>
      <right style="thin">
        <color rgb="FF073763"/>
      </right>
      <bottom style="thin">
        <color rgb="FF073763"/>
      </bottom>
    </border>
    <border>
      <left/>
      <right/>
      <top/>
      <bottom/>
    </border>
    <border>
      <bottom/>
    </border>
    <border>
      <right/>
      <bottom/>
    </border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0" fillId="2" fontId="4" numFmtId="0" xfId="0" applyAlignment="1" applyFont="1">
      <alignment horizontal="left" readingOrder="0" vertical="center"/>
    </xf>
    <xf borderId="1" fillId="3" fontId="5" numFmtId="0" xfId="0" applyAlignment="1" applyBorder="1" applyFill="1" applyFont="1">
      <alignment horizontal="center" readingOrder="0" vertical="center"/>
    </xf>
    <xf borderId="2" fillId="0" fontId="6" numFmtId="0" xfId="0" applyBorder="1" applyFont="1"/>
    <xf borderId="3" fillId="0" fontId="6" numFmtId="0" xfId="0" applyBorder="1" applyFont="1"/>
    <xf borderId="4" fillId="0" fontId="6" numFmtId="0" xfId="0" applyBorder="1" applyFont="1"/>
    <xf borderId="5" fillId="0" fontId="6" numFmtId="0" xfId="0" applyBorder="1" applyFont="1"/>
    <xf borderId="6" fillId="0" fontId="6" numFmtId="0" xfId="0" applyBorder="1" applyFont="1"/>
    <xf borderId="7" fillId="0" fontId="6" numFmtId="0" xfId="0" applyBorder="1" applyFont="1"/>
    <xf borderId="8" fillId="0" fontId="6" numFmtId="0" xfId="0" applyBorder="1" applyFont="1"/>
    <xf borderId="9" fillId="2" fontId="7" numFmtId="0" xfId="0" applyAlignment="1" applyBorder="1" applyFont="1">
      <alignment vertical="center"/>
    </xf>
    <xf borderId="9" fillId="2" fontId="8" numFmtId="0" xfId="0" applyAlignment="1" applyBorder="1" applyFont="1">
      <alignment vertical="center"/>
    </xf>
    <xf borderId="9" fillId="0" fontId="9" numFmtId="0" xfId="0" applyAlignment="1" applyBorder="1" applyFont="1">
      <alignment vertical="center"/>
    </xf>
    <xf borderId="0" fillId="0" fontId="10" numFmtId="164" xfId="0" applyAlignment="1" applyFont="1" applyNumberFormat="1">
      <alignment vertical="center"/>
    </xf>
    <xf borderId="9" fillId="4" fontId="11" numFmtId="165" xfId="0" applyAlignment="1" applyBorder="1" applyFill="1" applyFont="1" applyNumberFormat="1">
      <alignment horizontal="right" shrinkToFit="0" wrapText="1"/>
    </xf>
    <xf borderId="9" fillId="4" fontId="11" numFmtId="165" xfId="0" applyAlignment="1" applyBorder="1" applyFont="1" applyNumberFormat="1">
      <alignment horizontal="right" shrinkToFit="0" vertical="center" wrapText="1"/>
    </xf>
    <xf borderId="10" fillId="3" fontId="12" numFmtId="0" xfId="0" applyAlignment="1" applyBorder="1" applyFont="1">
      <alignment readingOrder="0" vertical="center"/>
    </xf>
    <xf borderId="11" fillId="0" fontId="13" numFmtId="0" xfId="0" applyAlignment="1" applyBorder="1" applyFont="1">
      <alignment readingOrder="0" vertical="center"/>
    </xf>
    <xf borderId="0" fillId="0" fontId="10" numFmtId="0" xfId="0" applyAlignment="1" applyFont="1">
      <alignment vertical="center"/>
    </xf>
    <xf borderId="0" fillId="0" fontId="14" numFmtId="0" xfId="0" applyAlignment="1" applyFont="1">
      <alignment vertical="center"/>
    </xf>
    <xf borderId="0" fillId="0" fontId="9" numFmtId="166" xfId="0" applyAlignment="1" applyFont="1" applyNumberFormat="1">
      <alignment horizontal="center" shrinkToFit="0" vertical="center" wrapText="1"/>
    </xf>
    <xf borderId="0" fillId="0" fontId="9" numFmtId="166" xfId="0" applyAlignment="1" applyFont="1" applyNumberFormat="1">
      <alignment horizontal="center" readingOrder="0" shrinkToFit="0" vertical="center" wrapText="1"/>
    </xf>
    <xf borderId="0" fillId="0" fontId="11" numFmtId="0" xfId="0" applyAlignment="1" applyFont="1">
      <alignment vertical="center"/>
    </xf>
    <xf borderId="0" fillId="0" fontId="9" numFmtId="0" xfId="0" applyAlignment="1" applyFont="1">
      <alignment horizontal="left" shrinkToFit="0" vertical="center" wrapText="1"/>
    </xf>
    <xf borderId="0" fillId="0" fontId="9" numFmtId="3" xfId="0" applyAlignment="1" applyFont="1" applyNumberFormat="1">
      <alignment vertical="center"/>
    </xf>
    <xf borderId="0" fillId="0" fontId="11" numFmtId="0" xfId="0" applyAlignment="1" applyFont="1">
      <alignment horizontal="left" shrinkToFit="0" vertical="center" wrapText="1"/>
    </xf>
    <xf borderId="0" fillId="0" fontId="9" numFmtId="167" xfId="0" applyAlignment="1" applyFont="1" applyNumberFormat="1">
      <alignment vertical="center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readingOrder="0"/>
    </xf>
    <xf borderId="0" fillId="0" fontId="10" numFmtId="164" xfId="0" applyAlignment="1" applyFont="1" applyNumberFormat="1">
      <alignment readingOrder="0" vertical="center"/>
    </xf>
    <xf borderId="9" fillId="4" fontId="11" numFmtId="165" xfId="0" applyAlignment="1" applyBorder="1" applyFont="1" applyNumberFormat="1">
      <alignment horizontal="right" readingOrder="0" shrinkToFit="0" wrapText="1"/>
    </xf>
    <xf borderId="9" fillId="4" fontId="11" numFmtId="165" xfId="0" applyAlignment="1" applyBorder="1" applyFont="1" applyNumberFormat="1">
      <alignment horizontal="right" readingOrder="0" shrinkToFit="0" vertical="center" wrapText="1"/>
    </xf>
    <xf borderId="9" fillId="4" fontId="15" numFmtId="165" xfId="0" applyAlignment="1" applyBorder="1" applyFont="1" applyNumberFormat="1">
      <alignment horizontal="right" shrinkToFit="0" wrapText="1"/>
    </xf>
    <xf borderId="9" fillId="4" fontId="10" numFmtId="0" xfId="0" applyAlignment="1" applyBorder="1" applyFont="1">
      <alignment vertical="center"/>
    </xf>
    <xf borderId="9" fillId="4" fontId="10" numFmtId="0" xfId="0" applyAlignment="1" applyBorder="1" applyFont="1">
      <alignment horizontal="left" readingOrder="0" shrinkToFit="0" vertical="center" wrapText="1"/>
    </xf>
    <xf borderId="9" fillId="4" fontId="10" numFmtId="164" xfId="0" applyAlignment="1" applyBorder="1" applyFont="1" applyNumberFormat="1">
      <alignment vertical="center"/>
    </xf>
    <xf borderId="9" fillId="4" fontId="16" numFmtId="0" xfId="0" applyBorder="1" applyFont="1"/>
    <xf borderId="0" fillId="0" fontId="11" numFmtId="165" xfId="0" applyAlignment="1" applyFont="1" applyNumberFormat="1">
      <alignment horizontal="right" shrinkToFit="0" wrapText="1"/>
    </xf>
    <xf borderId="0" fillId="0" fontId="11" numFmtId="164" xfId="0" applyAlignment="1" applyFont="1" applyNumberFormat="1">
      <alignment vertical="center"/>
    </xf>
    <xf borderId="12" fillId="0" fontId="10" numFmtId="0" xfId="0" applyAlignment="1" applyBorder="1" applyFont="1">
      <alignment horizontal="left" shrinkToFit="0" vertical="center" wrapText="1"/>
    </xf>
    <xf borderId="13" fillId="0" fontId="9" numFmtId="164" xfId="0" applyAlignment="1" applyBorder="1" applyFont="1" applyNumberFormat="1">
      <alignment vertical="center"/>
    </xf>
    <xf borderId="9" fillId="4" fontId="10" numFmtId="0" xfId="0" applyAlignment="1" applyBorder="1" applyFont="1">
      <alignment horizontal="left" shrinkToFit="0" vertical="center" wrapText="1"/>
    </xf>
    <xf borderId="9" fillId="4" fontId="10" numFmtId="168" xfId="0" applyAlignment="1" applyBorder="1" applyFont="1" applyNumberFormat="1">
      <alignment vertical="center"/>
    </xf>
    <xf borderId="9" fillId="4" fontId="11" numFmtId="168" xfId="0" applyAlignment="1" applyBorder="1" applyFont="1" applyNumberFormat="1">
      <alignment horizontal="right" shrinkToFit="0" wrapText="1"/>
    </xf>
    <xf borderId="9" fillId="4" fontId="11" numFmtId="169" xfId="0" applyAlignment="1" applyBorder="1" applyFont="1" applyNumberFormat="1">
      <alignment horizontal="right" shrinkToFit="0" vertical="center" wrapText="1"/>
    </xf>
    <xf borderId="9" fillId="4" fontId="15" numFmtId="168" xfId="0" applyAlignment="1" applyBorder="1" applyFont="1" applyNumberFormat="1">
      <alignment horizontal="right" shrinkToFit="0" wrapText="1"/>
    </xf>
    <xf borderId="0" fillId="0" fontId="10" numFmtId="168" xfId="0" applyAlignment="1" applyFont="1" applyNumberFormat="1">
      <alignment vertical="center"/>
    </xf>
    <xf borderId="0" fillId="0" fontId="10" numFmtId="168" xfId="0" applyAlignment="1" applyFont="1" applyNumberFormat="1">
      <alignment horizontal="right" shrinkToFit="0" vertical="center" wrapText="1"/>
    </xf>
    <xf borderId="9" fillId="4" fontId="10" numFmtId="168" xfId="0" applyAlignment="1" applyBorder="1" applyFont="1" applyNumberFormat="1">
      <alignment horizontal="right" shrinkToFit="0" vertical="center" wrapText="1"/>
    </xf>
    <xf borderId="12" fillId="0" fontId="10" numFmtId="164" xfId="0" applyAlignment="1" applyBorder="1" applyFont="1" applyNumberFormat="1">
      <alignment vertical="center"/>
    </xf>
    <xf borderId="14" fillId="0" fontId="9" numFmtId="164" xfId="0" applyAlignment="1" applyBorder="1" applyFont="1" applyNumberFormat="1">
      <alignment vertical="center"/>
    </xf>
    <xf borderId="14" fillId="0" fontId="9" numFmtId="0" xfId="0" applyAlignment="1" applyBorder="1" applyFont="1">
      <alignment horizontal="left" shrinkToFit="0" vertical="center" wrapText="1"/>
    </xf>
    <xf borderId="12" fillId="0" fontId="9" numFmtId="164" xfId="0" applyAlignment="1" applyBorder="1" applyFont="1" applyNumberFormat="1">
      <alignment vertical="center"/>
    </xf>
    <xf borderId="0" fillId="0" fontId="9" numFmtId="0" xfId="0" applyAlignment="1" applyFont="1">
      <alignment vertical="center"/>
    </xf>
    <xf borderId="9" fillId="4" fontId="10" numFmtId="0" xfId="0" applyBorder="1" applyFont="1"/>
    <xf borderId="0" fillId="0" fontId="9" numFmtId="164" xfId="0" applyAlignment="1" applyFont="1" applyNumberFormat="1">
      <alignment vertical="center"/>
    </xf>
    <xf borderId="14" fillId="0" fontId="9" numFmtId="165" xfId="0" applyAlignment="1" applyBorder="1" applyFont="1" applyNumberFormat="1">
      <alignment vertical="center"/>
    </xf>
    <xf borderId="0" fillId="0" fontId="1" numFmtId="165" xfId="0" applyFont="1" applyNumberFormat="1"/>
    <xf borderId="9" fillId="2" fontId="8" numFmtId="0" xfId="0" applyAlignment="1" applyBorder="1" applyFont="1">
      <alignment horizontal="right" vertical="center"/>
    </xf>
    <xf borderId="0" fillId="0" fontId="17" numFmtId="170" xfId="0" applyAlignment="1" applyFont="1" applyNumberFormat="1">
      <alignment horizontal="center" shrinkToFit="0" vertical="center" wrapText="1"/>
    </xf>
    <xf borderId="10" fillId="0" fontId="18" numFmtId="0" xfId="0" applyAlignment="1" applyBorder="1" applyFont="1">
      <alignment readingOrder="0" vertical="center"/>
    </xf>
    <xf borderId="0" fillId="0" fontId="19" numFmtId="165" xfId="0" applyAlignment="1" applyFont="1" applyNumberFormat="1">
      <alignment horizontal="center" vertical="center"/>
    </xf>
    <xf borderId="0" fillId="0" fontId="9" numFmtId="0" xfId="0" applyAlignment="1" applyFont="1">
      <alignment horizontal="center" vertical="center"/>
    </xf>
    <xf borderId="9" fillId="4" fontId="10" numFmtId="0" xfId="0" applyAlignment="1" applyBorder="1" applyFont="1">
      <alignment horizontal="center" vertical="center"/>
    </xf>
    <xf borderId="9" fillId="4" fontId="9" numFmtId="0" xfId="0" applyAlignment="1" applyBorder="1" applyFont="1">
      <alignment horizontal="center" vertical="center"/>
    </xf>
    <xf borderId="0" fillId="0" fontId="10" numFmtId="0" xfId="0" applyAlignment="1" applyFont="1">
      <alignment horizontal="right" vertical="center"/>
    </xf>
    <xf borderId="9" fillId="4" fontId="20" numFmtId="0" xfId="0" applyAlignment="1" applyBorder="1" applyFont="1">
      <alignment horizontal="center" shrinkToFit="0" vertical="center" wrapText="1"/>
    </xf>
    <xf borderId="9" fillId="4" fontId="9" numFmtId="0" xfId="0" applyAlignment="1" applyBorder="1" applyFont="1">
      <alignment horizontal="right" shrinkToFit="0" vertical="center" wrapText="1"/>
    </xf>
    <xf borderId="9" fillId="5" fontId="9" numFmtId="0" xfId="0" applyAlignment="1" applyBorder="1" applyFill="1" applyFont="1">
      <alignment horizontal="right" shrinkToFit="0" vertical="center" wrapText="1"/>
    </xf>
    <xf borderId="9" fillId="4" fontId="9" numFmtId="0" xfId="0" applyAlignment="1" applyBorder="1" applyFont="1">
      <alignment horizontal="right" shrinkToFit="0" vertical="center" wrapText="1"/>
    </xf>
    <xf borderId="9" fillId="4" fontId="9" numFmtId="0" xfId="0" applyAlignment="1" applyBorder="1" applyFont="1">
      <alignment horizontal="right" readingOrder="0" shrinkToFit="0" vertical="center" wrapText="1"/>
    </xf>
    <xf borderId="0" fillId="0" fontId="11" numFmtId="0" xfId="0" applyAlignment="1" applyFont="1">
      <alignment horizontal="right" readingOrder="0" vertical="center"/>
    </xf>
    <xf borderId="9" fillId="4" fontId="10" numFmtId="0" xfId="0" applyAlignment="1" applyBorder="1" applyFont="1">
      <alignment horizontal="right" vertical="center"/>
    </xf>
    <xf borderId="0" fillId="0" fontId="11" numFmtId="0" xfId="0" applyAlignment="1" applyFont="1">
      <alignment horizontal="right" vertical="center"/>
    </xf>
    <xf borderId="0" fillId="0" fontId="9" numFmtId="0" xfId="0" applyAlignment="1" applyFont="1">
      <alignment readingOrder="0" vertical="center"/>
    </xf>
    <xf borderId="9" fillId="4" fontId="14" numFmtId="165" xfId="0" applyAlignment="1" applyBorder="1" applyFont="1" applyNumberFormat="1">
      <alignment horizontal="right" shrinkToFit="0" vertical="center" wrapText="1"/>
    </xf>
    <xf borderId="9" fillId="4" fontId="14" numFmtId="165" xfId="0" applyAlignment="1" applyBorder="1" applyFont="1" applyNumberFormat="1">
      <alignment horizontal="right" readingOrder="0" shrinkToFit="0" vertical="center" wrapText="1"/>
    </xf>
    <xf borderId="0" fillId="0" fontId="9" numFmtId="165" xfId="0" applyAlignment="1" applyFont="1" applyNumberFormat="1">
      <alignment horizontal="right" vertical="center"/>
    </xf>
    <xf borderId="0" fillId="0" fontId="21" numFmtId="0" xfId="0" applyAlignment="1" applyFont="1">
      <alignment vertical="center"/>
    </xf>
    <xf borderId="0" fillId="0" fontId="21" numFmtId="0" xfId="0" applyAlignment="1" applyFont="1">
      <alignment horizontal="left" vertical="center"/>
    </xf>
    <xf borderId="9" fillId="4" fontId="22" numFmtId="165" xfId="0" applyAlignment="1" applyBorder="1" applyFont="1" applyNumberFormat="1">
      <alignment horizontal="right" readingOrder="0" shrinkToFit="0" vertical="center" wrapText="1"/>
    </xf>
    <xf borderId="9" fillId="4" fontId="22" numFmtId="165" xfId="0" applyAlignment="1" applyBorder="1" applyFont="1" applyNumberFormat="1">
      <alignment horizontal="right" shrinkToFit="0" vertical="center" wrapText="1"/>
    </xf>
    <xf borderId="0" fillId="0" fontId="22" numFmtId="165" xfId="0" applyAlignment="1" applyFont="1" applyNumberFormat="1">
      <alignment horizontal="right" shrinkToFit="0" vertical="center" wrapText="1"/>
    </xf>
    <xf borderId="0" fillId="0" fontId="11" numFmtId="165" xfId="0" applyAlignment="1" applyFont="1" applyNumberFormat="1">
      <alignment horizontal="right" shrinkToFit="0" vertical="center" wrapText="1"/>
    </xf>
    <xf borderId="9" fillId="4" fontId="9" numFmtId="165" xfId="0" applyAlignment="1" applyBorder="1" applyFont="1" applyNumberFormat="1">
      <alignment horizontal="right" vertical="center"/>
    </xf>
    <xf borderId="9" fillId="4" fontId="21" numFmtId="165" xfId="0" applyAlignment="1" applyBorder="1" applyFont="1" applyNumberFormat="1">
      <alignment horizontal="right" vertical="center"/>
    </xf>
    <xf borderId="0" fillId="0" fontId="22" numFmtId="165" xfId="0" applyAlignment="1" applyFont="1" applyNumberFormat="1">
      <alignment horizontal="right" vertical="center"/>
    </xf>
    <xf borderId="0" fillId="0" fontId="21" numFmtId="165" xfId="0" applyAlignment="1" applyFont="1" applyNumberFormat="1">
      <alignment horizontal="right" vertical="center"/>
    </xf>
    <xf borderId="0" fillId="0" fontId="11" numFmtId="165" xfId="0" applyAlignment="1" applyFont="1" applyNumberFormat="1">
      <alignment horizontal="right" readingOrder="0" shrinkToFit="0" vertical="center" wrapText="1"/>
    </xf>
    <xf borderId="9" fillId="4" fontId="9" numFmtId="165" xfId="0" applyAlignment="1" applyBorder="1" applyFont="1" applyNumberFormat="1">
      <alignment horizontal="right" readingOrder="0" vertical="center"/>
    </xf>
    <xf borderId="9" fillId="4" fontId="9" numFmtId="170" xfId="0" applyAlignment="1" applyBorder="1" applyFont="1" applyNumberFormat="1">
      <alignment horizontal="right" vertical="center"/>
    </xf>
    <xf borderId="9" fillId="4" fontId="14" numFmtId="0" xfId="0" applyAlignment="1" applyBorder="1" applyFont="1">
      <alignment vertical="center"/>
    </xf>
    <xf borderId="9" fillId="4" fontId="11" numFmtId="0" xfId="0" applyAlignment="1" applyBorder="1" applyFont="1">
      <alignment vertical="center"/>
    </xf>
    <xf borderId="9" fillId="4" fontId="11" numFmtId="171" xfId="0" applyAlignment="1" applyBorder="1" applyFont="1" applyNumberFormat="1">
      <alignment horizontal="right" shrinkToFit="0" vertical="center" wrapText="1"/>
    </xf>
    <xf borderId="0" fillId="0" fontId="10" numFmtId="170" xfId="0" applyAlignment="1" applyFont="1" applyNumberFormat="1">
      <alignment horizontal="right" vertical="center"/>
    </xf>
    <xf borderId="9" fillId="4" fontId="11" numFmtId="0" xfId="0" applyAlignment="1" applyBorder="1" applyFont="1">
      <alignment shrinkToFit="0" vertical="center" wrapText="1"/>
    </xf>
    <xf borderId="12" fillId="0" fontId="10" numFmtId="0" xfId="0" applyAlignment="1" applyBorder="1" applyFont="1">
      <alignment vertical="center"/>
    </xf>
    <xf borderId="12" fillId="0" fontId="9" numFmtId="0" xfId="0" applyAlignment="1" applyBorder="1" applyFont="1">
      <alignment readingOrder="0" vertical="center"/>
    </xf>
    <xf borderId="15" fillId="4" fontId="9" numFmtId="170" xfId="0" applyAlignment="1" applyBorder="1" applyFont="1" applyNumberFormat="1">
      <alignment horizontal="right" vertical="center"/>
    </xf>
    <xf borderId="9" fillId="4" fontId="10" numFmtId="170" xfId="0" applyAlignment="1" applyBorder="1" applyFont="1" applyNumberFormat="1">
      <alignment horizontal="right" vertical="center"/>
    </xf>
    <xf borderId="9" fillId="4" fontId="9" numFmtId="0" xfId="0" applyAlignment="1" applyBorder="1" applyFont="1">
      <alignment vertical="center"/>
    </xf>
    <xf borderId="9" fillId="4" fontId="10" numFmtId="0" xfId="0" applyAlignment="1" applyBorder="1" applyFont="1">
      <alignment readingOrder="0" vertical="center"/>
    </xf>
    <xf borderId="9" fillId="4" fontId="10" numFmtId="165" xfId="0" applyAlignment="1" applyBorder="1" applyFont="1" applyNumberFormat="1">
      <alignment horizontal="right" vertical="center"/>
    </xf>
    <xf borderId="9" fillId="4" fontId="10" numFmtId="165" xfId="0" applyAlignment="1" applyBorder="1" applyFont="1" applyNumberFormat="1">
      <alignment horizontal="right" readingOrder="0" vertical="center"/>
    </xf>
    <xf borderId="9" fillId="4" fontId="21" numFmtId="0" xfId="0" applyAlignment="1" applyBorder="1" applyFont="1">
      <alignment vertical="center"/>
    </xf>
    <xf borderId="9" fillId="4" fontId="10" numFmtId="0" xfId="0" applyAlignment="1" applyBorder="1" applyFont="1">
      <alignment horizontal="left" vertical="center"/>
    </xf>
    <xf borderId="9" fillId="4" fontId="11" numFmtId="165" xfId="0" applyAlignment="1" applyBorder="1" applyFont="1" applyNumberFormat="1">
      <alignment horizontal="right" vertical="center"/>
    </xf>
    <xf borderId="9" fillId="4" fontId="11" numFmtId="165" xfId="0" applyAlignment="1" applyBorder="1" applyFont="1" applyNumberFormat="1">
      <alignment horizontal="right" readingOrder="0" vertical="center"/>
    </xf>
    <xf borderId="9" fillId="4" fontId="11" numFmtId="168" xfId="0" applyAlignment="1" applyBorder="1" applyFont="1" applyNumberFormat="1">
      <alignment horizontal="right" shrinkToFit="0" vertical="center" wrapText="1"/>
    </xf>
    <xf borderId="9" fillId="4" fontId="9" numFmtId="0" xfId="0" applyAlignment="1" applyBorder="1" applyFont="1">
      <alignment shrinkToFit="0" vertical="center" wrapText="1"/>
    </xf>
    <xf borderId="9" fillId="4" fontId="9" numFmtId="172" xfId="0" applyAlignment="1" applyBorder="1" applyFont="1" applyNumberFormat="1">
      <alignment horizontal="right" vertical="center"/>
    </xf>
    <xf borderId="9" fillId="4" fontId="10" numFmtId="0" xfId="0" applyAlignment="1" applyBorder="1" applyFont="1">
      <alignment shrinkToFit="0" vertical="center" wrapText="1"/>
    </xf>
    <xf borderId="9" fillId="4" fontId="10" numFmtId="173" xfId="0" applyAlignment="1" applyBorder="1" applyFont="1" applyNumberFormat="1">
      <alignment horizontal="right" vertical="center"/>
    </xf>
    <xf borderId="9" fillId="4" fontId="10" numFmtId="0" xfId="0" applyAlignment="1" applyBorder="1" applyFont="1">
      <alignment readingOrder="0" shrinkToFit="0" vertical="center" wrapText="1"/>
    </xf>
    <xf borderId="9" fillId="0" fontId="10" numFmtId="165" xfId="0" applyAlignment="1" applyBorder="1" applyFont="1" applyNumberFormat="1">
      <alignment horizontal="right" vertical="center"/>
    </xf>
    <xf borderId="9" fillId="0" fontId="11" numFmtId="165" xfId="0" applyAlignment="1" applyBorder="1" applyFont="1" applyNumberFormat="1">
      <alignment horizontal="right" shrinkToFit="0" vertical="center" wrapText="1"/>
    </xf>
    <xf borderId="9" fillId="0" fontId="10" numFmtId="165" xfId="0" applyAlignment="1" applyBorder="1" applyFont="1" applyNumberFormat="1">
      <alignment horizontal="right" readingOrder="0" vertical="center"/>
    </xf>
    <xf borderId="9" fillId="4" fontId="23" numFmtId="165" xfId="0" applyAlignment="1" applyBorder="1" applyFont="1" applyNumberFormat="1">
      <alignment horizontal="right"/>
    </xf>
    <xf borderId="9" fillId="4" fontId="23" numFmtId="172" xfId="0" applyAlignment="1" applyBorder="1" applyFont="1" applyNumberFormat="1">
      <alignment horizontal="right"/>
    </xf>
    <xf borderId="9" fillId="4" fontId="9" numFmtId="10" xfId="0" applyAlignment="1" applyBorder="1" applyFont="1" applyNumberFormat="1">
      <alignment horizontal="right" vertical="center"/>
    </xf>
    <xf borderId="9" fillId="0" fontId="11" numFmtId="165" xfId="0" applyAlignment="1" applyBorder="1" applyFont="1" applyNumberFormat="1">
      <alignment horizontal="right" vertical="center"/>
    </xf>
    <xf borderId="9" fillId="4" fontId="9" numFmtId="0" xfId="0" applyAlignment="1" applyBorder="1" applyFont="1">
      <alignment readingOrder="0" vertical="center"/>
    </xf>
    <xf borderId="0" fillId="0" fontId="11" numFmtId="170" xfId="0" applyAlignment="1" applyFont="1" applyNumberFormat="1">
      <alignment vertical="center"/>
    </xf>
    <xf borderId="9" fillId="4" fontId="9" numFmtId="171" xfId="0" applyAlignment="1" applyBorder="1" applyFont="1" applyNumberFormat="1">
      <alignment horizontal="right" vertical="center"/>
    </xf>
    <xf borderId="9" fillId="4" fontId="10" numFmtId="0" xfId="0" applyAlignment="1" applyBorder="1" applyFont="1">
      <alignment horizontal="left" readingOrder="0" vertical="center"/>
    </xf>
    <xf borderId="0" fillId="0" fontId="11" numFmtId="168" xfId="0" applyAlignment="1" applyFont="1" applyNumberFormat="1">
      <alignment readingOrder="0" vertical="center"/>
    </xf>
    <xf borderId="0" fillId="0" fontId="11" numFmtId="3" xfId="0" applyAlignment="1" applyFont="1" applyNumberFormat="1">
      <alignment readingOrder="0" vertical="center"/>
    </xf>
    <xf borderId="0" fillId="0" fontId="11" numFmtId="3" xfId="0" applyAlignment="1" applyFont="1" applyNumberFormat="1">
      <alignment vertical="center"/>
    </xf>
    <xf borderId="0" fillId="0" fontId="11" numFmtId="0" xfId="0" applyAlignment="1" applyFont="1">
      <alignment readingOrder="0" vertical="center"/>
    </xf>
    <xf borderId="0" fillId="0" fontId="24" numFmtId="0" xfId="0" applyAlignment="1" applyFont="1">
      <alignment horizontal="right" vertical="center"/>
    </xf>
    <xf borderId="0" fillId="0" fontId="25" numFmtId="0" xfId="0" applyAlignment="1" applyFont="1">
      <alignment horizontal="right" vertical="center"/>
    </xf>
    <xf borderId="9" fillId="4" fontId="14" numFmtId="166" xfId="0" applyAlignment="1" applyBorder="1" applyFont="1" applyNumberFormat="1">
      <alignment horizontal="right" shrinkToFit="0" vertical="center" wrapText="1"/>
    </xf>
    <xf borderId="9" fillId="0" fontId="11" numFmtId="0" xfId="0" applyBorder="1" applyFont="1"/>
    <xf borderId="0" fillId="0" fontId="9" numFmtId="3" xfId="0" applyAlignment="1" applyFont="1" applyNumberFormat="1">
      <alignment horizontal="right" vertical="center"/>
    </xf>
    <xf borderId="0" fillId="0" fontId="10" numFmtId="3" xfId="0" applyAlignment="1" applyFont="1" applyNumberFormat="1">
      <alignment horizontal="center" vertical="center"/>
    </xf>
    <xf borderId="0" fillId="0" fontId="11" numFmtId="0" xfId="0" applyFont="1"/>
    <xf borderId="9" fillId="4" fontId="14" numFmtId="3" xfId="0" applyAlignment="1" applyBorder="1" applyFont="1" applyNumberFormat="1">
      <alignment shrinkToFit="0" vertical="center" wrapText="1"/>
    </xf>
    <xf borderId="0" fillId="0" fontId="26" numFmtId="0" xfId="0" applyFont="1"/>
    <xf borderId="9" fillId="4" fontId="27" numFmtId="3" xfId="0" applyAlignment="1" applyBorder="1" applyFont="1" applyNumberFormat="1">
      <alignment shrinkToFit="0" vertical="center" wrapText="1"/>
    </xf>
    <xf borderId="0" fillId="0" fontId="28" numFmtId="0" xfId="0" applyFont="1"/>
    <xf borderId="9" fillId="4" fontId="10" numFmtId="3" xfId="0" applyAlignment="1" applyBorder="1" applyFont="1" applyNumberFormat="1">
      <alignment shrinkToFit="0" vertical="center" wrapText="1"/>
    </xf>
    <xf borderId="0" fillId="0" fontId="10" numFmtId="0" xfId="0" applyAlignment="1" applyFont="1">
      <alignment shrinkToFit="0" vertical="center" wrapText="1"/>
    </xf>
    <xf borderId="0" fillId="0" fontId="10" numFmtId="164" xfId="0" applyFont="1" applyNumberFormat="1"/>
    <xf borderId="9" fillId="4" fontId="9" numFmtId="3" xfId="0" applyAlignment="1" applyBorder="1" applyFont="1" applyNumberFormat="1">
      <alignment shrinkToFit="0" vertical="center" wrapText="1"/>
    </xf>
    <xf borderId="0" fillId="0" fontId="28" numFmtId="164" xfId="0" applyFont="1" applyNumberFormat="1"/>
    <xf borderId="0" fillId="0" fontId="10" numFmtId="0" xfId="0" applyFont="1"/>
    <xf borderId="15" fillId="4" fontId="9" numFmtId="0" xfId="0" applyAlignment="1" applyBorder="1" applyFont="1">
      <alignment shrinkToFit="0" vertical="center" wrapText="1"/>
    </xf>
    <xf borderId="9" fillId="4" fontId="15" numFmtId="165" xfId="0" applyAlignment="1" applyBorder="1" applyFont="1" applyNumberFormat="1">
      <alignment horizontal="right" shrinkToFit="0" vertical="bottom" wrapText="1"/>
    </xf>
    <xf borderId="0" fillId="0" fontId="15" numFmtId="164" xfId="0" applyAlignment="1" applyFont="1" applyNumberFormat="1">
      <alignment horizontal="right"/>
    </xf>
    <xf borderId="0" fillId="0" fontId="15" numFmtId="164" xfId="0" applyAlignment="1" applyFont="1" applyNumberFormat="1">
      <alignment horizontal="right" vertical="bottom"/>
    </xf>
    <xf borderId="12" fillId="0" fontId="23" numFmtId="164" xfId="0" applyAlignment="1" applyBorder="1" applyFont="1" applyNumberFormat="1">
      <alignment horizontal="right" vertical="bottom"/>
    </xf>
    <xf borderId="0" fillId="0" fontId="28" numFmtId="164" xfId="0" applyAlignment="1" applyFont="1" applyNumberFormat="1">
      <alignment vertical="bottom"/>
    </xf>
    <xf borderId="0" fillId="0" fontId="10" numFmtId="3" xfId="0" applyFont="1" applyNumberFormat="1"/>
    <xf borderId="0" fillId="0" fontId="23" numFmtId="164" xfId="0" applyAlignment="1" applyFont="1" applyNumberFormat="1">
      <alignment horizontal="right" vertical="bottom"/>
    </xf>
    <xf borderId="0" fillId="0" fontId="28" numFmtId="0" xfId="0" applyAlignment="1" applyFont="1">
      <alignment vertical="bottom"/>
    </xf>
    <xf borderId="15" fillId="4" fontId="14" numFmtId="3" xfId="0" applyAlignment="1" applyBorder="1" applyFont="1" applyNumberFormat="1">
      <alignment shrinkToFit="0" vertical="center" wrapText="1"/>
    </xf>
    <xf borderId="9" fillId="2" fontId="8" numFmtId="172" xfId="0" applyAlignment="1" applyBorder="1" applyFont="1" applyNumberFormat="1">
      <alignment vertical="center"/>
    </xf>
    <xf borderId="0" fillId="2" fontId="8" numFmtId="172" xfId="0" applyAlignment="1" applyFont="1" applyNumberFormat="1">
      <alignment vertical="center"/>
    </xf>
    <xf borderId="0" fillId="0" fontId="10" numFmtId="172" xfId="0" applyAlignment="1" applyFont="1" applyNumberFormat="1">
      <alignment vertical="center"/>
    </xf>
    <xf borderId="9" fillId="0" fontId="10" numFmtId="0" xfId="0" applyAlignment="1" applyBorder="1" applyFont="1">
      <alignment vertical="center"/>
    </xf>
    <xf borderId="9" fillId="0" fontId="10" numFmtId="172" xfId="0" applyAlignment="1" applyBorder="1" applyFont="1" applyNumberFormat="1">
      <alignment vertical="center"/>
    </xf>
    <xf borderId="0" fillId="0" fontId="29" numFmtId="0" xfId="0" applyAlignment="1" applyFont="1">
      <alignment vertical="center"/>
    </xf>
    <xf borderId="0" fillId="0" fontId="9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readingOrder="0" shrinkToFit="0" vertical="center" wrapText="1"/>
    </xf>
    <xf borderId="9" fillId="4" fontId="11" numFmtId="164" xfId="0" applyAlignment="1" applyBorder="1" applyFont="1" applyNumberFormat="1">
      <alignment horizontal="right" vertical="center"/>
    </xf>
    <xf borderId="9" fillId="4" fontId="15" numFmtId="172" xfId="0" applyAlignment="1" applyBorder="1" applyFont="1" applyNumberFormat="1">
      <alignment horizontal="right"/>
    </xf>
    <xf borderId="0" fillId="4" fontId="15" numFmtId="172" xfId="0" applyAlignment="1" applyFont="1" applyNumberFormat="1">
      <alignment horizontal="right"/>
    </xf>
    <xf borderId="12" fillId="0" fontId="11" numFmtId="0" xfId="0" applyAlignment="1" applyBorder="1" applyFont="1">
      <alignment vertical="center"/>
    </xf>
    <xf borderId="16" fillId="4" fontId="9" numFmtId="0" xfId="0" applyAlignment="1" applyBorder="1" applyFont="1">
      <alignment shrinkToFit="0" vertical="center" wrapText="1"/>
    </xf>
    <xf borderId="14" fillId="0" fontId="9" numFmtId="164" xfId="0" applyAlignment="1" applyBorder="1" applyFont="1" applyNumberFormat="1">
      <alignment shrinkToFit="0" vertical="center" wrapText="1"/>
    </xf>
    <xf borderId="14" fillId="0" fontId="9" numFmtId="174" xfId="0" applyAlignment="1" applyBorder="1" applyFont="1" applyNumberFormat="1">
      <alignment shrinkToFit="0" vertical="center" wrapText="1"/>
    </xf>
    <xf borderId="0" fillId="0" fontId="9" numFmtId="174" xfId="0" applyAlignment="1" applyFont="1" applyNumberFormat="1">
      <alignment shrinkToFit="0" vertical="center" wrapText="1"/>
    </xf>
    <xf borderId="0" fillId="0" fontId="10" numFmtId="170" xfId="0" applyAlignment="1" applyFont="1" applyNumberFormat="1">
      <alignment vertical="center"/>
    </xf>
    <xf borderId="0" fillId="0" fontId="9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0" fillId="0" fontId="15" numFmtId="0" xfId="0" applyFont="1"/>
    <xf borderId="12" fillId="0" fontId="10" numFmtId="0" xfId="0" applyAlignment="1" applyBorder="1" applyFont="1">
      <alignment horizontal="left" vertical="center"/>
    </xf>
    <xf borderId="15" fillId="4" fontId="11" numFmtId="164" xfId="0" applyAlignment="1" applyBorder="1" applyFont="1" applyNumberFormat="1">
      <alignment horizontal="right" vertical="center"/>
    </xf>
    <xf borderId="0" fillId="4" fontId="11" numFmtId="172" xfId="0" applyAlignment="1" applyFont="1" applyNumberFormat="1">
      <alignment horizontal="right" vertical="center"/>
    </xf>
    <xf borderId="14" fillId="0" fontId="9" numFmtId="0" xfId="0" applyAlignment="1" applyBorder="1" applyFont="1">
      <alignment vertical="center"/>
    </xf>
    <xf borderId="14" fillId="0" fontId="9" numFmtId="172" xfId="0" applyAlignment="1" applyBorder="1" applyFont="1" applyNumberFormat="1">
      <alignment vertical="center"/>
    </xf>
    <xf borderId="0" fillId="0" fontId="9" numFmtId="172" xfId="0" applyAlignment="1" applyFont="1" applyNumberFormat="1">
      <alignment vertical="center"/>
    </xf>
    <xf borderId="0" fillId="0" fontId="10" numFmtId="172" xfId="0" applyAlignment="1" applyFont="1" applyNumberFormat="1">
      <alignment shrinkToFit="0" vertical="center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2" pivot="0" name="Balance Sheet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857375" cy="8096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504825</xdr:colOff>
      <xdr:row>0</xdr:row>
      <xdr:rowOff>0</xdr:rowOff>
    </xdr:from>
    <xdr:ext cx="6172200" cy="798195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C18:N18" displayName="Table_1" name="Table_1" id="1">
  <tableColumns count="12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</tableColumns>
  <tableStyleInfo name="Balance Shee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5" max="15" width="12.0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>
      <c r="A11" s="1"/>
      <c r="B11" s="2" t="s">
        <v>0</v>
      </c>
      <c r="I11" s="1"/>
      <c r="J11" s="1"/>
      <c r="K11" s="1"/>
      <c r="L11" s="1"/>
      <c r="M11" s="1"/>
      <c r="N11" s="1"/>
      <c r="O11" s="1"/>
    </row>
    <row r="12">
      <c r="A12" s="1"/>
      <c r="I12" s="1"/>
      <c r="J12" s="1"/>
      <c r="K12" s="1"/>
      <c r="L12" s="1"/>
      <c r="M12" s="1"/>
      <c r="N12" s="1"/>
      <c r="O12" s="1"/>
    </row>
    <row r="13">
      <c r="A13" s="1"/>
      <c r="I13" s="1"/>
      <c r="J13" s="1"/>
      <c r="K13" s="1"/>
      <c r="L13" s="1"/>
      <c r="M13" s="1"/>
      <c r="N13" s="1"/>
      <c r="O13" s="1"/>
    </row>
    <row r="14">
      <c r="A14" s="1"/>
      <c r="I14" s="1"/>
      <c r="J14" s="1"/>
      <c r="K14" s="1"/>
      <c r="L14" s="1"/>
      <c r="M14" s="1"/>
      <c r="N14" s="1"/>
      <c r="O14" s="1"/>
    </row>
    <row r="15">
      <c r="A15" s="1"/>
      <c r="I15" s="1"/>
      <c r="J15" s="1"/>
      <c r="K15" s="1"/>
      <c r="L15" s="1"/>
      <c r="M15" s="1"/>
      <c r="N15" s="1"/>
      <c r="O15" s="1"/>
    </row>
    <row r="16">
      <c r="A16" s="1"/>
      <c r="I16" s="1"/>
      <c r="J16" s="1"/>
      <c r="K16" s="1"/>
      <c r="L16" s="1"/>
      <c r="M16" s="1"/>
      <c r="N16" s="1"/>
      <c r="O16" s="1"/>
    </row>
    <row r="17">
      <c r="A17" s="1"/>
      <c r="B17" s="3" t="s">
        <v>1</v>
      </c>
      <c r="D17" s="4"/>
      <c r="E17" s="4"/>
      <c r="F17" s="4"/>
      <c r="G17" s="4"/>
      <c r="H17" s="4"/>
      <c r="I17" s="1"/>
      <c r="J17" s="1"/>
      <c r="K17" s="1"/>
      <c r="L17" s="1"/>
      <c r="M17" s="1"/>
      <c r="N17" s="1"/>
      <c r="O17" s="1"/>
    </row>
    <row r="18">
      <c r="A18" s="1"/>
      <c r="D18" s="4"/>
      <c r="E18" s="4"/>
      <c r="F18" s="4"/>
      <c r="G18" s="4"/>
      <c r="H18" s="4"/>
      <c r="I18" s="1"/>
      <c r="J18" s="1"/>
      <c r="K18" s="1"/>
      <c r="L18" s="1"/>
      <c r="M18" s="1"/>
      <c r="N18" s="1"/>
      <c r="O18" s="1"/>
    </row>
    <row r="19">
      <c r="A19" s="1"/>
      <c r="D19" s="4"/>
      <c r="E19" s="4"/>
      <c r="F19" s="4"/>
      <c r="G19" s="4"/>
      <c r="H19" s="4"/>
      <c r="I19" s="1"/>
      <c r="J19" s="1"/>
      <c r="K19" s="1"/>
      <c r="L19" s="1"/>
      <c r="M19" s="1"/>
      <c r="N19" s="1"/>
      <c r="O19" s="1"/>
    </row>
    <row r="20">
      <c r="A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>
      <c r="A27" s="1"/>
      <c r="B27" s="5" t="s">
        <v>2</v>
      </c>
      <c r="C27" s="6"/>
      <c r="D27" s="7"/>
      <c r="E27" s="1"/>
      <c r="F27" s="5" t="s">
        <v>3</v>
      </c>
      <c r="G27" s="6"/>
      <c r="H27" s="7"/>
      <c r="I27" s="1"/>
      <c r="J27" s="1"/>
      <c r="K27" s="1"/>
      <c r="L27" s="1"/>
      <c r="M27" s="1"/>
      <c r="N27" s="1"/>
      <c r="O27" s="1"/>
    </row>
    <row r="28">
      <c r="A28" s="1"/>
      <c r="B28" s="8"/>
      <c r="D28" s="9"/>
      <c r="E28" s="1"/>
      <c r="F28" s="8"/>
      <c r="H28" s="9"/>
      <c r="I28" s="1"/>
      <c r="J28" s="1"/>
      <c r="K28" s="1"/>
      <c r="L28" s="1"/>
      <c r="M28" s="1"/>
      <c r="N28" s="1"/>
      <c r="O28" s="1"/>
    </row>
    <row r="29">
      <c r="A29" s="1"/>
      <c r="B29" s="10"/>
      <c r="C29" s="11"/>
      <c r="D29" s="12"/>
      <c r="E29" s="1"/>
      <c r="F29" s="10"/>
      <c r="G29" s="11"/>
      <c r="H29" s="12"/>
      <c r="I29" s="1"/>
      <c r="J29" s="1"/>
      <c r="K29" s="1"/>
      <c r="L29" s="1"/>
      <c r="M29" s="1"/>
      <c r="N29" s="1"/>
      <c r="O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>
      <c r="A32" s="1"/>
      <c r="B32" s="5" t="s">
        <v>4</v>
      </c>
      <c r="C32" s="6"/>
      <c r="D32" s="7"/>
      <c r="E32" s="1"/>
      <c r="F32" s="5" t="s">
        <v>5</v>
      </c>
      <c r="G32" s="6"/>
      <c r="H32" s="7"/>
      <c r="I32" s="1"/>
      <c r="J32" s="1"/>
      <c r="K32" s="1"/>
      <c r="L32" s="1"/>
      <c r="M32" s="1"/>
      <c r="N32" s="1"/>
      <c r="O32" s="1"/>
    </row>
    <row r="33">
      <c r="A33" s="1"/>
      <c r="B33" s="8"/>
      <c r="D33" s="9"/>
      <c r="E33" s="1"/>
      <c r="F33" s="8"/>
      <c r="H33" s="9"/>
      <c r="I33" s="1"/>
      <c r="J33" s="1"/>
      <c r="K33" s="1"/>
      <c r="L33" s="1"/>
      <c r="M33" s="1"/>
      <c r="N33" s="1"/>
      <c r="O33" s="1"/>
    </row>
    <row r="34">
      <c r="A34" s="1"/>
      <c r="B34" s="10"/>
      <c r="C34" s="11"/>
      <c r="D34" s="12"/>
      <c r="E34" s="1"/>
      <c r="F34" s="10"/>
      <c r="G34" s="11"/>
      <c r="H34" s="12"/>
      <c r="I34" s="1"/>
      <c r="J34" s="1"/>
      <c r="K34" s="1"/>
      <c r="L34" s="1"/>
      <c r="M34" s="1"/>
      <c r="N34" s="1"/>
      <c r="O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</sheetData>
  <mergeCells count="6">
    <mergeCell ref="B11:H16"/>
    <mergeCell ref="B17:C20"/>
    <mergeCell ref="B27:D29"/>
    <mergeCell ref="F27:H29"/>
    <mergeCell ref="B32:D34"/>
    <mergeCell ref="F32:H34"/>
  </mergeCells>
  <hyperlinks>
    <hyperlink display="Balance Sheet" location="'Balance Sheet'!A1" ref="B27"/>
    <hyperlink display="Income Statement" location="'Income Statement, KPIs'!A1" ref="F27"/>
    <hyperlink display="Cash Flow" location="'Cash Flow'!A1" ref="B32"/>
    <hyperlink display="Revenue Distribution" location="Revenue!A1" ref="F32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8.25"/>
    <col customWidth="1" min="2" max="2" width="39.38"/>
    <col customWidth="1" min="3" max="3" width="16.75"/>
    <col customWidth="1" min="4" max="5" width="14.75"/>
    <col customWidth="1" min="6" max="10" width="16.5"/>
    <col customWidth="1" min="11" max="13" width="16.13"/>
    <col customWidth="1" min="14" max="14" width="17.5"/>
    <col customWidth="1" min="15" max="15" width="16.5"/>
    <col customWidth="1" min="16" max="16" width="13.88"/>
  </cols>
  <sheetData>
    <row r="1" ht="12.0" customHeight="1">
      <c r="A1" s="13" t="s">
        <v>6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ht="12.0" customHeight="1">
      <c r="A2" s="15" t="s">
        <v>7</v>
      </c>
      <c r="C2" s="16"/>
      <c r="D2" s="16"/>
      <c r="E2" s="16"/>
      <c r="F2" s="16"/>
      <c r="G2" s="16"/>
      <c r="H2" s="16"/>
      <c r="I2" s="16"/>
      <c r="J2" s="16"/>
      <c r="K2" s="16"/>
      <c r="L2" s="17"/>
      <c r="M2" s="18"/>
      <c r="N2" s="18"/>
      <c r="O2" s="18"/>
      <c r="P2" s="18"/>
    </row>
    <row r="3">
      <c r="A3" s="19" t="s">
        <v>8</v>
      </c>
      <c r="B3" s="20"/>
    </row>
    <row r="4">
      <c r="A4" s="21"/>
      <c r="B4" s="22"/>
      <c r="C4" s="23" t="s">
        <v>9</v>
      </c>
      <c r="D4" s="23">
        <v>45016.0</v>
      </c>
      <c r="E4" s="23">
        <v>45107.0</v>
      </c>
      <c r="F4" s="23">
        <v>45199.0</v>
      </c>
      <c r="G4" s="23">
        <v>45291.0</v>
      </c>
      <c r="H4" s="23">
        <v>45382.0</v>
      </c>
      <c r="I4" s="23">
        <v>45473.0</v>
      </c>
      <c r="J4" s="23">
        <v>45565.0</v>
      </c>
      <c r="K4" s="23">
        <v>45657.0</v>
      </c>
      <c r="L4" s="23">
        <v>45747.0</v>
      </c>
      <c r="M4" s="24">
        <v>45838.0</v>
      </c>
      <c r="N4" s="23">
        <v>45930.0</v>
      </c>
      <c r="O4" s="24">
        <v>46022.0</v>
      </c>
      <c r="P4" s="24">
        <v>46112.0</v>
      </c>
    </row>
    <row r="5" ht="4.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5"/>
      <c r="L5" s="25"/>
      <c r="M5" s="25"/>
    </row>
    <row r="6" ht="12.0" customHeight="1">
      <c r="A6" s="21"/>
      <c r="B6" s="26" t="s">
        <v>10</v>
      </c>
      <c r="C6" s="27"/>
      <c r="D6" s="21"/>
      <c r="E6" s="21"/>
      <c r="F6" s="21"/>
      <c r="G6" s="21"/>
      <c r="H6" s="21"/>
      <c r="I6" s="21"/>
      <c r="J6" s="21"/>
      <c r="K6" s="25"/>
      <c r="L6" s="25"/>
      <c r="M6" s="25"/>
    </row>
    <row r="7" ht="12.0" customHeight="1">
      <c r="A7" s="21"/>
      <c r="B7" s="28"/>
      <c r="C7" s="29"/>
      <c r="D7" s="21"/>
      <c r="E7" s="21"/>
      <c r="F7" s="21"/>
      <c r="G7" s="21"/>
      <c r="H7" s="21"/>
      <c r="I7" s="21"/>
      <c r="J7" s="21"/>
      <c r="K7" s="25"/>
      <c r="L7" s="25"/>
      <c r="M7" s="25"/>
    </row>
    <row r="8" ht="12.0" customHeight="1">
      <c r="A8" s="21"/>
      <c r="B8" s="30" t="s">
        <v>11</v>
      </c>
      <c r="C8" s="16">
        <v>35596.0</v>
      </c>
      <c r="D8" s="16">
        <v>49514.0</v>
      </c>
      <c r="E8" s="16">
        <v>30966.0</v>
      </c>
      <c r="F8" s="16">
        <v>38800.0</v>
      </c>
      <c r="G8" s="16">
        <v>43715.0</v>
      </c>
      <c r="H8" s="16">
        <v>72123.0</v>
      </c>
      <c r="I8" s="16">
        <v>47635.0</v>
      </c>
      <c r="J8" s="16">
        <v>70375.0</v>
      </c>
      <c r="K8" s="16">
        <v>56621.0</v>
      </c>
      <c r="L8" s="17">
        <v>62813.0</v>
      </c>
      <c r="M8" s="18">
        <v>58643.0</v>
      </c>
      <c r="N8" s="18">
        <v>43298.0</v>
      </c>
      <c r="O8" s="18">
        <v>47864.002689999994</v>
      </c>
      <c r="P8" s="18">
        <v>48116.0</v>
      </c>
    </row>
    <row r="9" ht="12.0" customHeight="1">
      <c r="A9" s="21"/>
      <c r="B9" s="30" t="s">
        <v>12</v>
      </c>
      <c r="C9" s="16">
        <v>18456.0</v>
      </c>
      <c r="D9" s="16">
        <v>18480.0</v>
      </c>
      <c r="E9" s="16">
        <v>7431.0</v>
      </c>
      <c r="F9" s="16">
        <v>7827.0</v>
      </c>
      <c r="G9" s="16">
        <v>654.0</v>
      </c>
      <c r="H9" s="16">
        <v>0.0</v>
      </c>
      <c r="I9" s="16">
        <v>0.0</v>
      </c>
      <c r="J9" s="16">
        <v>0.0</v>
      </c>
      <c r="K9" s="16">
        <v>0.0</v>
      </c>
      <c r="L9" s="17">
        <v>0.0</v>
      </c>
      <c r="M9" s="18">
        <v>0.0</v>
      </c>
      <c r="N9" s="18">
        <v>0.0</v>
      </c>
      <c r="O9" s="18">
        <v>0.0</v>
      </c>
      <c r="P9" s="18">
        <v>0.0</v>
      </c>
    </row>
    <row r="10" ht="12.0" customHeight="1">
      <c r="A10" s="21"/>
      <c r="B10" s="31" t="s">
        <v>13</v>
      </c>
      <c r="C10" s="32">
        <v>96148.0</v>
      </c>
      <c r="D10" s="32">
        <v>87681.0</v>
      </c>
      <c r="E10" s="32">
        <v>97056.0</v>
      </c>
      <c r="F10" s="32">
        <v>84315.0</v>
      </c>
      <c r="G10" s="32">
        <v>97484.0</v>
      </c>
      <c r="H10" s="32">
        <v>62458.0</v>
      </c>
      <c r="I10" s="32">
        <v>79669.0</v>
      </c>
      <c r="J10" s="32">
        <v>81725.0</v>
      </c>
      <c r="K10" s="32">
        <v>93717.0</v>
      </c>
      <c r="L10" s="33">
        <v>66982.0</v>
      </c>
      <c r="M10" s="34">
        <v>71816.0</v>
      </c>
      <c r="N10" s="35">
        <v>86806.0</v>
      </c>
      <c r="O10" s="35">
        <v>97287.99514</v>
      </c>
      <c r="P10" s="35">
        <v>86724.0</v>
      </c>
    </row>
    <row r="11" ht="12.0" customHeight="1">
      <c r="A11" s="21"/>
      <c r="B11" s="31" t="s">
        <v>14</v>
      </c>
      <c r="C11" s="32">
        <v>41637.0</v>
      </c>
      <c r="D11" s="32">
        <v>45756.0</v>
      </c>
      <c r="E11" s="32">
        <v>45317.0</v>
      </c>
      <c r="F11" s="32">
        <v>47886.0</v>
      </c>
      <c r="G11" s="32">
        <v>30492.0</v>
      </c>
      <c r="H11" s="32">
        <v>50244.0</v>
      </c>
      <c r="I11" s="32">
        <v>48341.0</v>
      </c>
      <c r="J11" s="32">
        <v>46354.0</v>
      </c>
      <c r="K11" s="32">
        <v>22256.0</v>
      </c>
      <c r="L11" s="33">
        <v>46673.0</v>
      </c>
      <c r="M11" s="34">
        <v>48596.0</v>
      </c>
      <c r="N11" s="35">
        <v>52049.0</v>
      </c>
      <c r="O11" s="35">
        <v>34260.06364</v>
      </c>
      <c r="P11" s="35">
        <v>56434.0</v>
      </c>
    </row>
    <row r="12" ht="12.0" customHeight="1">
      <c r="A12" s="36"/>
      <c r="B12" s="37" t="s">
        <v>15</v>
      </c>
      <c r="C12" s="38">
        <v>4002.0</v>
      </c>
      <c r="D12" s="38">
        <v>5509.0</v>
      </c>
      <c r="E12" s="38">
        <v>9073.0</v>
      </c>
      <c r="F12" s="38">
        <v>8087.0</v>
      </c>
      <c r="G12" s="38">
        <v>8483.0</v>
      </c>
      <c r="H12" s="38">
        <v>8539.0</v>
      </c>
      <c r="I12" s="38">
        <v>7236.0</v>
      </c>
      <c r="J12" s="38">
        <v>7707.0</v>
      </c>
      <c r="K12" s="38">
        <v>7511.0</v>
      </c>
      <c r="L12" s="17">
        <v>1607.0</v>
      </c>
      <c r="M12" s="18">
        <v>7360.0</v>
      </c>
      <c r="N12" s="35">
        <v>10294.0</v>
      </c>
      <c r="O12" s="35">
        <v>10170.61933</v>
      </c>
      <c r="P12" s="35">
        <v>11692.0</v>
      </c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</row>
    <row r="13" ht="12.0" customHeight="1">
      <c r="A13" s="21"/>
      <c r="B13" s="30" t="s">
        <v>16</v>
      </c>
      <c r="C13" s="16">
        <v>2145.0</v>
      </c>
      <c r="D13" s="16">
        <v>1819.0</v>
      </c>
      <c r="E13" s="16">
        <v>3118.0</v>
      </c>
      <c r="F13" s="16">
        <v>2200.0</v>
      </c>
      <c r="G13" s="16">
        <v>1987.0</v>
      </c>
      <c r="H13" s="16">
        <v>1428.0</v>
      </c>
      <c r="I13" s="16">
        <v>1231.0</v>
      </c>
      <c r="J13" s="16">
        <v>798.0</v>
      </c>
      <c r="K13" s="16">
        <v>723.0</v>
      </c>
      <c r="L13" s="40">
        <v>7030.0</v>
      </c>
      <c r="M13" s="18">
        <v>417.0</v>
      </c>
      <c r="N13" s="35">
        <v>3.0</v>
      </c>
      <c r="O13" s="35">
        <v>190.0</v>
      </c>
      <c r="P13" s="35">
        <v>130.0</v>
      </c>
    </row>
    <row r="14" ht="12.0" customHeight="1">
      <c r="A14" s="21"/>
      <c r="B14" s="30" t="s">
        <v>17</v>
      </c>
      <c r="C14" s="41">
        <v>0.0</v>
      </c>
      <c r="D14" s="41">
        <v>0.0</v>
      </c>
      <c r="E14" s="16">
        <v>0.0</v>
      </c>
      <c r="F14" s="16">
        <v>0.0</v>
      </c>
      <c r="G14" s="16">
        <v>0.0</v>
      </c>
      <c r="H14" s="16">
        <v>0.0</v>
      </c>
      <c r="I14" s="16">
        <v>4197.0</v>
      </c>
      <c r="J14" s="16">
        <v>4495.0</v>
      </c>
      <c r="K14" s="16">
        <v>4247.0</v>
      </c>
      <c r="L14" s="40">
        <v>0.0</v>
      </c>
      <c r="M14" s="18">
        <v>0.0</v>
      </c>
      <c r="N14" s="35" t="s">
        <v>18</v>
      </c>
      <c r="O14" s="35">
        <v>0.0</v>
      </c>
      <c r="P14" s="35">
        <v>0.0</v>
      </c>
    </row>
    <row r="15" ht="12.0" customHeight="1">
      <c r="A15" s="21"/>
      <c r="B15" s="42" t="s">
        <v>19</v>
      </c>
      <c r="C15" s="16">
        <v>7334.0</v>
      </c>
      <c r="D15" s="16">
        <v>6270.0</v>
      </c>
      <c r="E15" s="16">
        <v>6291.0</v>
      </c>
      <c r="F15" s="16">
        <v>7641.0</v>
      </c>
      <c r="G15" s="16">
        <v>5592.0</v>
      </c>
      <c r="H15" s="16">
        <v>5803.0</v>
      </c>
      <c r="I15" s="16">
        <v>6317.0</v>
      </c>
      <c r="J15" s="16">
        <v>5721.0</v>
      </c>
      <c r="K15" s="16">
        <v>6685.0</v>
      </c>
      <c r="L15" s="16">
        <v>7240.0</v>
      </c>
      <c r="M15" s="18">
        <v>7692.0</v>
      </c>
      <c r="N15" s="35">
        <v>7314.0</v>
      </c>
      <c r="O15" s="35">
        <v>6358.12474</v>
      </c>
      <c r="P15" s="35">
        <v>6827.0</v>
      </c>
    </row>
    <row r="16" ht="12.0" customHeight="1">
      <c r="A16" s="21"/>
      <c r="B16" s="26" t="s">
        <v>20</v>
      </c>
      <c r="C16" s="43">
        <f t="shared" ref="C16:P16" si="1">SUM(C8:C15)</f>
        <v>205318</v>
      </c>
      <c r="D16" s="43">
        <f t="shared" si="1"/>
        <v>215029</v>
      </c>
      <c r="E16" s="43">
        <f t="shared" si="1"/>
        <v>199252</v>
      </c>
      <c r="F16" s="43">
        <f t="shared" si="1"/>
        <v>196756</v>
      </c>
      <c r="G16" s="43">
        <f t="shared" si="1"/>
        <v>188407</v>
      </c>
      <c r="H16" s="43">
        <f t="shared" si="1"/>
        <v>200595</v>
      </c>
      <c r="I16" s="43">
        <f t="shared" si="1"/>
        <v>194626</v>
      </c>
      <c r="J16" s="43">
        <f t="shared" si="1"/>
        <v>217175</v>
      </c>
      <c r="K16" s="43">
        <f t="shared" si="1"/>
        <v>191760</v>
      </c>
      <c r="L16" s="43">
        <f t="shared" si="1"/>
        <v>192345</v>
      </c>
      <c r="M16" s="43">
        <f t="shared" si="1"/>
        <v>194524</v>
      </c>
      <c r="N16" s="43">
        <f t="shared" si="1"/>
        <v>199764</v>
      </c>
      <c r="O16" s="43">
        <f t="shared" si="1"/>
        <v>196130.8055</v>
      </c>
      <c r="P16" s="43">
        <f t="shared" si="1"/>
        <v>209923</v>
      </c>
    </row>
    <row r="17" ht="12.0" customHeight="1">
      <c r="A17" s="36"/>
      <c r="B17" s="44" t="s">
        <v>21</v>
      </c>
      <c r="C17" s="45">
        <v>695.0</v>
      </c>
      <c r="D17" s="45">
        <v>717.0</v>
      </c>
      <c r="E17" s="45">
        <v>763.0</v>
      </c>
      <c r="F17" s="45">
        <v>739.0</v>
      </c>
      <c r="G17" s="45">
        <v>198.0</v>
      </c>
      <c r="H17" s="45">
        <v>148.0</v>
      </c>
      <c r="I17" s="45">
        <v>128.0</v>
      </c>
      <c r="J17" s="45">
        <v>81.0</v>
      </c>
      <c r="K17" s="45">
        <v>669.0</v>
      </c>
      <c r="L17" s="46">
        <v>821.0</v>
      </c>
      <c r="M17" s="47">
        <v>874.0</v>
      </c>
      <c r="N17" s="48">
        <v>935.0</v>
      </c>
      <c r="O17" s="35">
        <v>894.78742</v>
      </c>
      <c r="P17" s="35">
        <v>818.0</v>
      </c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</row>
    <row r="18" ht="12.0" customHeight="1">
      <c r="A18" s="21"/>
      <c r="B18" s="44" t="s">
        <v>22</v>
      </c>
      <c r="C18" s="49">
        <v>0.0</v>
      </c>
      <c r="D18" s="49">
        <v>0.0</v>
      </c>
      <c r="E18" s="49">
        <v>0.0</v>
      </c>
      <c r="F18" s="49">
        <v>0.0</v>
      </c>
      <c r="G18" s="49">
        <v>0.0</v>
      </c>
      <c r="H18" s="49">
        <v>0.0</v>
      </c>
      <c r="I18" s="49">
        <v>0.0</v>
      </c>
      <c r="J18" s="49">
        <v>0.0</v>
      </c>
      <c r="K18" s="49">
        <v>5408.0</v>
      </c>
      <c r="L18" s="50">
        <v>6135.0</v>
      </c>
      <c r="M18" s="51">
        <v>6601.0</v>
      </c>
      <c r="N18" s="51" t="s">
        <v>18</v>
      </c>
      <c r="O18" s="35">
        <v>3959.25597</v>
      </c>
      <c r="P18" s="35">
        <v>4366.0</v>
      </c>
    </row>
    <row r="19" ht="12.0" customHeight="1">
      <c r="A19" s="21"/>
      <c r="B19" s="30" t="s">
        <v>23</v>
      </c>
      <c r="C19" s="16">
        <v>2984.0</v>
      </c>
      <c r="D19" s="16">
        <v>3264.0</v>
      </c>
      <c r="E19" s="16">
        <v>3199.0</v>
      </c>
      <c r="F19" s="16">
        <v>3172.0</v>
      </c>
      <c r="G19" s="16">
        <v>3777.0</v>
      </c>
      <c r="H19" s="16">
        <v>3885.0</v>
      </c>
      <c r="I19" s="16">
        <v>4609.0</v>
      </c>
      <c r="J19" s="16">
        <v>3907.0</v>
      </c>
      <c r="K19" s="16">
        <v>1427.0</v>
      </c>
      <c r="L19" s="40">
        <v>643.0</v>
      </c>
      <c r="M19" s="18">
        <v>572.0</v>
      </c>
      <c r="N19" s="35">
        <v>544.0</v>
      </c>
      <c r="O19" s="35">
        <v>1647.85198</v>
      </c>
      <c r="P19" s="35">
        <v>813.0</v>
      </c>
    </row>
    <row r="20" ht="12.0" customHeight="1">
      <c r="A20" s="21"/>
      <c r="B20" s="30" t="s">
        <v>24</v>
      </c>
      <c r="C20" s="16">
        <v>1882.0</v>
      </c>
      <c r="D20" s="16">
        <v>1911.0</v>
      </c>
      <c r="E20" s="16">
        <v>2074.0</v>
      </c>
      <c r="F20" s="16">
        <v>1996.0</v>
      </c>
      <c r="G20" s="16">
        <v>1504.0</v>
      </c>
      <c r="H20" s="16">
        <v>1495.0</v>
      </c>
      <c r="I20" s="16">
        <v>1344.0</v>
      </c>
      <c r="J20" s="16">
        <v>1481.0</v>
      </c>
      <c r="K20" s="16">
        <v>1316.0</v>
      </c>
      <c r="L20" s="40">
        <v>1619.0</v>
      </c>
      <c r="M20" s="18">
        <v>1728.0</v>
      </c>
      <c r="N20" s="35">
        <v>1837.0</v>
      </c>
      <c r="O20" s="35">
        <v>1812.77122</v>
      </c>
      <c r="P20" s="35">
        <v>1917.0</v>
      </c>
    </row>
    <row r="21" ht="12.0" customHeight="1">
      <c r="A21" s="21"/>
      <c r="B21" s="30" t="s">
        <v>17</v>
      </c>
      <c r="C21" s="16">
        <v>6047.0</v>
      </c>
      <c r="D21" s="16">
        <v>5995.0</v>
      </c>
      <c r="E21" s="16">
        <v>6400.0</v>
      </c>
      <c r="F21" s="16">
        <v>6193.0</v>
      </c>
      <c r="G21" s="16">
        <v>6003.0</v>
      </c>
      <c r="H21" s="16">
        <v>5961.0</v>
      </c>
      <c r="I21" s="16">
        <v>1626.0</v>
      </c>
      <c r="J21" s="16">
        <v>1659.0</v>
      </c>
      <c r="K21" s="16">
        <v>1000.0</v>
      </c>
      <c r="L21" s="40">
        <v>1078.0</v>
      </c>
      <c r="M21" s="18">
        <v>1134.0</v>
      </c>
      <c r="N21" s="35">
        <v>1164.0</v>
      </c>
      <c r="O21" s="35">
        <v>589.07994</v>
      </c>
      <c r="P21" s="35">
        <v>621.0</v>
      </c>
    </row>
    <row r="22" ht="12.0" customHeight="1">
      <c r="A22" s="21"/>
      <c r="B22" s="30" t="s">
        <v>19</v>
      </c>
      <c r="C22" s="16">
        <v>700.0</v>
      </c>
      <c r="D22" s="16">
        <v>716.0</v>
      </c>
      <c r="E22" s="16">
        <v>382.0</v>
      </c>
      <c r="F22" s="16">
        <v>440.0</v>
      </c>
      <c r="G22" s="16">
        <v>212.0</v>
      </c>
      <c r="H22" s="16">
        <v>234.0</v>
      </c>
      <c r="I22" s="16">
        <v>196.0</v>
      </c>
      <c r="J22" s="16">
        <v>1177.0</v>
      </c>
      <c r="K22" s="16">
        <v>1601.0</v>
      </c>
      <c r="L22" s="40">
        <v>1432.0</v>
      </c>
      <c r="M22" s="18">
        <v>1241.0</v>
      </c>
      <c r="N22" s="35">
        <v>1162.0</v>
      </c>
      <c r="O22" s="35">
        <v>1183.06349</v>
      </c>
      <c r="P22" s="35">
        <v>1052.0</v>
      </c>
    </row>
    <row r="23" ht="12.0" customHeight="1">
      <c r="A23" s="21"/>
      <c r="B23" s="30" t="s">
        <v>25</v>
      </c>
      <c r="C23" s="16">
        <v>10592.0</v>
      </c>
      <c r="D23" s="16">
        <v>10242.0</v>
      </c>
      <c r="E23" s="16">
        <v>9623.0</v>
      </c>
      <c r="F23" s="16">
        <v>8322.0</v>
      </c>
      <c r="G23" s="16">
        <v>7970.0</v>
      </c>
      <c r="H23" s="16">
        <v>6991.0</v>
      </c>
      <c r="I23" s="16">
        <v>6451.0</v>
      </c>
      <c r="J23" s="16">
        <v>6509.0</v>
      </c>
      <c r="K23" s="16">
        <v>5896.0</v>
      </c>
      <c r="L23" s="40">
        <v>6194.0</v>
      </c>
      <c r="M23" s="18">
        <v>7105.0</v>
      </c>
      <c r="N23" s="35">
        <v>7490.0</v>
      </c>
      <c r="O23" s="35">
        <v>7354.26751</v>
      </c>
      <c r="P23" s="35">
        <v>7675.0</v>
      </c>
    </row>
    <row r="24" ht="12.0" customHeight="1">
      <c r="A24" s="21"/>
      <c r="B24" s="30" t="s">
        <v>26</v>
      </c>
      <c r="C24" s="41">
        <v>336546.0</v>
      </c>
      <c r="D24" s="41">
        <v>339407.0</v>
      </c>
      <c r="E24" s="16">
        <v>347360.0</v>
      </c>
      <c r="F24" s="16">
        <v>337647.0</v>
      </c>
      <c r="G24" s="16">
        <v>344921.0</v>
      </c>
      <c r="H24" s="16">
        <v>338555.0</v>
      </c>
      <c r="I24" s="16">
        <v>322519.0</v>
      </c>
      <c r="J24" s="16">
        <v>328081.0</v>
      </c>
      <c r="K24" s="16">
        <v>309284.0</v>
      </c>
      <c r="L24" s="40">
        <v>320322.0</v>
      </c>
      <c r="M24" s="18">
        <v>331144.0</v>
      </c>
      <c r="N24" s="35">
        <v>333300.0</v>
      </c>
      <c r="O24" s="35">
        <v>329348.0</v>
      </c>
      <c r="P24" s="35">
        <v>334882.0</v>
      </c>
    </row>
    <row r="25" ht="12.0" customHeight="1">
      <c r="A25" s="21"/>
      <c r="B25" s="42" t="s">
        <v>27</v>
      </c>
      <c r="C25" s="52">
        <v>10769.0</v>
      </c>
      <c r="D25" s="52">
        <v>9921.0</v>
      </c>
      <c r="E25" s="52">
        <v>9714.0</v>
      </c>
      <c r="F25" s="52">
        <v>8634.0</v>
      </c>
      <c r="G25" s="52">
        <v>8198.0</v>
      </c>
      <c r="H25" s="52">
        <v>7193.0</v>
      </c>
      <c r="I25" s="52">
        <v>9339.0</v>
      </c>
      <c r="J25" s="52">
        <v>8985.0</v>
      </c>
      <c r="K25" s="52">
        <v>8055.0</v>
      </c>
      <c r="L25" s="40">
        <v>7611.0</v>
      </c>
      <c r="M25" s="18">
        <v>7879.0</v>
      </c>
      <c r="N25" s="35">
        <v>8117.0</v>
      </c>
      <c r="O25" s="35">
        <v>7578.2287400000005</v>
      </c>
      <c r="P25" s="35">
        <v>6787.0</v>
      </c>
    </row>
    <row r="26" ht="12.0" customHeight="1">
      <c r="A26" s="21"/>
      <c r="B26" s="26" t="s">
        <v>28</v>
      </c>
      <c r="C26" s="53">
        <f t="shared" ref="C26:P26" si="2">SUM(C17:C25)</f>
        <v>370215</v>
      </c>
      <c r="D26" s="53">
        <f t="shared" si="2"/>
        <v>372173</v>
      </c>
      <c r="E26" s="53">
        <f t="shared" si="2"/>
        <v>379515</v>
      </c>
      <c r="F26" s="53">
        <f t="shared" si="2"/>
        <v>367143</v>
      </c>
      <c r="G26" s="53">
        <f t="shared" si="2"/>
        <v>372783</v>
      </c>
      <c r="H26" s="53">
        <f t="shared" si="2"/>
        <v>364462</v>
      </c>
      <c r="I26" s="53">
        <f t="shared" si="2"/>
        <v>346212</v>
      </c>
      <c r="J26" s="53">
        <f t="shared" si="2"/>
        <v>351880</v>
      </c>
      <c r="K26" s="53">
        <f t="shared" si="2"/>
        <v>334656</v>
      </c>
      <c r="L26" s="53">
        <f t="shared" si="2"/>
        <v>345855</v>
      </c>
      <c r="M26" s="53">
        <f t="shared" si="2"/>
        <v>358278</v>
      </c>
      <c r="N26" s="53">
        <f t="shared" si="2"/>
        <v>354549</v>
      </c>
      <c r="O26" s="53">
        <f t="shared" si="2"/>
        <v>354367.3063</v>
      </c>
      <c r="P26" s="53">
        <f t="shared" si="2"/>
        <v>358931</v>
      </c>
    </row>
    <row r="27" ht="12.0" customHeight="1">
      <c r="A27" s="21"/>
      <c r="B27" s="54" t="s">
        <v>29</v>
      </c>
      <c r="C27" s="55">
        <f t="shared" ref="C27:P27" si="3">C16+C26</f>
        <v>575533</v>
      </c>
      <c r="D27" s="55">
        <f t="shared" si="3"/>
        <v>587202</v>
      </c>
      <c r="E27" s="55">
        <f t="shared" si="3"/>
        <v>578767</v>
      </c>
      <c r="F27" s="55">
        <f t="shared" si="3"/>
        <v>563899</v>
      </c>
      <c r="G27" s="55">
        <f t="shared" si="3"/>
        <v>561190</v>
      </c>
      <c r="H27" s="55">
        <f t="shared" si="3"/>
        <v>565057</v>
      </c>
      <c r="I27" s="55">
        <f t="shared" si="3"/>
        <v>540838</v>
      </c>
      <c r="J27" s="55">
        <f t="shared" si="3"/>
        <v>569055</v>
      </c>
      <c r="K27" s="55">
        <f t="shared" si="3"/>
        <v>526416</v>
      </c>
      <c r="L27" s="55">
        <f t="shared" si="3"/>
        <v>538200</v>
      </c>
      <c r="M27" s="55">
        <f t="shared" si="3"/>
        <v>552802</v>
      </c>
      <c r="N27" s="55">
        <f t="shared" si="3"/>
        <v>554313</v>
      </c>
      <c r="O27" s="55">
        <f t="shared" si="3"/>
        <v>550498.1118</v>
      </c>
      <c r="P27" s="55">
        <f t="shared" si="3"/>
        <v>568854</v>
      </c>
    </row>
    <row r="28" ht="12.0" customHeight="1">
      <c r="A28" s="21"/>
      <c r="B28" s="56" t="s">
        <v>30</v>
      </c>
      <c r="C28" s="16"/>
      <c r="D28" s="16"/>
      <c r="E28" s="16"/>
      <c r="F28" s="16"/>
      <c r="G28" s="16"/>
      <c r="H28" s="21"/>
      <c r="I28" s="21"/>
      <c r="J28" s="21"/>
      <c r="K28" s="25"/>
      <c r="L28" s="25"/>
      <c r="M28" s="25"/>
    </row>
    <row r="29" ht="12.0" customHeight="1">
      <c r="A29" s="21"/>
      <c r="B29" s="30" t="s">
        <v>31</v>
      </c>
      <c r="C29" s="16">
        <v>6397.0</v>
      </c>
      <c r="D29" s="16">
        <v>4240.0</v>
      </c>
      <c r="E29" s="16">
        <v>3993.0</v>
      </c>
      <c r="F29" s="16">
        <v>3386.0</v>
      </c>
      <c r="G29" s="16">
        <v>4480.0</v>
      </c>
      <c r="H29" s="16">
        <v>4043.0</v>
      </c>
      <c r="I29" s="16">
        <v>3429.0</v>
      </c>
      <c r="J29" s="16">
        <v>3333.0</v>
      </c>
      <c r="K29" s="16">
        <v>4803.0</v>
      </c>
      <c r="L29" s="40">
        <v>4557.0</v>
      </c>
      <c r="M29" s="18">
        <v>5487.0</v>
      </c>
      <c r="N29" s="35">
        <v>3728.0</v>
      </c>
      <c r="O29" s="35">
        <v>5192.37312</v>
      </c>
      <c r="P29" s="35">
        <v>6492.0</v>
      </c>
    </row>
    <row r="30" ht="12.0" customHeight="1">
      <c r="A30" s="21"/>
      <c r="B30" s="30" t="s">
        <v>32</v>
      </c>
      <c r="C30" s="16">
        <v>45236.0</v>
      </c>
      <c r="D30" s="16">
        <v>46301.0</v>
      </c>
      <c r="E30" s="16">
        <v>41636.0</v>
      </c>
      <c r="F30" s="16">
        <v>45595.0</v>
      </c>
      <c r="G30" s="16">
        <v>23283.0</v>
      </c>
      <c r="H30" s="16">
        <v>26760.0</v>
      </c>
      <c r="I30" s="16">
        <v>29286.0</v>
      </c>
      <c r="J30" s="16">
        <v>45959.0</v>
      </c>
      <c r="K30" s="16">
        <v>46227.0</v>
      </c>
      <c r="L30" s="40">
        <v>49031.0</v>
      </c>
      <c r="M30" s="18">
        <v>65829.0</v>
      </c>
      <c r="N30" s="35">
        <v>69326.0</v>
      </c>
      <c r="O30" s="35">
        <v>66442.95364</v>
      </c>
      <c r="P30" s="35">
        <v>66164.0</v>
      </c>
    </row>
    <row r="31" ht="12.0" customHeight="1">
      <c r="A31" s="21"/>
      <c r="B31" s="30" t="s">
        <v>33</v>
      </c>
      <c r="C31" s="16">
        <v>4128.0</v>
      </c>
      <c r="D31" s="16">
        <v>3921.0</v>
      </c>
      <c r="E31" s="16">
        <v>4139.0</v>
      </c>
      <c r="F31" s="16">
        <v>3778.0</v>
      </c>
      <c r="G31" s="16">
        <v>3690.0</v>
      </c>
      <c r="H31" s="16">
        <v>3144.0</v>
      </c>
      <c r="I31" s="16">
        <v>3498.0</v>
      </c>
      <c r="J31" s="16">
        <v>3905.0</v>
      </c>
      <c r="K31" s="16">
        <v>3867.0</v>
      </c>
      <c r="L31" s="40">
        <v>3902.0</v>
      </c>
      <c r="M31" s="18">
        <v>3977.0</v>
      </c>
      <c r="N31" s="35">
        <v>3862.0</v>
      </c>
      <c r="O31" s="35">
        <v>3434.77379</v>
      </c>
      <c r="P31" s="35">
        <v>3125.0</v>
      </c>
    </row>
    <row r="32" ht="12.0" customHeight="1">
      <c r="A32" s="21"/>
      <c r="B32" s="30" t="s">
        <v>34</v>
      </c>
      <c r="C32" s="16">
        <v>49860.0</v>
      </c>
      <c r="D32" s="16">
        <v>49563.0</v>
      </c>
      <c r="E32" s="16">
        <v>41218.0</v>
      </c>
      <c r="F32" s="16">
        <v>43255.0</v>
      </c>
      <c r="G32" s="16">
        <v>40567.0</v>
      </c>
      <c r="H32" s="16">
        <v>42187.0</v>
      </c>
      <c r="I32" s="16">
        <v>37155.0</v>
      </c>
      <c r="J32" s="16">
        <v>46705.0</v>
      </c>
      <c r="K32" s="16">
        <v>44554.0</v>
      </c>
      <c r="L32" s="40">
        <v>50001.0</v>
      </c>
      <c r="M32" s="18">
        <v>46030.0</v>
      </c>
      <c r="N32" s="35">
        <v>55799.0</v>
      </c>
      <c r="O32" s="35">
        <v>58669.99275</v>
      </c>
      <c r="P32" s="35">
        <v>63347.0</v>
      </c>
    </row>
    <row r="33" ht="12.0" customHeight="1">
      <c r="A33" s="21"/>
      <c r="B33" s="30" t="s">
        <v>35</v>
      </c>
      <c r="C33" s="16">
        <v>14709.0</v>
      </c>
      <c r="D33" s="16">
        <v>15176.0</v>
      </c>
      <c r="E33" s="16">
        <v>8421.0</v>
      </c>
      <c r="F33" s="16">
        <v>8248.0</v>
      </c>
      <c r="G33" s="16">
        <v>2761.0</v>
      </c>
      <c r="H33" s="16">
        <v>22055.0</v>
      </c>
      <c r="I33" s="16">
        <v>22065.0</v>
      </c>
      <c r="J33" s="16">
        <v>23039.0</v>
      </c>
      <c r="K33" s="16">
        <v>6522.0</v>
      </c>
      <c r="L33" s="40">
        <v>2503.0</v>
      </c>
      <c r="M33" s="18">
        <v>1970.0</v>
      </c>
      <c r="N33" s="35">
        <v>1297.0</v>
      </c>
      <c r="O33" s="35">
        <v>1328.21935</v>
      </c>
      <c r="P33" s="35">
        <v>1474.0</v>
      </c>
    </row>
    <row r="34" ht="12.0" customHeight="1">
      <c r="A34" s="21"/>
      <c r="B34" s="30" t="s">
        <v>16</v>
      </c>
      <c r="C34" s="16">
        <v>788.0</v>
      </c>
      <c r="D34" s="16">
        <v>89.0</v>
      </c>
      <c r="E34" s="16">
        <v>0.0</v>
      </c>
      <c r="F34" s="16">
        <v>0.0</v>
      </c>
      <c r="G34" s="16">
        <v>0.0</v>
      </c>
      <c r="H34" s="16">
        <v>0.0</v>
      </c>
      <c r="I34" s="16">
        <v>1491.0</v>
      </c>
      <c r="J34" s="16">
        <v>1319.0</v>
      </c>
      <c r="K34" s="16">
        <v>2370.0</v>
      </c>
      <c r="L34" s="40">
        <v>1423.0</v>
      </c>
      <c r="M34" s="18">
        <v>768.0</v>
      </c>
      <c r="N34" s="35">
        <v>477.0</v>
      </c>
      <c r="O34" s="35">
        <v>512.0</v>
      </c>
      <c r="P34" s="35">
        <v>190.0</v>
      </c>
    </row>
    <row r="35" ht="12.0" customHeight="1">
      <c r="A35" s="36"/>
      <c r="B35" s="57" t="s">
        <v>36</v>
      </c>
      <c r="C35" s="38">
        <v>3502.0</v>
      </c>
      <c r="D35" s="38">
        <v>4190.0</v>
      </c>
      <c r="E35" s="38">
        <v>4593.0</v>
      </c>
      <c r="F35" s="38">
        <v>4328.0</v>
      </c>
      <c r="G35" s="38">
        <v>3692.0</v>
      </c>
      <c r="H35" s="38">
        <v>3210.0</v>
      </c>
      <c r="I35" s="38">
        <v>3240.0</v>
      </c>
      <c r="J35" s="38">
        <v>4582.0</v>
      </c>
      <c r="K35" s="38">
        <v>5885.0</v>
      </c>
      <c r="L35" s="17">
        <v>7129.0</v>
      </c>
      <c r="M35" s="18">
        <v>2773.0</v>
      </c>
      <c r="N35" s="35">
        <v>3906.0</v>
      </c>
      <c r="O35" s="35">
        <v>759.81083</v>
      </c>
      <c r="P35" s="35">
        <v>840.0</v>
      </c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</row>
    <row r="36" ht="12.0" customHeight="1">
      <c r="A36" s="36"/>
      <c r="B36" s="57" t="s">
        <v>37</v>
      </c>
      <c r="C36" s="38"/>
      <c r="D36" s="38"/>
      <c r="E36" s="38"/>
      <c r="F36" s="38"/>
      <c r="G36" s="38"/>
      <c r="H36" s="38"/>
      <c r="I36" s="38"/>
      <c r="J36" s="38"/>
      <c r="K36" s="38"/>
      <c r="L36" s="17"/>
      <c r="M36" s="18"/>
      <c r="N36" s="35"/>
      <c r="O36" s="35">
        <v>3265.56737</v>
      </c>
      <c r="P36" s="35">
        <v>3732.0</v>
      </c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</row>
    <row r="37" ht="12.0" customHeight="1">
      <c r="A37" s="36"/>
      <c r="B37" s="44" t="s">
        <v>38</v>
      </c>
      <c r="C37" s="38">
        <v>6159.0</v>
      </c>
      <c r="D37" s="38">
        <v>4033.0</v>
      </c>
      <c r="E37" s="38">
        <v>2694.0</v>
      </c>
      <c r="F37" s="38">
        <v>2587.0</v>
      </c>
      <c r="G37" s="38">
        <v>9931.0</v>
      </c>
      <c r="H37" s="38">
        <v>5932.0</v>
      </c>
      <c r="I37" s="38">
        <v>4580.0</v>
      </c>
      <c r="J37" s="38">
        <v>5358.0</v>
      </c>
      <c r="K37" s="38">
        <v>6766.0</v>
      </c>
      <c r="L37" s="17">
        <v>2255.0</v>
      </c>
      <c r="M37" s="18">
        <v>1172.0</v>
      </c>
      <c r="N37" s="35">
        <v>953.0</v>
      </c>
      <c r="O37" s="35">
        <v>4020.52432</v>
      </c>
      <c r="P37" s="35">
        <v>4889.0</v>
      </c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</row>
    <row r="38" ht="12.0" customHeight="1">
      <c r="A38" s="21"/>
      <c r="B38" s="42" t="s">
        <v>39</v>
      </c>
      <c r="C38" s="52">
        <v>9104.0</v>
      </c>
      <c r="D38" s="52">
        <v>9989.0</v>
      </c>
      <c r="E38" s="52">
        <v>8025.0</v>
      </c>
      <c r="F38" s="52">
        <v>6900.0</v>
      </c>
      <c r="G38" s="52">
        <v>5636.0</v>
      </c>
      <c r="H38" s="52">
        <v>3170.0</v>
      </c>
      <c r="I38" s="52">
        <v>3150.0</v>
      </c>
      <c r="J38" s="52">
        <v>3435.0</v>
      </c>
      <c r="K38" s="52">
        <v>3989.0</v>
      </c>
      <c r="L38" s="52">
        <v>2950.0</v>
      </c>
      <c r="M38" s="18">
        <v>2853.0</v>
      </c>
      <c r="N38" s="35">
        <v>3617.0</v>
      </c>
      <c r="O38" s="35">
        <v>3291.40189</v>
      </c>
      <c r="P38" s="35">
        <v>2540.0</v>
      </c>
    </row>
    <row r="39" ht="12.0" customHeight="1">
      <c r="A39" s="21"/>
      <c r="B39" s="26" t="s">
        <v>40</v>
      </c>
      <c r="C39" s="43">
        <f t="shared" ref="C39:P39" si="4">SUM(C29:C38)</f>
        <v>139883</v>
      </c>
      <c r="D39" s="43">
        <f t="shared" si="4"/>
        <v>137502</v>
      </c>
      <c r="E39" s="43">
        <f t="shared" si="4"/>
        <v>114719</v>
      </c>
      <c r="F39" s="43">
        <f t="shared" si="4"/>
        <v>118077</v>
      </c>
      <c r="G39" s="43">
        <f t="shared" si="4"/>
        <v>94040</v>
      </c>
      <c r="H39" s="43">
        <f t="shared" si="4"/>
        <v>110501</v>
      </c>
      <c r="I39" s="43">
        <f t="shared" si="4"/>
        <v>107894</v>
      </c>
      <c r="J39" s="43">
        <f t="shared" si="4"/>
        <v>137635</v>
      </c>
      <c r="K39" s="43">
        <f t="shared" si="4"/>
        <v>124983</v>
      </c>
      <c r="L39" s="43">
        <f t="shared" si="4"/>
        <v>123751</v>
      </c>
      <c r="M39" s="43">
        <f t="shared" si="4"/>
        <v>130859</v>
      </c>
      <c r="N39" s="43">
        <f t="shared" si="4"/>
        <v>142965</v>
      </c>
      <c r="O39" s="43">
        <f t="shared" si="4"/>
        <v>146917.6171</v>
      </c>
      <c r="P39" s="43">
        <f t="shared" si="4"/>
        <v>152793</v>
      </c>
    </row>
    <row r="40" ht="12.0" customHeight="1">
      <c r="A40" s="21"/>
      <c r="B40" s="30" t="s">
        <v>32</v>
      </c>
      <c r="C40" s="16">
        <v>144457.0</v>
      </c>
      <c r="D40" s="16">
        <v>142203.0</v>
      </c>
      <c r="E40" s="16">
        <v>137969.0</v>
      </c>
      <c r="F40" s="16">
        <v>124818.0</v>
      </c>
      <c r="G40" s="16">
        <v>126979.0</v>
      </c>
      <c r="H40" s="16">
        <v>132170.0</v>
      </c>
      <c r="I40" s="16">
        <v>119851.0</v>
      </c>
      <c r="J40" s="16">
        <v>107761.0</v>
      </c>
      <c r="K40" s="16">
        <v>92508.0</v>
      </c>
      <c r="L40" s="40">
        <v>90472.0</v>
      </c>
      <c r="M40" s="18">
        <v>81702.0</v>
      </c>
      <c r="N40" s="35">
        <v>66572.0</v>
      </c>
      <c r="O40" s="35">
        <v>56185.27825</v>
      </c>
      <c r="P40" s="35">
        <v>54709.0</v>
      </c>
    </row>
    <row r="41" ht="12.0" customHeight="1">
      <c r="A41" s="21"/>
      <c r="B41" s="30" t="s">
        <v>41</v>
      </c>
      <c r="C41" s="16">
        <v>4014.0</v>
      </c>
      <c r="D41" s="16">
        <v>5781.0</v>
      </c>
      <c r="E41" s="16">
        <v>9984.0</v>
      </c>
      <c r="F41" s="16">
        <v>11509.0</v>
      </c>
      <c r="G41" s="16">
        <v>14142.0</v>
      </c>
      <c r="H41" s="16">
        <v>15545.0</v>
      </c>
      <c r="I41" s="16">
        <v>15382.0</v>
      </c>
      <c r="J41" s="16">
        <v>16185.0</v>
      </c>
      <c r="K41" s="16">
        <v>16282.0</v>
      </c>
      <c r="L41" s="40">
        <v>20506.0</v>
      </c>
      <c r="M41" s="18">
        <v>24815.0</v>
      </c>
      <c r="N41" s="35">
        <v>26335.0</v>
      </c>
      <c r="O41" s="35">
        <v>26427.39094</v>
      </c>
      <c r="P41" s="35">
        <v>31169.0</v>
      </c>
    </row>
    <row r="42" ht="12.0" customHeight="1">
      <c r="A42" s="21"/>
      <c r="B42" s="30" t="s">
        <v>33</v>
      </c>
      <c r="C42" s="16">
        <v>7909.0</v>
      </c>
      <c r="D42" s="16">
        <v>7290.0</v>
      </c>
      <c r="E42" s="16">
        <v>6706.0</v>
      </c>
      <c r="F42" s="16">
        <v>5958.0</v>
      </c>
      <c r="G42" s="16">
        <v>5585.0</v>
      </c>
      <c r="H42" s="16">
        <v>5084.0</v>
      </c>
      <c r="I42" s="16">
        <v>6897.0</v>
      </c>
      <c r="J42" s="16">
        <v>6354.0</v>
      </c>
      <c r="K42" s="16">
        <v>5628.0</v>
      </c>
      <c r="L42" s="40">
        <v>5070.0</v>
      </c>
      <c r="M42" s="18">
        <v>5164.0</v>
      </c>
      <c r="N42" s="35">
        <v>5043.0</v>
      </c>
      <c r="O42" s="35">
        <v>4867.74781</v>
      </c>
      <c r="P42" s="35">
        <v>4092.0</v>
      </c>
    </row>
    <row r="43" ht="12.0" customHeight="1">
      <c r="A43" s="21"/>
      <c r="B43" s="30" t="s">
        <v>42</v>
      </c>
      <c r="C43" s="16">
        <v>2366.0</v>
      </c>
      <c r="D43" s="16">
        <v>2377.0</v>
      </c>
      <c r="E43" s="16">
        <v>2506.0</v>
      </c>
      <c r="F43" s="16">
        <v>2409.0</v>
      </c>
      <c r="G43" s="16">
        <v>1987.0</v>
      </c>
      <c r="H43" s="16">
        <v>1941.0</v>
      </c>
      <c r="I43" s="16">
        <v>1727.0</v>
      </c>
      <c r="J43" s="16">
        <v>1762.0</v>
      </c>
      <c r="K43" s="16">
        <v>1076.0</v>
      </c>
      <c r="L43" s="40">
        <v>1166.0</v>
      </c>
      <c r="M43" s="18">
        <v>1243.0</v>
      </c>
      <c r="N43" s="35">
        <v>1276.0</v>
      </c>
      <c r="O43" s="35">
        <v>680.33321</v>
      </c>
      <c r="P43" s="35">
        <v>717.0</v>
      </c>
    </row>
    <row r="44" ht="12.0" customHeight="1">
      <c r="A44" s="21"/>
      <c r="B44" s="30" t="s">
        <v>35</v>
      </c>
      <c r="C44" s="16">
        <v>25547.0</v>
      </c>
      <c r="D44" s="16">
        <v>26116.0</v>
      </c>
      <c r="E44" s="16">
        <v>26308.0</v>
      </c>
      <c r="F44" s="16">
        <v>24796.0</v>
      </c>
      <c r="G44" s="16">
        <v>25342.0</v>
      </c>
      <c r="H44" s="16">
        <v>6166.0</v>
      </c>
      <c r="I44" s="16">
        <v>5029.0</v>
      </c>
      <c r="J44" s="16">
        <v>3761.0</v>
      </c>
      <c r="K44" s="16">
        <v>3389.0</v>
      </c>
      <c r="L44" s="40">
        <v>3754.0</v>
      </c>
      <c r="M44" s="18">
        <v>4050.0</v>
      </c>
      <c r="N44" s="35">
        <v>3958.0</v>
      </c>
      <c r="O44" s="35">
        <v>3904.61861</v>
      </c>
      <c r="P44" s="35">
        <v>4220.0</v>
      </c>
    </row>
    <row r="45" ht="12.0" customHeight="1">
      <c r="A45" s="21"/>
      <c r="B45" s="42" t="s">
        <v>39</v>
      </c>
      <c r="C45" s="16">
        <v>677.0</v>
      </c>
      <c r="D45" s="16">
        <v>577.0</v>
      </c>
      <c r="E45" s="16">
        <v>661.0</v>
      </c>
      <c r="F45" s="16">
        <v>1716.0</v>
      </c>
      <c r="G45" s="16">
        <v>1612.0</v>
      </c>
      <c r="H45" s="16">
        <v>2816.0</v>
      </c>
      <c r="I45" s="16">
        <v>2488.0</v>
      </c>
      <c r="J45" s="16">
        <v>2835.0</v>
      </c>
      <c r="K45" s="16">
        <v>2426.0</v>
      </c>
      <c r="L45" s="16">
        <v>2719.0</v>
      </c>
      <c r="M45" s="18">
        <v>2758.0</v>
      </c>
      <c r="N45" s="35">
        <v>2777.0</v>
      </c>
      <c r="O45" s="35">
        <v>2578.0</v>
      </c>
      <c r="P45" s="35">
        <v>2579.0</v>
      </c>
    </row>
    <row r="46" ht="12.0" customHeight="1">
      <c r="A46" s="21"/>
      <c r="B46" s="26" t="s">
        <v>43</v>
      </c>
      <c r="C46" s="43">
        <f t="shared" ref="C46:P46" si="5">SUM(C40:C45)</f>
        <v>184970</v>
      </c>
      <c r="D46" s="43">
        <f t="shared" si="5"/>
        <v>184344</v>
      </c>
      <c r="E46" s="43">
        <f t="shared" si="5"/>
        <v>184134</v>
      </c>
      <c r="F46" s="43">
        <f t="shared" si="5"/>
        <v>171206</v>
      </c>
      <c r="G46" s="43">
        <f t="shared" si="5"/>
        <v>175647</v>
      </c>
      <c r="H46" s="43">
        <f t="shared" si="5"/>
        <v>163722</v>
      </c>
      <c r="I46" s="43">
        <f t="shared" si="5"/>
        <v>151374</v>
      </c>
      <c r="J46" s="43">
        <f t="shared" si="5"/>
        <v>138658</v>
      </c>
      <c r="K46" s="43">
        <f t="shared" si="5"/>
        <v>121309</v>
      </c>
      <c r="L46" s="43">
        <f t="shared" si="5"/>
        <v>123687</v>
      </c>
      <c r="M46" s="43">
        <f t="shared" si="5"/>
        <v>119732</v>
      </c>
      <c r="N46" s="43">
        <f t="shared" si="5"/>
        <v>105961</v>
      </c>
      <c r="O46" s="43">
        <f t="shared" si="5"/>
        <v>94643.36882</v>
      </c>
      <c r="P46" s="43">
        <f t="shared" si="5"/>
        <v>97486</v>
      </c>
    </row>
    <row r="47" ht="12.0" customHeight="1">
      <c r="A47" s="21"/>
      <c r="B47" s="28"/>
      <c r="C47" s="58"/>
      <c r="D47" s="16"/>
      <c r="E47" s="16"/>
      <c r="F47" s="16"/>
      <c r="G47" s="16"/>
      <c r="H47" s="21"/>
      <c r="I47" s="21"/>
      <c r="J47" s="21"/>
      <c r="K47" s="25"/>
      <c r="L47" s="25"/>
      <c r="M47" s="25"/>
      <c r="N47" s="25"/>
      <c r="O47" s="41"/>
      <c r="P47" s="41"/>
    </row>
    <row r="48" ht="12.0" customHeight="1">
      <c r="A48" s="21"/>
      <c r="B48" s="26" t="s">
        <v>44</v>
      </c>
      <c r="C48" s="58"/>
      <c r="D48" s="16"/>
      <c r="E48" s="16"/>
      <c r="F48" s="16"/>
      <c r="G48" s="16"/>
      <c r="H48" s="21"/>
      <c r="I48" s="21"/>
      <c r="J48" s="21"/>
      <c r="K48" s="25"/>
      <c r="L48" s="25"/>
      <c r="M48" s="25"/>
      <c r="N48" s="25"/>
      <c r="O48" s="25"/>
      <c r="P48" s="25"/>
    </row>
    <row r="49" ht="12.0" customHeight="1">
      <c r="A49" s="21"/>
      <c r="B49" s="30" t="s">
        <v>45</v>
      </c>
      <c r="C49" s="16">
        <v>7.0</v>
      </c>
      <c r="D49" s="16">
        <v>7.0</v>
      </c>
      <c r="E49" s="16">
        <v>7.0</v>
      </c>
      <c r="F49" s="16">
        <v>7.0</v>
      </c>
      <c r="G49" s="16">
        <v>7.0</v>
      </c>
      <c r="H49" s="16">
        <v>7.0</v>
      </c>
      <c r="I49" s="16">
        <v>7.0</v>
      </c>
      <c r="J49" s="16">
        <v>7.0</v>
      </c>
      <c r="K49" s="16">
        <v>7.0</v>
      </c>
      <c r="L49" s="40">
        <v>7.0</v>
      </c>
      <c r="M49" s="18">
        <v>7.0</v>
      </c>
      <c r="N49" s="35">
        <v>7.0</v>
      </c>
      <c r="O49" s="35">
        <v>6.648959999999999</v>
      </c>
      <c r="P49" s="35">
        <v>7.0</v>
      </c>
    </row>
    <row r="50" ht="12.0" customHeight="1">
      <c r="A50" s="21"/>
      <c r="B50" s="30" t="s">
        <v>46</v>
      </c>
      <c r="C50" s="16">
        <v>174646.0</v>
      </c>
      <c r="D50" s="16">
        <v>174646.0</v>
      </c>
      <c r="E50" s="16">
        <v>174646.0</v>
      </c>
      <c r="F50" s="16">
        <v>174646.0</v>
      </c>
      <c r="G50" s="16">
        <v>181092.0</v>
      </c>
      <c r="H50" s="16">
        <v>181552.0</v>
      </c>
      <c r="I50" s="16">
        <v>181552.0</v>
      </c>
      <c r="J50" s="16">
        <v>181517.0</v>
      </c>
      <c r="K50" s="16">
        <v>186333.0</v>
      </c>
      <c r="L50" s="40">
        <v>185173.0</v>
      </c>
      <c r="M50" s="18">
        <v>184183.0</v>
      </c>
      <c r="N50" s="35">
        <v>183314.0</v>
      </c>
      <c r="O50" s="35">
        <v>183395.22150999997</v>
      </c>
      <c r="P50" s="35">
        <v>181215.0</v>
      </c>
    </row>
    <row r="51" ht="12.0" customHeight="1">
      <c r="A51" s="21"/>
      <c r="B51" s="30" t="s">
        <v>47</v>
      </c>
      <c r="C51" s="16">
        <v>0.0</v>
      </c>
      <c r="D51" s="16">
        <v>0.0</v>
      </c>
      <c r="E51" s="16">
        <v>-3796.0</v>
      </c>
      <c r="F51" s="16">
        <v>-7757.0</v>
      </c>
      <c r="G51" s="16">
        <v>0.0</v>
      </c>
      <c r="H51" s="16">
        <v>-834.0</v>
      </c>
      <c r="I51" s="16">
        <v>-5858.0</v>
      </c>
      <c r="J51" s="16">
        <v>-9480.0</v>
      </c>
      <c r="K51" s="16">
        <v>-6457.0</v>
      </c>
      <c r="L51" s="40">
        <v>-11501.0</v>
      </c>
      <c r="M51" s="18">
        <v>-20147.0</v>
      </c>
      <c r="N51" s="35">
        <v>-28500.0</v>
      </c>
      <c r="O51" s="35">
        <v>-30016.28569</v>
      </c>
      <c r="P51" s="35">
        <v>-28647.0</v>
      </c>
    </row>
    <row r="52" ht="12.0" customHeight="1">
      <c r="A52" s="21"/>
      <c r="B52" s="30" t="s">
        <v>48</v>
      </c>
      <c r="C52" s="16">
        <v>39314.0</v>
      </c>
      <c r="D52" s="16">
        <v>40443.0</v>
      </c>
      <c r="E52" s="16">
        <v>42336.0</v>
      </c>
      <c r="F52" s="16">
        <v>43781.0</v>
      </c>
      <c r="G52" s="16">
        <v>33945.0</v>
      </c>
      <c r="H52" s="16">
        <v>34480.0</v>
      </c>
      <c r="I52" s="16">
        <v>35759.0</v>
      </c>
      <c r="J52" s="16">
        <v>37758.0</v>
      </c>
      <c r="K52" s="16">
        <v>26659.0</v>
      </c>
      <c r="L52" s="40">
        <v>26122.0</v>
      </c>
      <c r="M52" s="18">
        <v>27365.0</v>
      </c>
      <c r="N52" s="35">
        <v>28568.0</v>
      </c>
      <c r="O52" s="35">
        <v>23179.88242</v>
      </c>
      <c r="P52" s="35">
        <v>21288.0</v>
      </c>
    </row>
    <row r="53" ht="12.0" customHeight="1">
      <c r="A53" s="21"/>
      <c r="B53" s="30" t="s">
        <v>49</v>
      </c>
      <c r="C53" s="16">
        <v>42051.0</v>
      </c>
      <c r="D53" s="16">
        <v>50442.0</v>
      </c>
      <c r="E53" s="16">
        <v>58334.0</v>
      </c>
      <c r="F53" s="16">
        <v>63857.0</v>
      </c>
      <c r="G53" s="16">
        <v>68414.0</v>
      </c>
      <c r="H53" s="16">
        <v>72937.0</v>
      </c>
      <c r="I53" s="16">
        <v>82248.0</v>
      </c>
      <c r="J53" s="16">
        <v>87399.0</v>
      </c>
      <c r="K53" s="16">
        <v>97908.0</v>
      </c>
      <c r="L53" s="40">
        <v>105355.0</v>
      </c>
      <c r="M53" s="18">
        <v>115097.0</v>
      </c>
      <c r="N53" s="35">
        <v>123960.0</v>
      </c>
      <c r="O53" s="35">
        <v>138528.4</v>
      </c>
      <c r="P53" s="35">
        <v>146091.0</v>
      </c>
    </row>
    <row r="54" ht="12.0" customHeight="1">
      <c r="A54" s="21"/>
      <c r="B54" s="42" t="s">
        <v>50</v>
      </c>
      <c r="C54" s="16">
        <v>-5338.0</v>
      </c>
      <c r="D54" s="16">
        <v>-182.0</v>
      </c>
      <c r="E54" s="16">
        <v>8387.0</v>
      </c>
      <c r="F54" s="16">
        <v>82.0</v>
      </c>
      <c r="G54" s="16">
        <v>8045.0</v>
      </c>
      <c r="H54" s="16">
        <v>2692.0</v>
      </c>
      <c r="I54" s="16">
        <v>-12138.0</v>
      </c>
      <c r="J54" s="16">
        <v>-4439.0</v>
      </c>
      <c r="K54" s="16">
        <v>-24326.0</v>
      </c>
      <c r="L54" s="16">
        <v>-14394.0</v>
      </c>
      <c r="M54" s="18">
        <v>-4294.0</v>
      </c>
      <c r="N54" s="35">
        <v>-1962.0</v>
      </c>
      <c r="O54" s="35">
        <v>-6157.0</v>
      </c>
      <c r="P54" s="35">
        <v>-1379.0</v>
      </c>
    </row>
    <row r="55" ht="12.0" customHeight="1">
      <c r="A55" s="21"/>
      <c r="B55" s="26" t="s">
        <v>51</v>
      </c>
      <c r="C55" s="43">
        <f t="shared" ref="C55:P55" si="6">SUM(C49:C54)</f>
        <v>250680</v>
      </c>
      <c r="D55" s="43">
        <f t="shared" si="6"/>
        <v>265356</v>
      </c>
      <c r="E55" s="43">
        <f t="shared" si="6"/>
        <v>279914</v>
      </c>
      <c r="F55" s="43">
        <f t="shared" si="6"/>
        <v>274616</v>
      </c>
      <c r="G55" s="43">
        <f t="shared" si="6"/>
        <v>291503</v>
      </c>
      <c r="H55" s="43">
        <f t="shared" si="6"/>
        <v>290834</v>
      </c>
      <c r="I55" s="43">
        <f t="shared" si="6"/>
        <v>281570</v>
      </c>
      <c r="J55" s="43">
        <f t="shared" si="6"/>
        <v>292762</v>
      </c>
      <c r="K55" s="43">
        <f t="shared" si="6"/>
        <v>280124</v>
      </c>
      <c r="L55" s="43">
        <f t="shared" si="6"/>
        <v>290762</v>
      </c>
      <c r="M55" s="43">
        <f t="shared" si="6"/>
        <v>302211</v>
      </c>
      <c r="N55" s="43">
        <f t="shared" si="6"/>
        <v>305387</v>
      </c>
      <c r="O55" s="43">
        <f t="shared" si="6"/>
        <v>308936.8672</v>
      </c>
      <c r="P55" s="43">
        <f t="shared" si="6"/>
        <v>318575</v>
      </c>
    </row>
    <row r="56" ht="12.0" customHeight="1">
      <c r="A56" s="21"/>
      <c r="B56" s="25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</row>
    <row r="57" ht="12.0" customHeight="1">
      <c r="A57" s="21"/>
      <c r="B57" s="54" t="s">
        <v>52</v>
      </c>
      <c r="C57" s="59">
        <f t="shared" ref="C57:P57" si="7">C39+C46+C55</f>
        <v>575533</v>
      </c>
      <c r="D57" s="59">
        <f t="shared" si="7"/>
        <v>587202</v>
      </c>
      <c r="E57" s="59">
        <f t="shared" si="7"/>
        <v>578767</v>
      </c>
      <c r="F57" s="59">
        <f t="shared" si="7"/>
        <v>563899</v>
      </c>
      <c r="G57" s="59">
        <f t="shared" si="7"/>
        <v>561190</v>
      </c>
      <c r="H57" s="59">
        <f t="shared" si="7"/>
        <v>565057</v>
      </c>
      <c r="I57" s="59">
        <f t="shared" si="7"/>
        <v>540838</v>
      </c>
      <c r="J57" s="59">
        <f t="shared" si="7"/>
        <v>569055</v>
      </c>
      <c r="K57" s="59">
        <f t="shared" si="7"/>
        <v>526416</v>
      </c>
      <c r="L57" s="59">
        <f t="shared" si="7"/>
        <v>538200</v>
      </c>
      <c r="M57" s="59">
        <f t="shared" si="7"/>
        <v>552802</v>
      </c>
      <c r="N57" s="59">
        <f t="shared" si="7"/>
        <v>554313</v>
      </c>
      <c r="O57" s="59">
        <f t="shared" si="7"/>
        <v>550497.8531</v>
      </c>
      <c r="P57" s="59">
        <f t="shared" si="7"/>
        <v>568854</v>
      </c>
    </row>
    <row r="58" ht="15.75" customHeight="1">
      <c r="O58" s="60"/>
      <c r="P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display="Summary" location="Summary!A1" ref="A3"/>
  </hyperlinks>
  <printOptions/>
  <pageMargins bottom="0.787401575" footer="0.0" header="0.0" left="0.511811024" right="0.511811024" top="0.787401575"/>
  <pageSetup paperSize="9" orientation="portrait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5.0" topLeftCell="C6" activePane="bottomRight" state="frozen"/>
      <selection activeCell="C1" sqref="C1" pane="topRight"/>
      <selection activeCell="A6" sqref="A6" pane="bottomLeft"/>
      <selection activeCell="C6" sqref="C6" pane="bottomRight"/>
    </sheetView>
  </sheetViews>
  <sheetFormatPr customHeight="1" defaultColWidth="12.63" defaultRowHeight="15.0"/>
  <cols>
    <col customWidth="1" min="1" max="1" width="8.63"/>
    <col customWidth="1" min="2" max="2" width="46.38"/>
    <col customWidth="1" min="3" max="6" width="12.63"/>
  </cols>
  <sheetData>
    <row r="1" ht="12.0" customHeight="1">
      <c r="A1" s="13" t="s">
        <v>6</v>
      </c>
      <c r="B1" s="13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25"/>
      <c r="U1" s="25"/>
      <c r="V1" s="25"/>
      <c r="W1" s="25"/>
      <c r="X1" s="25"/>
      <c r="Y1" s="25"/>
      <c r="Z1" s="25"/>
      <c r="AA1" s="25"/>
    </row>
    <row r="2" ht="12.0" customHeight="1">
      <c r="A2" s="56" t="s">
        <v>7</v>
      </c>
      <c r="B2" s="2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25"/>
      <c r="T2" s="25"/>
      <c r="U2" s="25"/>
      <c r="V2" s="25"/>
      <c r="W2" s="25"/>
      <c r="X2" s="25"/>
      <c r="Y2" s="25"/>
      <c r="Z2" s="25"/>
      <c r="AA2" s="25"/>
    </row>
    <row r="3">
      <c r="A3" s="19" t="s">
        <v>8</v>
      </c>
      <c r="B3" s="63"/>
      <c r="C3" s="64"/>
      <c r="D3" s="65"/>
      <c r="E3" s="65"/>
      <c r="F3" s="65"/>
      <c r="G3" s="66"/>
      <c r="H3" s="64"/>
      <c r="I3" s="66"/>
      <c r="J3" s="67"/>
      <c r="K3" s="67"/>
      <c r="L3" s="68"/>
      <c r="M3" s="64"/>
      <c r="N3" s="64"/>
      <c r="O3" s="64"/>
      <c r="P3" s="69"/>
      <c r="Q3" s="69"/>
      <c r="R3" s="25"/>
      <c r="S3" s="25"/>
      <c r="T3" s="25"/>
      <c r="U3" s="25"/>
      <c r="V3" s="25"/>
      <c r="W3" s="25"/>
      <c r="X3" s="25"/>
      <c r="Y3" s="25"/>
      <c r="Z3" s="25"/>
      <c r="AA3" s="25"/>
    </row>
    <row r="4" ht="12.0" customHeight="1">
      <c r="A4" s="21"/>
      <c r="B4" s="21"/>
      <c r="C4" s="70">
        <v>2022.0</v>
      </c>
      <c r="D4" s="71" t="s">
        <v>53</v>
      </c>
      <c r="E4" s="71" t="s">
        <v>54</v>
      </c>
      <c r="F4" s="71" t="s">
        <v>55</v>
      </c>
      <c r="G4" s="71" t="s">
        <v>56</v>
      </c>
      <c r="H4" s="71">
        <v>2023.0</v>
      </c>
      <c r="I4" s="70" t="s">
        <v>57</v>
      </c>
      <c r="J4" s="70" t="s">
        <v>58</v>
      </c>
      <c r="K4" s="70" t="s">
        <v>59</v>
      </c>
      <c r="L4" s="70" t="s">
        <v>60</v>
      </c>
      <c r="M4" s="70">
        <v>2024.0</v>
      </c>
      <c r="N4" s="70" t="s">
        <v>61</v>
      </c>
      <c r="O4" s="70" t="s">
        <v>62</v>
      </c>
      <c r="P4" s="72" t="s">
        <v>63</v>
      </c>
      <c r="Q4" s="72" t="s">
        <v>64</v>
      </c>
      <c r="R4" s="73">
        <v>2025.0</v>
      </c>
      <c r="S4" s="73" t="s">
        <v>1</v>
      </c>
      <c r="T4" s="74"/>
      <c r="U4" s="25"/>
      <c r="V4" s="25"/>
      <c r="W4" s="25"/>
      <c r="X4" s="25"/>
      <c r="Y4" s="25"/>
      <c r="Z4" s="25"/>
      <c r="AA4" s="25"/>
    </row>
    <row r="5" ht="4.5" customHeight="1">
      <c r="A5" s="21"/>
      <c r="B5" s="21"/>
      <c r="C5" s="75"/>
      <c r="D5" s="68"/>
      <c r="E5" s="68"/>
      <c r="F5" s="68"/>
      <c r="G5" s="75"/>
      <c r="H5" s="75"/>
      <c r="I5" s="75"/>
      <c r="J5" s="75"/>
      <c r="K5" s="75"/>
      <c r="L5" s="68"/>
      <c r="M5" s="68"/>
      <c r="N5" s="68"/>
      <c r="O5" s="68"/>
      <c r="P5" s="75"/>
      <c r="Q5" s="75"/>
      <c r="R5" s="25"/>
      <c r="S5" s="76"/>
      <c r="T5" s="76"/>
      <c r="U5" s="25"/>
      <c r="V5" s="25"/>
      <c r="W5" s="25"/>
      <c r="X5" s="25"/>
      <c r="Y5" s="25"/>
      <c r="Z5" s="25"/>
      <c r="AA5" s="25"/>
    </row>
    <row r="6" ht="12.0" customHeight="1">
      <c r="A6" s="21"/>
      <c r="B6" s="77" t="s">
        <v>65</v>
      </c>
      <c r="C6" s="78">
        <v>424105.4</v>
      </c>
      <c r="D6" s="78">
        <v>117457.385</v>
      </c>
      <c r="E6" s="78">
        <v>115554.075</v>
      </c>
      <c r="F6" s="78">
        <v>108430.528</v>
      </c>
      <c r="G6" s="78">
        <v>105501.678</v>
      </c>
      <c r="H6" s="78">
        <v>446943.0</v>
      </c>
      <c r="I6" s="78">
        <v>105701.557</v>
      </c>
      <c r="J6" s="79">
        <v>108494.0</v>
      </c>
      <c r="K6" s="78">
        <v>112233.043</v>
      </c>
      <c r="L6" s="78">
        <v>112533.337</v>
      </c>
      <c r="M6" s="78">
        <v>438961.0</v>
      </c>
      <c r="N6" s="78">
        <v>110876.0</v>
      </c>
      <c r="O6" s="78">
        <v>117185.0</v>
      </c>
      <c r="P6" s="78">
        <v>127312.0</v>
      </c>
      <c r="Q6" s="78">
        <v>134276.90941999998</v>
      </c>
      <c r="R6" s="78">
        <v>489649.90942</v>
      </c>
      <c r="S6" s="78">
        <v>136607.58708000003</v>
      </c>
      <c r="T6" s="25"/>
      <c r="U6" s="25"/>
      <c r="V6" s="25"/>
      <c r="W6" s="25"/>
      <c r="X6" s="25"/>
      <c r="Y6" s="25"/>
      <c r="Z6" s="25"/>
      <c r="AA6" s="25"/>
    </row>
    <row r="7" ht="12.0" customHeight="1">
      <c r="A7" s="21"/>
      <c r="B7" s="21" t="s">
        <v>66</v>
      </c>
      <c r="C7" s="18">
        <v>-276300.281</v>
      </c>
      <c r="D7" s="18">
        <v>-78550.576</v>
      </c>
      <c r="E7" s="18">
        <v>-75602.225</v>
      </c>
      <c r="F7" s="18">
        <v>-73127.842</v>
      </c>
      <c r="G7" s="18">
        <v>-70452.613</v>
      </c>
      <c r="H7" s="18">
        <v>-297733.0</v>
      </c>
      <c r="I7" s="18">
        <v>-71877.505</v>
      </c>
      <c r="J7" s="34">
        <v>-70892.0</v>
      </c>
      <c r="K7" s="18">
        <v>-73327.118</v>
      </c>
      <c r="L7" s="18">
        <v>-72618.341</v>
      </c>
      <c r="M7" s="18">
        <v>-288715.0</v>
      </c>
      <c r="N7" s="18">
        <v>-76410.0</v>
      </c>
      <c r="O7" s="18">
        <v>-79498.0</v>
      </c>
      <c r="P7" s="18">
        <v>-86223.0</v>
      </c>
      <c r="Q7" s="18">
        <v>-90952.8765199999</v>
      </c>
      <c r="R7" s="18">
        <v>-333083.87651999993</v>
      </c>
      <c r="S7" s="18">
        <v>-96848.33465000015</v>
      </c>
      <c r="T7" s="25"/>
      <c r="U7" s="25"/>
      <c r="V7" s="25"/>
      <c r="W7" s="25"/>
      <c r="X7" s="25"/>
      <c r="Y7" s="25"/>
      <c r="Z7" s="25"/>
      <c r="AA7" s="25"/>
    </row>
    <row r="8" ht="12.0" customHeight="1">
      <c r="A8" s="21"/>
      <c r="B8" s="56" t="s">
        <v>67</v>
      </c>
      <c r="C8" s="80">
        <v>147805.119</v>
      </c>
      <c r="D8" s="80">
        <v>38906.808999999994</v>
      </c>
      <c r="E8" s="80">
        <v>39951.84999999999</v>
      </c>
      <c r="F8" s="80">
        <v>35302.686</v>
      </c>
      <c r="G8" s="80">
        <v>35049.065</v>
      </c>
      <c r="H8" s="80">
        <v>149210.0</v>
      </c>
      <c r="I8" s="80">
        <v>33824.051999999996</v>
      </c>
      <c r="J8" s="80">
        <v>37601.604999999996</v>
      </c>
      <c r="K8" s="80">
        <v>38905.925</v>
      </c>
      <c r="L8" s="80">
        <v>39914.996</v>
      </c>
      <c r="M8" s="80">
        <v>150246.0</v>
      </c>
      <c r="N8" s="80">
        <v>34466.0</v>
      </c>
      <c r="O8" s="80">
        <v>37687.0</v>
      </c>
      <c r="P8" s="80">
        <v>41089.0</v>
      </c>
      <c r="Q8" s="80">
        <v>43324.03290000008</v>
      </c>
      <c r="R8" s="80">
        <v>156566.03290000005</v>
      </c>
      <c r="S8" s="80">
        <v>39760.25242999988</v>
      </c>
      <c r="T8" s="25"/>
      <c r="U8" s="25"/>
      <c r="V8" s="25"/>
      <c r="W8" s="25"/>
      <c r="X8" s="25"/>
      <c r="Y8" s="25"/>
      <c r="Z8" s="25"/>
      <c r="AA8" s="25"/>
    </row>
    <row r="9" ht="12.0" customHeight="1">
      <c r="A9" s="21"/>
      <c r="B9" s="21" t="s">
        <v>68</v>
      </c>
      <c r="C9" s="18">
        <f t="shared" ref="C9:S9" si="1">SUM(C10:C12)</f>
        <v>-94739.316</v>
      </c>
      <c r="D9" s="18">
        <f t="shared" si="1"/>
        <v>-22425.689</v>
      </c>
      <c r="E9" s="18">
        <f t="shared" si="1"/>
        <v>-24231.11</v>
      </c>
      <c r="F9" s="18">
        <f t="shared" si="1"/>
        <v>-20882.215</v>
      </c>
      <c r="G9" s="18">
        <f t="shared" si="1"/>
        <v>-24399.194</v>
      </c>
      <c r="H9" s="18">
        <f t="shared" si="1"/>
        <v>-91939</v>
      </c>
      <c r="I9" s="18">
        <f t="shared" si="1"/>
        <v>-23050.027</v>
      </c>
      <c r="J9" s="18">
        <f t="shared" si="1"/>
        <v>-22631.637</v>
      </c>
      <c r="K9" s="18">
        <f t="shared" si="1"/>
        <v>-23840.158</v>
      </c>
      <c r="L9" s="18">
        <f t="shared" si="1"/>
        <v>-22523.99</v>
      </c>
      <c r="M9" s="18">
        <f t="shared" si="1"/>
        <v>-92045</v>
      </c>
      <c r="N9" s="18">
        <f t="shared" si="1"/>
        <v>-20586</v>
      </c>
      <c r="O9" s="18">
        <f t="shared" si="1"/>
        <v>-22713</v>
      </c>
      <c r="P9" s="18">
        <f t="shared" si="1"/>
        <v>-23519</v>
      </c>
      <c r="Q9" s="18">
        <f t="shared" si="1"/>
        <v>-25498.628</v>
      </c>
      <c r="R9" s="18">
        <f t="shared" si="1"/>
        <v>-92316.628</v>
      </c>
      <c r="S9" s="18">
        <f t="shared" si="1"/>
        <v>-26797.5279</v>
      </c>
      <c r="T9" s="25"/>
      <c r="U9" s="25"/>
      <c r="V9" s="25"/>
      <c r="W9" s="25"/>
      <c r="X9" s="25"/>
      <c r="Y9" s="25"/>
      <c r="Z9" s="25"/>
      <c r="AA9" s="25"/>
    </row>
    <row r="10" ht="12.0" customHeight="1">
      <c r="A10" s="81"/>
      <c r="B10" s="82" t="s">
        <v>69</v>
      </c>
      <c r="C10" s="83">
        <v>-31789.406</v>
      </c>
      <c r="D10" s="84">
        <v>-8772.488</v>
      </c>
      <c r="E10" s="84">
        <v>-9353.514</v>
      </c>
      <c r="F10" s="84">
        <v>-8282.912</v>
      </c>
      <c r="G10" s="84">
        <v>-8351.193</v>
      </c>
      <c r="H10" s="84">
        <v>-34760.0</v>
      </c>
      <c r="I10" s="84">
        <v>-9336.04</v>
      </c>
      <c r="J10" s="84">
        <v>-9480.375</v>
      </c>
      <c r="K10" s="84">
        <v>-9774.15</v>
      </c>
      <c r="L10" s="84">
        <v>-10416.453</v>
      </c>
      <c r="M10" s="84">
        <v>-39007.0</v>
      </c>
      <c r="N10" s="84">
        <v>-8404.0</v>
      </c>
      <c r="O10" s="84">
        <v>-9444.0</v>
      </c>
      <c r="P10" s="84">
        <v>-10075.0</v>
      </c>
      <c r="Q10" s="84">
        <v>-11394.104629999983</v>
      </c>
      <c r="R10" s="84">
        <v>-39317.10462999999</v>
      </c>
      <c r="S10" s="84">
        <v>-11365.076609999984</v>
      </c>
      <c r="T10" s="25"/>
      <c r="U10" s="25"/>
      <c r="V10" s="25"/>
      <c r="W10" s="25"/>
      <c r="X10" s="25"/>
      <c r="Y10" s="25"/>
      <c r="Z10" s="25"/>
      <c r="AA10" s="25"/>
    </row>
    <row r="11" ht="12.0" customHeight="1">
      <c r="A11" s="81"/>
      <c r="B11" s="82" t="s">
        <v>70</v>
      </c>
      <c r="C11" s="83">
        <v>-61322.008</v>
      </c>
      <c r="D11" s="84">
        <v>-13715.59</v>
      </c>
      <c r="E11" s="84">
        <v>-14543.508</v>
      </c>
      <c r="F11" s="84">
        <v>-13287.084</v>
      </c>
      <c r="G11" s="84">
        <v>-16724.745</v>
      </c>
      <c r="H11" s="84">
        <v>-58271.0</v>
      </c>
      <c r="I11" s="84">
        <v>-13747.582</v>
      </c>
      <c r="J11" s="84">
        <v>-13240.593</v>
      </c>
      <c r="K11" s="84">
        <v>-14158.985</v>
      </c>
      <c r="L11" s="84">
        <v>-12421.704</v>
      </c>
      <c r="M11" s="84">
        <v>-53569.0</v>
      </c>
      <c r="N11" s="84">
        <v>-12424.0</v>
      </c>
      <c r="O11" s="84">
        <v>-13177.0</v>
      </c>
      <c r="P11" s="84">
        <v>-14062.0</v>
      </c>
      <c r="Q11" s="84">
        <v>-15616.523369999992</v>
      </c>
      <c r="R11" s="84">
        <v>-55279.523369999995</v>
      </c>
      <c r="S11" s="84">
        <v>-15907.168199999998</v>
      </c>
      <c r="T11" s="25"/>
      <c r="U11" s="25"/>
      <c r="V11" s="25"/>
      <c r="W11" s="25"/>
      <c r="X11" s="25"/>
      <c r="Y11" s="25"/>
      <c r="Z11" s="25"/>
      <c r="AA11" s="25"/>
    </row>
    <row r="12" ht="12.0" customHeight="1">
      <c r="A12" s="81"/>
      <c r="B12" s="82" t="s">
        <v>71</v>
      </c>
      <c r="C12" s="83">
        <v>-1627.902</v>
      </c>
      <c r="D12" s="85">
        <v>62.389</v>
      </c>
      <c r="E12" s="85">
        <v>-334.088</v>
      </c>
      <c r="F12" s="85">
        <v>687.781</v>
      </c>
      <c r="G12" s="85">
        <v>676.744</v>
      </c>
      <c r="H12" s="84">
        <v>1092.0</v>
      </c>
      <c r="I12" s="85">
        <v>33.595</v>
      </c>
      <c r="J12" s="85">
        <v>89.331</v>
      </c>
      <c r="K12" s="85">
        <v>92.977</v>
      </c>
      <c r="L12" s="85">
        <v>314.167</v>
      </c>
      <c r="M12" s="85">
        <v>531.0</v>
      </c>
      <c r="N12" s="84">
        <v>242.0</v>
      </c>
      <c r="O12" s="18">
        <v>-92.0</v>
      </c>
      <c r="P12" s="18">
        <v>618.0</v>
      </c>
      <c r="Q12" s="84">
        <v>1512.0</v>
      </c>
      <c r="R12" s="84">
        <v>2280.0</v>
      </c>
      <c r="S12" s="84">
        <v>474.7169100000001</v>
      </c>
      <c r="V12" s="25"/>
      <c r="W12" s="25"/>
      <c r="X12" s="25"/>
      <c r="Y12" s="25"/>
      <c r="Z12" s="25"/>
      <c r="AA12" s="25"/>
    </row>
    <row r="13" ht="12.0" customHeight="1">
      <c r="A13" s="21"/>
      <c r="B13" s="21" t="s">
        <v>72</v>
      </c>
      <c r="C13" s="18">
        <v>-17.915</v>
      </c>
      <c r="D13" s="86">
        <v>-309.864</v>
      </c>
      <c r="E13" s="86">
        <v>-27.231</v>
      </c>
      <c r="F13" s="86">
        <v>-171.057</v>
      </c>
      <c r="G13" s="86">
        <v>202.72</v>
      </c>
      <c r="H13" s="18">
        <v>-305.0</v>
      </c>
      <c r="I13" s="86">
        <v>-372.395</v>
      </c>
      <c r="J13" s="86">
        <v>-147.845</v>
      </c>
      <c r="K13" s="86">
        <v>-946.448</v>
      </c>
      <c r="L13" s="86">
        <v>-1143.161</v>
      </c>
      <c r="M13" s="86">
        <v>-2610.0</v>
      </c>
      <c r="N13" s="18">
        <v>331.0</v>
      </c>
      <c r="O13" s="84">
        <v>526.0</v>
      </c>
      <c r="P13" s="84">
        <v>-21.0</v>
      </c>
      <c r="Q13" s="18">
        <v>500.0</v>
      </c>
      <c r="R13" s="18">
        <v>1336.0</v>
      </c>
      <c r="S13" s="18">
        <v>1225.73061</v>
      </c>
      <c r="T13" s="25"/>
      <c r="U13" s="25"/>
      <c r="V13" s="25"/>
      <c r="W13" s="25"/>
      <c r="X13" s="25"/>
      <c r="Y13" s="25"/>
      <c r="Z13" s="25"/>
      <c r="AA13" s="25"/>
    </row>
    <row r="14" ht="12.0" customHeight="1">
      <c r="A14" s="21"/>
      <c r="B14" s="56" t="s">
        <v>73</v>
      </c>
      <c r="C14" s="80">
        <v>53048.204000000005</v>
      </c>
      <c r="D14" s="87">
        <v>16171.255999999996</v>
      </c>
      <c r="E14" s="87">
        <v>15693.508999999993</v>
      </c>
      <c r="F14" s="87">
        <v>14249.414</v>
      </c>
      <c r="G14" s="87">
        <v>10852.591000000004</v>
      </c>
      <c r="H14" s="80">
        <v>56966.0</v>
      </c>
      <c r="I14" s="87">
        <v>10401.629999999994</v>
      </c>
      <c r="J14" s="87">
        <v>14822.122999999996</v>
      </c>
      <c r="K14" s="87">
        <v>14119.319000000001</v>
      </c>
      <c r="L14" s="87">
        <v>16247.845000000001</v>
      </c>
      <c r="M14" s="80">
        <v>55591.0</v>
      </c>
      <c r="N14" s="80">
        <v>14211.0</v>
      </c>
      <c r="O14" s="80">
        <v>15500.0</v>
      </c>
      <c r="P14" s="80">
        <v>17549.0</v>
      </c>
      <c r="Q14" s="80">
        <v>18325.404900000103</v>
      </c>
      <c r="R14" s="80">
        <v>65585.40490000007</v>
      </c>
      <c r="S14" s="80">
        <v>14189.455139999893</v>
      </c>
      <c r="T14" s="25"/>
      <c r="U14" s="25"/>
      <c r="V14" s="25"/>
      <c r="W14" s="25"/>
      <c r="X14" s="25"/>
      <c r="Y14" s="25"/>
      <c r="Z14" s="25"/>
      <c r="AA14" s="25"/>
    </row>
    <row r="15" ht="12.0" customHeight="1">
      <c r="A15" s="81"/>
      <c r="B15" s="81" t="s">
        <v>74</v>
      </c>
      <c r="C15" s="88">
        <v>34001.442</v>
      </c>
      <c r="D15" s="89">
        <v>3979.709</v>
      </c>
      <c r="E15" s="89">
        <v>5743.949</v>
      </c>
      <c r="F15" s="89">
        <v>2766.62</v>
      </c>
      <c r="G15" s="89">
        <v>2601.263</v>
      </c>
      <c r="H15" s="88">
        <v>15092.0</v>
      </c>
      <c r="I15" s="89">
        <v>2160.439</v>
      </c>
      <c r="J15" s="89">
        <v>4496.609</v>
      </c>
      <c r="K15" s="89">
        <v>3936.338</v>
      </c>
      <c r="L15" s="89">
        <v>4407.381</v>
      </c>
      <c r="M15" s="90">
        <v>15000.767</v>
      </c>
      <c r="N15" s="84">
        <v>4812.0</v>
      </c>
      <c r="O15" s="84">
        <v>4730.0</v>
      </c>
      <c r="P15" s="84">
        <v>4542.0</v>
      </c>
      <c r="Q15" s="84">
        <v>2583.23761</v>
      </c>
      <c r="R15" s="84">
        <v>16666.43761</v>
      </c>
      <c r="S15" s="84">
        <v>5525.11939</v>
      </c>
      <c r="T15" s="25"/>
      <c r="U15" s="25"/>
      <c r="V15" s="25"/>
      <c r="W15" s="25"/>
      <c r="X15" s="25"/>
      <c r="Y15" s="25"/>
      <c r="Z15" s="25"/>
      <c r="AA15" s="25"/>
    </row>
    <row r="16" ht="12.0" customHeight="1">
      <c r="A16" s="81"/>
      <c r="B16" s="81" t="s">
        <v>75</v>
      </c>
      <c r="C16" s="84">
        <v>-48226.416</v>
      </c>
      <c r="D16" s="84">
        <v>-7818.491</v>
      </c>
      <c r="E16" s="84">
        <v>-9466.927</v>
      </c>
      <c r="F16" s="84">
        <v>-6933.762</v>
      </c>
      <c r="G16" s="84">
        <v>-6139.137</v>
      </c>
      <c r="H16" s="84">
        <v>-30359.0</v>
      </c>
      <c r="I16" s="84">
        <v>-4658.297</v>
      </c>
      <c r="J16" s="84">
        <v>-6720.352</v>
      </c>
      <c r="K16" s="84">
        <v>-7644.329</v>
      </c>
      <c r="L16" s="84">
        <v>-7800.054</v>
      </c>
      <c r="M16" s="84">
        <v>-26823.0</v>
      </c>
      <c r="N16" s="84">
        <v>-6556.0</v>
      </c>
      <c r="O16" s="84">
        <v>-5746.0</v>
      </c>
      <c r="P16" s="84">
        <v>-8653.0</v>
      </c>
      <c r="Q16" s="84">
        <v>-5172.723279999999</v>
      </c>
      <c r="R16" s="84">
        <v>-26128.47328</v>
      </c>
      <c r="S16" s="84">
        <v>-7516.8970899999995</v>
      </c>
      <c r="T16" s="25"/>
      <c r="U16" s="25"/>
      <c r="V16" s="25"/>
      <c r="W16" s="25"/>
      <c r="X16" s="25"/>
      <c r="Y16" s="25"/>
      <c r="Z16" s="25"/>
      <c r="AA16" s="25"/>
    </row>
    <row r="17" ht="12.0" customHeight="1">
      <c r="A17" s="21"/>
      <c r="B17" s="21" t="s">
        <v>76</v>
      </c>
      <c r="C17" s="18">
        <v>-14224.973999999995</v>
      </c>
      <c r="D17" s="86">
        <v>-3838.782</v>
      </c>
      <c r="E17" s="86">
        <v>-3722.978</v>
      </c>
      <c r="F17" s="86">
        <v>-4167.142</v>
      </c>
      <c r="G17" s="86">
        <v>-3537.874</v>
      </c>
      <c r="H17" s="18">
        <v>-15267.0</v>
      </c>
      <c r="I17" s="86">
        <v>-2497.8579999999997</v>
      </c>
      <c r="J17" s="91">
        <v>-2223.0</v>
      </c>
      <c r="K17" s="86">
        <v>-3707.9909999999995</v>
      </c>
      <c r="L17" s="86">
        <v>-3392.673</v>
      </c>
      <c r="M17" s="18">
        <v>-11822.233</v>
      </c>
      <c r="N17" s="18">
        <v>-1744.0</v>
      </c>
      <c r="O17" s="18">
        <v>-1016.0</v>
      </c>
      <c r="P17" s="18">
        <v>-4111.0</v>
      </c>
      <c r="Q17" s="18">
        <v>-2589.485669999999</v>
      </c>
      <c r="R17" s="18">
        <v>-9462.035669999997</v>
      </c>
      <c r="S17" s="18">
        <v>-1991.7776999999996</v>
      </c>
      <c r="T17" s="25"/>
      <c r="U17" s="25"/>
      <c r="V17" s="25"/>
      <c r="W17" s="25"/>
      <c r="X17" s="25"/>
      <c r="Y17" s="25"/>
      <c r="Z17" s="25"/>
      <c r="AA17" s="25"/>
    </row>
    <row r="18" ht="12.0" customHeight="1">
      <c r="A18" s="21"/>
      <c r="B18" s="56" t="s">
        <v>77</v>
      </c>
      <c r="C18" s="87">
        <v>38823.23000000001</v>
      </c>
      <c r="D18" s="87">
        <v>12332.473999999995</v>
      </c>
      <c r="E18" s="87">
        <v>11970.530999999992</v>
      </c>
      <c r="F18" s="87">
        <v>10082.272</v>
      </c>
      <c r="G18" s="87">
        <v>7314.717000000004</v>
      </c>
      <c r="H18" s="87">
        <v>41699.0</v>
      </c>
      <c r="I18" s="87">
        <v>7903.771999999994</v>
      </c>
      <c r="J18" s="92">
        <v>12599.0</v>
      </c>
      <c r="K18" s="87">
        <v>10411.328000000001</v>
      </c>
      <c r="L18" s="87">
        <v>12855.172000000002</v>
      </c>
      <c r="M18" s="87">
        <v>43768.767</v>
      </c>
      <c r="N18" s="87">
        <v>12467.0</v>
      </c>
      <c r="O18" s="87">
        <v>14484.0</v>
      </c>
      <c r="P18" s="87">
        <v>13438.0</v>
      </c>
      <c r="Q18" s="87">
        <v>15735.919230000105</v>
      </c>
      <c r="R18" s="87">
        <v>56123.36923000007</v>
      </c>
      <c r="S18" s="87">
        <v>12196.677439999894</v>
      </c>
      <c r="T18" s="25"/>
      <c r="U18" s="25"/>
      <c r="V18" s="25"/>
      <c r="W18" s="25"/>
      <c r="X18" s="25"/>
      <c r="Y18" s="25"/>
      <c r="Z18" s="25"/>
      <c r="AA18" s="25"/>
    </row>
    <row r="19" ht="12.0" customHeight="1">
      <c r="A19" s="21"/>
      <c r="B19" s="21" t="s">
        <v>78</v>
      </c>
      <c r="C19" s="18">
        <v>-20116.364</v>
      </c>
      <c r="D19" s="18">
        <v>-3941.257</v>
      </c>
      <c r="E19" s="18">
        <v>-4078.291</v>
      </c>
      <c r="F19" s="18">
        <v>-4559.429</v>
      </c>
      <c r="G19" s="18">
        <v>-2757.305</v>
      </c>
      <c r="H19" s="18">
        <v>-15336.0</v>
      </c>
      <c r="I19" s="18">
        <v>-3381.836</v>
      </c>
      <c r="J19" s="34">
        <v>-3288.0</v>
      </c>
      <c r="K19" s="18">
        <v>-5259.736</v>
      </c>
      <c r="L19" s="18">
        <v>-2346.544</v>
      </c>
      <c r="M19" s="18">
        <v>-14275.0</v>
      </c>
      <c r="N19" s="18">
        <v>-5020.0</v>
      </c>
      <c r="O19" s="18">
        <v>-4742.0</v>
      </c>
      <c r="P19" s="18">
        <v>-4575.0</v>
      </c>
      <c r="Q19" s="18">
        <v>-1166.0</v>
      </c>
      <c r="R19" s="18">
        <v>-15503.0</v>
      </c>
      <c r="S19" s="18">
        <v>-4634.258110000001</v>
      </c>
      <c r="T19" s="25"/>
      <c r="U19" s="25"/>
      <c r="V19" s="25"/>
      <c r="W19" s="25"/>
      <c r="X19" s="25"/>
      <c r="Y19" s="25"/>
      <c r="Z19" s="25"/>
      <c r="AA19" s="25"/>
    </row>
    <row r="20" ht="12.0" customHeight="1">
      <c r="A20" s="21"/>
      <c r="B20" s="77" t="s">
        <v>79</v>
      </c>
      <c r="C20" s="87">
        <v>18706.86600000001</v>
      </c>
      <c r="D20" s="87">
        <v>8391.216999999995</v>
      </c>
      <c r="E20" s="87">
        <v>7892.239999999992</v>
      </c>
      <c r="F20" s="87">
        <v>5522.843000000001</v>
      </c>
      <c r="G20" s="87">
        <v>4557.412000000004</v>
      </c>
      <c r="H20" s="87">
        <v>26363.0</v>
      </c>
      <c r="I20" s="87">
        <v>4521.935999999994</v>
      </c>
      <c r="J20" s="87">
        <f>J18+J19</f>
        <v>9311</v>
      </c>
      <c r="K20" s="87">
        <v>5151.5920000000015</v>
      </c>
      <c r="L20" s="87">
        <v>10508.628000000002</v>
      </c>
      <c r="M20" s="87">
        <v>29493.767</v>
      </c>
      <c r="N20" s="87">
        <v>7447.0</v>
      </c>
      <c r="O20" s="87">
        <v>9742.0</v>
      </c>
      <c r="P20" s="87">
        <v>8863.0</v>
      </c>
      <c r="Q20" s="87">
        <v>14569.919230000105</v>
      </c>
      <c r="R20" s="87">
        <v>40620.36923000007</v>
      </c>
      <c r="S20" s="87">
        <v>7563.419329999893</v>
      </c>
      <c r="T20" s="25"/>
      <c r="U20" s="25"/>
      <c r="V20" s="25"/>
      <c r="W20" s="25"/>
      <c r="X20" s="25"/>
      <c r="Y20" s="25"/>
      <c r="Z20" s="25"/>
      <c r="AA20" s="25"/>
    </row>
    <row r="21" ht="12.0" customHeight="1">
      <c r="A21" s="21"/>
      <c r="B21" s="77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25"/>
      <c r="U21" s="25"/>
      <c r="V21" s="25"/>
      <c r="W21" s="25"/>
      <c r="X21" s="25"/>
      <c r="Y21" s="25"/>
      <c r="Z21" s="25"/>
      <c r="AA21" s="25"/>
    </row>
    <row r="22" ht="12.0" customHeight="1">
      <c r="A22" s="21"/>
      <c r="B22" s="94" t="s">
        <v>80</v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25"/>
      <c r="U22" s="25"/>
      <c r="V22" s="25"/>
      <c r="W22" s="25"/>
      <c r="X22" s="25"/>
      <c r="Y22" s="25"/>
      <c r="Z22" s="25"/>
      <c r="AA22" s="25"/>
    </row>
    <row r="23" ht="12.0" customHeight="1">
      <c r="A23" s="21"/>
      <c r="B23" s="95" t="s">
        <v>81</v>
      </c>
      <c r="C23" s="96">
        <v>0.14045623458021533</v>
      </c>
      <c r="D23" s="96">
        <v>0.06269848027775445</v>
      </c>
      <c r="E23" s="96">
        <v>0.059001881057634056</v>
      </c>
      <c r="F23" s="96">
        <v>0.04154290383178478</v>
      </c>
      <c r="G23" s="96">
        <v>0.03341990239044146</v>
      </c>
      <c r="H23" s="96">
        <v>0.19324964752995716</v>
      </c>
      <c r="I23" s="96">
        <v>0.032914135340705676</v>
      </c>
      <c r="J23" s="96">
        <v>0.06804369020398462</v>
      </c>
      <c r="K23" s="96">
        <v>0.037885392597036015</v>
      </c>
      <c r="L23" s="96">
        <v>0.07779875055854304</v>
      </c>
      <c r="M23" s="96">
        <v>0.2180140133642736</v>
      </c>
      <c r="N23" s="96">
        <v>0.0551556815958711</v>
      </c>
      <c r="O23" s="96">
        <v>0.07444877074013831</v>
      </c>
      <c r="P23" s="96">
        <v>0.06779980180395972</v>
      </c>
      <c r="Q23" s="96">
        <v>0.11202172047848674</v>
      </c>
      <c r="R23" s="96">
        <v>0.30700571320195147</v>
      </c>
      <c r="S23" s="96">
        <v>0.058354697891321666</v>
      </c>
      <c r="T23" s="25"/>
      <c r="U23" s="25"/>
      <c r="V23" s="25"/>
      <c r="W23" s="25"/>
      <c r="X23" s="25"/>
      <c r="Y23" s="25"/>
      <c r="Z23" s="25"/>
      <c r="AA23" s="25"/>
    </row>
    <row r="24" ht="12.0" customHeight="1">
      <c r="A24" s="21"/>
      <c r="B24" s="95" t="s">
        <v>82</v>
      </c>
      <c r="C24" s="96">
        <v>0.13880104803666604</v>
      </c>
      <c r="D24" s="96">
        <v>0.0611249121602511</v>
      </c>
      <c r="E24" s="96">
        <v>0.05716810041090381</v>
      </c>
      <c r="F24" s="96">
        <v>0.04025863617853667</v>
      </c>
      <c r="G24" s="96">
        <v>0.03276420740259503</v>
      </c>
      <c r="H24" s="96">
        <v>0.18945950458139788</v>
      </c>
      <c r="I24" s="96">
        <v>0.03228151593631495</v>
      </c>
      <c r="J24" s="96">
        <v>0.0662077239546613</v>
      </c>
      <c r="K24" s="96">
        <v>0.03708121629630286</v>
      </c>
      <c r="L24" s="96">
        <v>0.07676564517586185</v>
      </c>
      <c r="M24" s="96">
        <v>0.21512338076983342</v>
      </c>
      <c r="N24" s="96">
        <v>0.05427702125783188</v>
      </c>
      <c r="O24" s="96">
        <v>0.07353626413465202</v>
      </c>
      <c r="P24" s="96">
        <v>0.06714871865311928</v>
      </c>
      <c r="Q24" s="96">
        <v>0.11104821821917552</v>
      </c>
      <c r="R24" s="96">
        <v>0.30438268590205936</v>
      </c>
      <c r="S24" s="96">
        <v>0.05800358886456293</v>
      </c>
      <c r="T24" s="25"/>
      <c r="U24" s="25"/>
      <c r="V24" s="25"/>
      <c r="W24" s="25"/>
      <c r="X24" s="25"/>
      <c r="Y24" s="25"/>
      <c r="Z24" s="25"/>
      <c r="AA24" s="25"/>
    </row>
    <row r="25" ht="12.0" customHeight="1">
      <c r="A25" s="21"/>
      <c r="B25" s="95" t="s">
        <v>83</v>
      </c>
      <c r="C25" s="97">
        <v>1.33186441E8</v>
      </c>
      <c r="D25" s="97">
        <v>1.33834456E8</v>
      </c>
      <c r="E25" s="97">
        <v>1.33762515E8</v>
      </c>
      <c r="F25" s="97">
        <v>1.32943114E8</v>
      </c>
      <c r="G25" s="97">
        <v>1.36368202E8</v>
      </c>
      <c r="H25" s="97">
        <v>1.36419395E8</v>
      </c>
      <c r="I25" s="97">
        <v>1.37385836E8</v>
      </c>
      <c r="J25" s="97">
        <v>1.36841476E8</v>
      </c>
      <c r="K25" s="97">
        <v>1.35978319E8</v>
      </c>
      <c r="L25" s="97">
        <v>1.35074508582144E8</v>
      </c>
      <c r="M25" s="97">
        <v>1.35283812929583E8</v>
      </c>
      <c r="N25" s="97">
        <v>1.35017822E8</v>
      </c>
      <c r="O25" s="97">
        <v>1.30855082E8</v>
      </c>
      <c r="P25" s="18">
        <v>1.30723096E8</v>
      </c>
      <c r="Q25" s="18">
        <v>1.30063341E8</v>
      </c>
      <c r="R25" s="18">
        <v>1.32311444E8</v>
      </c>
      <c r="S25" s="18">
        <v>1.2961114705941613E8</v>
      </c>
      <c r="T25" s="25"/>
      <c r="U25" s="25"/>
      <c r="V25" s="25"/>
      <c r="W25" s="25"/>
      <c r="X25" s="25"/>
      <c r="Y25" s="25"/>
      <c r="Z25" s="25"/>
      <c r="AA25" s="25"/>
    </row>
    <row r="26" ht="12.0" customHeight="1">
      <c r="A26" s="21"/>
      <c r="B26" s="98" t="s">
        <v>84</v>
      </c>
      <c r="C26" s="97">
        <v>1.34774674E8</v>
      </c>
      <c r="D26" s="97">
        <v>1.37279821E8</v>
      </c>
      <c r="E26" s="97">
        <v>1.38053214E8</v>
      </c>
      <c r="F26" s="97">
        <v>1.37184056E8</v>
      </c>
      <c r="G26" s="97">
        <v>1.39097276E8</v>
      </c>
      <c r="H26" s="97">
        <v>1.39148469E8</v>
      </c>
      <c r="I26" s="97">
        <v>1.4007818E8</v>
      </c>
      <c r="J26" s="97">
        <v>1.40636144E8</v>
      </c>
      <c r="K26" s="97">
        <v>1.38927266E8</v>
      </c>
      <c r="L26" s="97">
        <v>1.36892329582144E8</v>
      </c>
      <c r="M26" s="97">
        <v>1.37101633929583E8</v>
      </c>
      <c r="N26" s="97">
        <v>1.3720355E8</v>
      </c>
      <c r="O26" s="97">
        <v>1.32478854E8</v>
      </c>
      <c r="P26" s="18">
        <v>1.3199060500000001E8</v>
      </c>
      <c r="Q26" s="18">
        <v>1.31203539E8</v>
      </c>
      <c r="R26" s="18">
        <v>1.33451642E8</v>
      </c>
      <c r="S26" s="18">
        <v>1.3039571305941613E8</v>
      </c>
      <c r="T26" s="25"/>
      <c r="U26" s="25"/>
      <c r="V26" s="25"/>
      <c r="W26" s="25"/>
      <c r="X26" s="25"/>
      <c r="Y26" s="25"/>
      <c r="Z26" s="25"/>
      <c r="AA26" s="25"/>
    </row>
    <row r="27" ht="12.0" customHeight="1">
      <c r="A27" s="99"/>
      <c r="B27" s="100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25"/>
      <c r="U27" s="25"/>
      <c r="V27" s="25"/>
      <c r="W27" s="25"/>
      <c r="X27" s="25"/>
      <c r="Y27" s="25"/>
      <c r="Z27" s="25"/>
      <c r="AA27" s="25"/>
    </row>
    <row r="28" ht="12.0" customHeight="1">
      <c r="A28" s="21"/>
      <c r="B28" s="56" t="s">
        <v>85</v>
      </c>
      <c r="C28" s="10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25"/>
      <c r="T28" s="25"/>
      <c r="U28" s="25"/>
      <c r="V28" s="25"/>
      <c r="W28" s="25"/>
      <c r="X28" s="25"/>
      <c r="Y28" s="25"/>
      <c r="Z28" s="25"/>
      <c r="AA28" s="25"/>
    </row>
    <row r="29" ht="12.0" customHeight="1">
      <c r="A29" s="21"/>
      <c r="B29" s="21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25"/>
      <c r="T29" s="25"/>
      <c r="U29" s="25"/>
      <c r="V29" s="25"/>
      <c r="W29" s="25"/>
      <c r="X29" s="25"/>
      <c r="Y29" s="25"/>
      <c r="Z29" s="25"/>
      <c r="AA29" s="25"/>
    </row>
    <row r="30" ht="12.0" customHeight="1">
      <c r="A30" s="21"/>
      <c r="B30" s="103" t="s">
        <v>86</v>
      </c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25"/>
      <c r="T30" s="25"/>
      <c r="U30" s="25"/>
      <c r="V30" s="25"/>
      <c r="W30" s="25"/>
      <c r="X30" s="25"/>
      <c r="Y30" s="25"/>
      <c r="Z30" s="25"/>
      <c r="AA30" s="25"/>
    </row>
    <row r="31" ht="12.0" customHeight="1">
      <c r="A31" s="21"/>
      <c r="B31" s="104" t="s">
        <v>65</v>
      </c>
      <c r="C31" s="105">
        <v>424105.4</v>
      </c>
      <c r="D31" s="105">
        <v>117457.385</v>
      </c>
      <c r="E31" s="105">
        <v>115554.075</v>
      </c>
      <c r="F31" s="105">
        <v>108430.528</v>
      </c>
      <c r="G31" s="105">
        <v>105501.678</v>
      </c>
      <c r="H31" s="105">
        <v>446943.0</v>
      </c>
      <c r="I31" s="105">
        <v>105701.557</v>
      </c>
      <c r="J31" s="106">
        <v>108494.0</v>
      </c>
      <c r="K31" s="105">
        <v>112233.043</v>
      </c>
      <c r="L31" s="105">
        <v>112533.337</v>
      </c>
      <c r="M31" s="105">
        <v>438961.0</v>
      </c>
      <c r="N31" s="105">
        <v>110876.0</v>
      </c>
      <c r="O31" s="105">
        <v>117185.0</v>
      </c>
      <c r="P31" s="105">
        <v>127312.0</v>
      </c>
      <c r="Q31" s="105">
        <v>134276.90941999998</v>
      </c>
      <c r="R31" s="105">
        <v>489649.90942</v>
      </c>
      <c r="S31" s="105">
        <v>136607.58708000003</v>
      </c>
      <c r="T31" s="25"/>
      <c r="U31" s="25"/>
      <c r="V31" s="25"/>
      <c r="W31" s="25"/>
      <c r="X31" s="25"/>
      <c r="Y31" s="25"/>
      <c r="Z31" s="25"/>
      <c r="AA31" s="25"/>
    </row>
    <row r="32" ht="12.0" customHeight="1">
      <c r="A32" s="21"/>
      <c r="B32" s="36" t="s">
        <v>87</v>
      </c>
      <c r="C32" s="105">
        <v>147805.119</v>
      </c>
      <c r="D32" s="105">
        <v>38906.808999999994</v>
      </c>
      <c r="E32" s="105">
        <v>39951.84999999999</v>
      </c>
      <c r="F32" s="105">
        <v>35302.686</v>
      </c>
      <c r="G32" s="105">
        <v>35049.065</v>
      </c>
      <c r="H32" s="105">
        <v>149210.0</v>
      </c>
      <c r="I32" s="105">
        <v>33824.051999999996</v>
      </c>
      <c r="J32" s="106">
        <v>37602.0</v>
      </c>
      <c r="K32" s="105">
        <v>38905.925</v>
      </c>
      <c r="L32" s="105">
        <v>39914.996</v>
      </c>
      <c r="M32" s="105">
        <v>150246.0</v>
      </c>
      <c r="N32" s="105">
        <v>34466.0</v>
      </c>
      <c r="O32" s="105">
        <v>37687.0</v>
      </c>
      <c r="P32" s="105">
        <v>41089.0</v>
      </c>
      <c r="Q32" s="105">
        <v>43324.03290000008</v>
      </c>
      <c r="R32" s="105">
        <v>156566.03290000005</v>
      </c>
      <c r="S32" s="105">
        <v>39760.25242999988</v>
      </c>
      <c r="T32" s="25"/>
      <c r="U32" s="25"/>
      <c r="V32" s="25"/>
      <c r="W32" s="25"/>
      <c r="X32" s="25"/>
      <c r="Y32" s="25"/>
      <c r="Z32" s="25"/>
      <c r="AA32" s="25"/>
    </row>
    <row r="33" ht="12.0" customHeight="1">
      <c r="A33" s="21"/>
      <c r="B33" s="107" t="s">
        <v>88</v>
      </c>
      <c r="C33" s="105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25"/>
      <c r="U33" s="25"/>
      <c r="V33" s="25"/>
      <c r="W33" s="25"/>
      <c r="X33" s="25"/>
      <c r="Y33" s="25"/>
      <c r="Z33" s="25"/>
      <c r="AA33" s="25"/>
    </row>
    <row r="34" ht="12.0" customHeight="1">
      <c r="A34" s="21"/>
      <c r="B34" s="108" t="s">
        <v>89</v>
      </c>
      <c r="C34" s="105">
        <v>7951.0</v>
      </c>
      <c r="D34" s="105">
        <v>1812.06232</v>
      </c>
      <c r="E34" s="105">
        <v>1763.53076</v>
      </c>
      <c r="F34" s="105">
        <v>1868.1371</v>
      </c>
      <c r="G34" s="105">
        <v>1757.44557</v>
      </c>
      <c r="H34" s="105">
        <v>7201.0</v>
      </c>
      <c r="I34" s="109">
        <v>1622.08727</v>
      </c>
      <c r="J34" s="110">
        <v>1646.0</v>
      </c>
      <c r="K34" s="109">
        <v>1546.41635</v>
      </c>
      <c r="L34" s="109">
        <v>1567.46304</v>
      </c>
      <c r="M34" s="105">
        <v>6382.0</v>
      </c>
      <c r="N34" s="18">
        <v>1502.0</v>
      </c>
      <c r="O34" s="18">
        <v>1512.82097</v>
      </c>
      <c r="P34" s="18">
        <v>1404.53421</v>
      </c>
      <c r="Q34" s="18">
        <v>1522.15551</v>
      </c>
      <c r="R34" s="111">
        <v>5940.0</v>
      </c>
      <c r="S34" s="111">
        <v>1546.33969</v>
      </c>
      <c r="T34" s="25"/>
      <c r="U34" s="25"/>
      <c r="V34" s="25"/>
      <c r="W34" s="25"/>
      <c r="X34" s="25"/>
      <c r="Y34" s="25"/>
      <c r="Z34" s="25"/>
      <c r="AA34" s="25"/>
    </row>
    <row r="35" ht="12.0" customHeight="1">
      <c r="A35" s="21"/>
      <c r="B35" s="108" t="s">
        <v>90</v>
      </c>
      <c r="C35" s="105">
        <v>816.0</v>
      </c>
      <c r="D35" s="105">
        <v>457.84</v>
      </c>
      <c r="E35" s="105">
        <v>1029.35</v>
      </c>
      <c r="F35" s="105">
        <v>601.25</v>
      </c>
      <c r="G35" s="105">
        <v>702.96</v>
      </c>
      <c r="H35" s="105">
        <v>2791.0</v>
      </c>
      <c r="I35" s="109">
        <v>556.53</v>
      </c>
      <c r="J35" s="110">
        <v>878.0</v>
      </c>
      <c r="K35" s="109">
        <v>1370.47</v>
      </c>
      <c r="L35" s="109">
        <v>650.0</v>
      </c>
      <c r="M35" s="105">
        <v>3455.0</v>
      </c>
      <c r="N35" s="18">
        <v>758.36491</v>
      </c>
      <c r="O35" s="18">
        <v>929.0</v>
      </c>
      <c r="P35" s="18">
        <v>649.0</v>
      </c>
      <c r="Q35" s="18">
        <v>577.9436600000001</v>
      </c>
      <c r="R35" s="111">
        <v>2914.0</v>
      </c>
      <c r="S35" s="111">
        <v>503.41279000000003</v>
      </c>
      <c r="T35" s="25"/>
      <c r="U35" s="25"/>
      <c r="V35" s="25"/>
      <c r="W35" s="25"/>
      <c r="X35" s="25"/>
      <c r="Y35" s="25"/>
      <c r="Z35" s="25"/>
      <c r="AA35" s="25"/>
    </row>
    <row r="36" ht="12.0" customHeight="1">
      <c r="A36" s="21"/>
      <c r="B36" s="103" t="s">
        <v>91</v>
      </c>
      <c r="C36" s="87">
        <f t="shared" ref="C36:R36" si="2">SUM(C32:C35)</f>
        <v>156572.119</v>
      </c>
      <c r="D36" s="87">
        <f t="shared" si="2"/>
        <v>41176.71132</v>
      </c>
      <c r="E36" s="87">
        <f t="shared" si="2"/>
        <v>42744.73076</v>
      </c>
      <c r="F36" s="87">
        <f t="shared" si="2"/>
        <v>37772.0731</v>
      </c>
      <c r="G36" s="87">
        <f t="shared" si="2"/>
        <v>37509.47057</v>
      </c>
      <c r="H36" s="87">
        <f t="shared" si="2"/>
        <v>159202</v>
      </c>
      <c r="I36" s="87">
        <f t="shared" si="2"/>
        <v>36002.66927</v>
      </c>
      <c r="J36" s="87">
        <f t="shared" si="2"/>
        <v>40126</v>
      </c>
      <c r="K36" s="87">
        <f t="shared" si="2"/>
        <v>41822.81135</v>
      </c>
      <c r="L36" s="87">
        <f t="shared" si="2"/>
        <v>42132.45904</v>
      </c>
      <c r="M36" s="87">
        <f t="shared" si="2"/>
        <v>160083</v>
      </c>
      <c r="N36" s="87">
        <f t="shared" si="2"/>
        <v>36726.36491</v>
      </c>
      <c r="O36" s="87">
        <f t="shared" si="2"/>
        <v>40128.82097</v>
      </c>
      <c r="P36" s="87">
        <f t="shared" si="2"/>
        <v>43142.53421</v>
      </c>
      <c r="Q36" s="87">
        <f t="shared" si="2"/>
        <v>45424.13207</v>
      </c>
      <c r="R36" s="87">
        <f t="shared" si="2"/>
        <v>165420.0329</v>
      </c>
      <c r="S36" s="87">
        <f>SUM(S32:S35)-1</f>
        <v>41809.00491</v>
      </c>
      <c r="T36" s="25"/>
      <c r="U36" s="25"/>
      <c r="V36" s="25"/>
      <c r="W36" s="25"/>
      <c r="X36" s="25"/>
      <c r="Y36" s="25"/>
      <c r="Z36" s="25"/>
      <c r="AA36" s="25"/>
    </row>
    <row r="37" ht="12.0" customHeight="1">
      <c r="A37" s="21"/>
      <c r="B37" s="112" t="s">
        <v>92</v>
      </c>
      <c r="C37" s="113">
        <f t="shared" ref="C37:S37" si="3">C36/C31</f>
        <v>0.3691820925</v>
      </c>
      <c r="D37" s="113">
        <f t="shared" si="3"/>
        <v>0.3505672404</v>
      </c>
      <c r="E37" s="113">
        <f t="shared" si="3"/>
        <v>0.3699110634</v>
      </c>
      <c r="F37" s="113">
        <f t="shared" si="3"/>
        <v>0.3483527545</v>
      </c>
      <c r="G37" s="113">
        <f t="shared" si="3"/>
        <v>0.3555343506</v>
      </c>
      <c r="H37" s="113">
        <f t="shared" si="3"/>
        <v>0.3562020213</v>
      </c>
      <c r="I37" s="113">
        <f t="shared" si="3"/>
        <v>0.3406068018</v>
      </c>
      <c r="J37" s="113">
        <f t="shared" si="3"/>
        <v>0.3698453371</v>
      </c>
      <c r="K37" s="113">
        <f t="shared" si="3"/>
        <v>0.3726425857</v>
      </c>
      <c r="L37" s="113">
        <f t="shared" si="3"/>
        <v>0.3743998015</v>
      </c>
      <c r="M37" s="113">
        <f t="shared" si="3"/>
        <v>0.3646861566</v>
      </c>
      <c r="N37" s="113">
        <f t="shared" si="3"/>
        <v>0.3312381842</v>
      </c>
      <c r="O37" s="113">
        <f t="shared" si="3"/>
        <v>0.342439911</v>
      </c>
      <c r="P37" s="113">
        <f t="shared" si="3"/>
        <v>0.3388724881</v>
      </c>
      <c r="Q37" s="113">
        <f t="shared" si="3"/>
        <v>0.3382869941</v>
      </c>
      <c r="R37" s="113">
        <f t="shared" si="3"/>
        <v>0.3378332758</v>
      </c>
      <c r="S37" s="113">
        <f t="shared" si="3"/>
        <v>0.3060518512</v>
      </c>
      <c r="T37" s="25"/>
      <c r="U37" s="25"/>
      <c r="V37" s="25"/>
      <c r="W37" s="25"/>
      <c r="X37" s="25"/>
      <c r="Y37" s="25"/>
      <c r="Z37" s="25"/>
      <c r="AA37" s="25"/>
    </row>
    <row r="38" ht="12.0" customHeight="1">
      <c r="A38" s="21"/>
      <c r="B38" s="114"/>
      <c r="C38" s="115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113"/>
      <c r="Q38" s="113"/>
      <c r="R38" s="113"/>
      <c r="S38" s="113"/>
      <c r="T38" s="25"/>
      <c r="U38" s="25"/>
      <c r="V38" s="25"/>
      <c r="W38" s="25"/>
      <c r="X38" s="25"/>
      <c r="Y38" s="25"/>
      <c r="Z38" s="25"/>
      <c r="AA38" s="25"/>
    </row>
    <row r="39" ht="12.0" customHeight="1">
      <c r="A39" s="21"/>
      <c r="B39" s="103" t="s">
        <v>93</v>
      </c>
      <c r="C39" s="115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25"/>
      <c r="U39" s="25"/>
      <c r="V39" s="25"/>
      <c r="W39" s="25"/>
      <c r="X39" s="25"/>
      <c r="Y39" s="25"/>
      <c r="Z39" s="25"/>
      <c r="AA39" s="25"/>
    </row>
    <row r="40" ht="12.0" customHeight="1">
      <c r="A40" s="21"/>
      <c r="B40" s="116" t="s">
        <v>79</v>
      </c>
      <c r="C40" s="105">
        <v>18706.86600000001</v>
      </c>
      <c r="D40" s="105">
        <v>8391.216999999995</v>
      </c>
      <c r="E40" s="105">
        <v>7892.239999999992</v>
      </c>
      <c r="F40" s="105">
        <v>5522.843000000001</v>
      </c>
      <c r="G40" s="105">
        <v>4557.412000000004</v>
      </c>
      <c r="H40" s="105">
        <v>26363.0</v>
      </c>
      <c r="I40" s="105">
        <v>4521.935999999994</v>
      </c>
      <c r="J40" s="105">
        <v>9311.198999999997</v>
      </c>
      <c r="K40" s="105">
        <v>5151.5920000000015</v>
      </c>
      <c r="L40" s="105">
        <v>10508.628000000002</v>
      </c>
      <c r="M40" s="105">
        <v>29493.767</v>
      </c>
      <c r="N40" s="105">
        <v>7447.0</v>
      </c>
      <c r="O40" s="105">
        <v>9742.0</v>
      </c>
      <c r="P40" s="105">
        <v>8863.0</v>
      </c>
      <c r="Q40" s="105">
        <v>14569.919230000105</v>
      </c>
      <c r="R40" s="105">
        <v>40620.36923000007</v>
      </c>
      <c r="S40" s="105">
        <v>7563.419329999893</v>
      </c>
      <c r="T40" s="25"/>
      <c r="U40" s="25"/>
      <c r="V40" s="25"/>
      <c r="W40" s="25"/>
      <c r="X40" s="25"/>
      <c r="Y40" s="25"/>
      <c r="Z40" s="25"/>
      <c r="AA40" s="25"/>
    </row>
    <row r="41" ht="12.0" customHeight="1">
      <c r="A41" s="21"/>
      <c r="B41" s="107" t="s">
        <v>88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25"/>
      <c r="U41" s="25"/>
      <c r="V41" s="25"/>
      <c r="W41" s="25"/>
      <c r="X41" s="25"/>
      <c r="Y41" s="25"/>
      <c r="Z41" s="25"/>
      <c r="AA41" s="25"/>
    </row>
    <row r="42" ht="12.0" customHeight="1">
      <c r="A42" s="21"/>
      <c r="B42" s="44" t="s">
        <v>94</v>
      </c>
      <c r="C42" s="105">
        <v>14224.973999999995</v>
      </c>
      <c r="D42" s="105">
        <v>3838.782</v>
      </c>
      <c r="E42" s="105">
        <v>3722.978</v>
      </c>
      <c r="F42" s="105">
        <v>4167.142</v>
      </c>
      <c r="G42" s="105">
        <v>3537.874</v>
      </c>
      <c r="H42" s="105">
        <v>15267.0</v>
      </c>
      <c r="I42" s="117">
        <v>2497.8579999999997</v>
      </c>
      <c r="J42" s="117">
        <v>2223.7429999999995</v>
      </c>
      <c r="K42" s="117">
        <v>3707.9909999999995</v>
      </c>
      <c r="L42" s="117">
        <v>3392.673</v>
      </c>
      <c r="M42" s="117">
        <v>11822.233</v>
      </c>
      <c r="N42" s="117">
        <v>1744.0</v>
      </c>
      <c r="O42" s="105">
        <v>1016.0</v>
      </c>
      <c r="P42" s="105">
        <v>4111.0</v>
      </c>
      <c r="Q42" s="105">
        <v>2589.485669999999</v>
      </c>
      <c r="R42" s="105">
        <v>9462.035669999997</v>
      </c>
      <c r="S42" s="105">
        <v>1991.7776999999996</v>
      </c>
      <c r="T42" s="25"/>
      <c r="U42" s="25"/>
      <c r="V42" s="25"/>
      <c r="W42" s="25"/>
      <c r="X42" s="25"/>
      <c r="Y42" s="25"/>
      <c r="Z42" s="25"/>
      <c r="AA42" s="25"/>
    </row>
    <row r="43" ht="12.0" customHeight="1">
      <c r="A43" s="21"/>
      <c r="B43" s="108" t="s">
        <v>95</v>
      </c>
      <c r="C43" s="105">
        <v>20116.364</v>
      </c>
      <c r="D43" s="105">
        <v>3941.257</v>
      </c>
      <c r="E43" s="105">
        <v>4078.291</v>
      </c>
      <c r="F43" s="105">
        <v>4559.429</v>
      </c>
      <c r="G43" s="105">
        <v>2757.305</v>
      </c>
      <c r="H43" s="105">
        <v>15336.0</v>
      </c>
      <c r="I43" s="117">
        <v>3381.836</v>
      </c>
      <c r="J43" s="117">
        <v>3287.181</v>
      </c>
      <c r="K43" s="117">
        <v>5259.736</v>
      </c>
      <c r="L43" s="117">
        <v>2346.544</v>
      </c>
      <c r="M43" s="117">
        <v>14275.0</v>
      </c>
      <c r="N43" s="117">
        <v>5020.0</v>
      </c>
      <c r="O43" s="105">
        <v>4742.0</v>
      </c>
      <c r="P43" s="105">
        <v>4575.0</v>
      </c>
      <c r="Q43" s="105">
        <v>1166.0</v>
      </c>
      <c r="R43" s="105">
        <v>15503.0</v>
      </c>
      <c r="S43" s="105">
        <v>4634.258110000001</v>
      </c>
      <c r="T43" s="25"/>
      <c r="U43" s="25"/>
      <c r="V43" s="25"/>
      <c r="W43" s="25"/>
      <c r="X43" s="25"/>
      <c r="Y43" s="25"/>
      <c r="Z43" s="25"/>
      <c r="AA43" s="25"/>
    </row>
    <row r="44" ht="12.0" customHeight="1">
      <c r="A44" s="21"/>
      <c r="B44" s="44" t="s">
        <v>96</v>
      </c>
      <c r="C44" s="105">
        <v>18364.0</v>
      </c>
      <c r="D44" s="105">
        <v>4824.48148</v>
      </c>
      <c r="E44" s="105">
        <v>4658.10245</v>
      </c>
      <c r="F44" s="105">
        <v>4687.37639</v>
      </c>
      <c r="G44" s="105">
        <v>4489.34194</v>
      </c>
      <c r="H44" s="105">
        <v>18659.0</v>
      </c>
      <c r="I44" s="117">
        <v>4417.0</v>
      </c>
      <c r="J44" s="117">
        <v>4485.0</v>
      </c>
      <c r="K44" s="117">
        <v>4304.0</v>
      </c>
      <c r="L44" s="117">
        <v>3682.0</v>
      </c>
      <c r="M44" s="117">
        <v>16888.0</v>
      </c>
      <c r="N44" s="118">
        <v>4397.1102</v>
      </c>
      <c r="O44" s="18">
        <v>4604.75264</v>
      </c>
      <c r="P44" s="18">
        <v>4684.68146</v>
      </c>
      <c r="Q44" s="18">
        <v>5150.515379999999</v>
      </c>
      <c r="R44" s="18">
        <v>18837.05968</v>
      </c>
      <c r="S44" s="18">
        <v>5557.99558</v>
      </c>
      <c r="T44" s="25"/>
      <c r="U44" s="25"/>
      <c r="V44" s="25"/>
      <c r="W44" s="25"/>
      <c r="X44" s="25"/>
      <c r="Y44" s="25"/>
      <c r="Z44" s="25"/>
      <c r="AA44" s="25"/>
    </row>
    <row r="45" ht="12.0" customHeight="1">
      <c r="A45" s="21"/>
      <c r="B45" s="108" t="s">
        <v>90</v>
      </c>
      <c r="C45" s="105">
        <v>1056.56466</v>
      </c>
      <c r="D45" s="105">
        <v>1038.88128</v>
      </c>
      <c r="E45" s="105">
        <v>1982.87663</v>
      </c>
      <c r="F45" s="105">
        <v>1356.28443</v>
      </c>
      <c r="G45" s="105">
        <v>1286.80277</v>
      </c>
      <c r="H45" s="105">
        <v>5664.84511</v>
      </c>
      <c r="I45" s="117">
        <v>761.0</v>
      </c>
      <c r="J45" s="117">
        <v>1267.0</v>
      </c>
      <c r="K45" s="117">
        <v>1957.0</v>
      </c>
      <c r="L45" s="117">
        <v>1579.0</v>
      </c>
      <c r="M45" s="117">
        <v>5565.0</v>
      </c>
      <c r="N45" s="118">
        <v>961.49772</v>
      </c>
      <c r="O45" s="18">
        <v>1422.6001300000007</v>
      </c>
      <c r="P45" s="18">
        <v>1300.1790500000004</v>
      </c>
      <c r="Q45" s="18">
        <v>1287.0749100000003</v>
      </c>
      <c r="R45" s="18">
        <v>4971.351810000002</v>
      </c>
      <c r="S45" s="18">
        <v>1046.79181</v>
      </c>
      <c r="T45" s="25"/>
      <c r="U45" s="25"/>
      <c r="V45" s="25"/>
      <c r="W45" s="25"/>
      <c r="X45" s="25"/>
      <c r="Y45" s="25"/>
      <c r="Z45" s="25"/>
      <c r="AA45" s="25"/>
    </row>
    <row r="46" ht="12.0" customHeight="1">
      <c r="A46" s="21"/>
      <c r="B46" s="108" t="s">
        <v>97</v>
      </c>
      <c r="C46" s="105">
        <v>-217.48028</v>
      </c>
      <c r="D46" s="105">
        <v>-26.82238</v>
      </c>
      <c r="E46" s="105">
        <v>-28.28247</v>
      </c>
      <c r="F46" s="105">
        <v>-5.94489</v>
      </c>
      <c r="G46" s="105">
        <v>-127.41509</v>
      </c>
      <c r="H46" s="105">
        <v>-188.46483</v>
      </c>
      <c r="I46" s="117">
        <v>-14.38501</v>
      </c>
      <c r="J46" s="117">
        <v>-58.52831</v>
      </c>
      <c r="K46" s="117">
        <v>-164.13932</v>
      </c>
      <c r="L46" s="117">
        <v>237.0</v>
      </c>
      <c r="M46" s="117">
        <v>0.0</v>
      </c>
      <c r="N46" s="118">
        <v>0.0</v>
      </c>
      <c r="O46" s="18">
        <v>0.0</v>
      </c>
      <c r="P46" s="18">
        <v>0.0</v>
      </c>
      <c r="Q46" s="18">
        <v>0.0</v>
      </c>
      <c r="R46" s="18">
        <v>0.0</v>
      </c>
      <c r="S46" s="18">
        <v>0.0</v>
      </c>
      <c r="T46" s="25"/>
      <c r="U46" s="25"/>
      <c r="V46" s="25"/>
      <c r="W46" s="25"/>
      <c r="X46" s="25"/>
      <c r="Y46" s="25"/>
      <c r="Z46" s="25"/>
      <c r="AA46" s="25"/>
    </row>
    <row r="47" ht="12.0" customHeight="1">
      <c r="A47" s="21"/>
      <c r="B47" s="108" t="s">
        <v>98</v>
      </c>
      <c r="C47" s="105">
        <v>8712.88266999999</v>
      </c>
      <c r="D47" s="105">
        <v>407.33311</v>
      </c>
      <c r="E47" s="105">
        <v>800.16514</v>
      </c>
      <c r="F47" s="105">
        <v>-274.55778</v>
      </c>
      <c r="G47" s="105">
        <v>88.47396</v>
      </c>
      <c r="H47" s="105">
        <v>1021.41443</v>
      </c>
      <c r="I47" s="119">
        <v>271.0</v>
      </c>
      <c r="J47" s="117">
        <v>282.0</v>
      </c>
      <c r="K47" s="117">
        <v>705.0</v>
      </c>
      <c r="L47" s="117">
        <v>-451.0</v>
      </c>
      <c r="M47" s="117">
        <v>808.0</v>
      </c>
      <c r="N47" s="118">
        <v>0.0</v>
      </c>
      <c r="O47" s="18">
        <v>0.0</v>
      </c>
      <c r="P47" s="18">
        <v>0.0</v>
      </c>
      <c r="Q47" s="18">
        <v>0.0</v>
      </c>
      <c r="R47" s="18">
        <v>0.0</v>
      </c>
      <c r="S47" s="18">
        <v>0.0</v>
      </c>
      <c r="T47" s="25"/>
      <c r="U47" s="25"/>
      <c r="V47" s="25"/>
      <c r="W47" s="25"/>
      <c r="X47" s="25"/>
      <c r="Y47" s="25"/>
      <c r="Z47" s="25"/>
      <c r="AA47" s="25"/>
    </row>
    <row r="48" ht="12.0" customHeight="1">
      <c r="A48" s="21"/>
      <c r="B48" s="108" t="s">
        <v>99</v>
      </c>
      <c r="C48" s="105">
        <v>0.0</v>
      </c>
      <c r="D48" s="105">
        <v>0.0</v>
      </c>
      <c r="E48" s="105">
        <v>0.0</v>
      </c>
      <c r="F48" s="105">
        <v>0.0</v>
      </c>
      <c r="G48" s="105">
        <v>4288.26533</v>
      </c>
      <c r="H48" s="105">
        <v>4288.26533</v>
      </c>
      <c r="I48" s="117">
        <v>1156.0</v>
      </c>
      <c r="J48" s="117">
        <v>79.0</v>
      </c>
      <c r="K48" s="117">
        <v>975.0</v>
      </c>
      <c r="L48" s="117">
        <v>893.0</v>
      </c>
      <c r="M48" s="117">
        <v>3103.0</v>
      </c>
      <c r="N48" s="118">
        <v>0.0</v>
      </c>
      <c r="O48" s="18">
        <v>0.0</v>
      </c>
      <c r="P48" s="18">
        <v>0.0</v>
      </c>
      <c r="Q48" s="18">
        <v>0.0</v>
      </c>
      <c r="R48" s="18">
        <v>0.0</v>
      </c>
      <c r="S48" s="18">
        <v>0.0</v>
      </c>
      <c r="T48" s="25"/>
      <c r="U48" s="25"/>
      <c r="V48" s="25"/>
      <c r="W48" s="25"/>
      <c r="X48" s="25"/>
      <c r="Y48" s="25"/>
      <c r="Z48" s="25"/>
      <c r="AA48" s="25"/>
    </row>
    <row r="49" ht="12.0" customHeight="1">
      <c r="A49" s="21"/>
      <c r="B49" s="103" t="s">
        <v>100</v>
      </c>
      <c r="C49" s="120">
        <f t="shared" ref="C49:H49" si="4">SUM(C40:C48)</f>
        <v>80964.17105</v>
      </c>
      <c r="D49" s="120">
        <f t="shared" si="4"/>
        <v>22415.12949</v>
      </c>
      <c r="E49" s="120">
        <f t="shared" si="4"/>
        <v>23106.37075</v>
      </c>
      <c r="F49" s="120">
        <f t="shared" si="4"/>
        <v>20012.57215</v>
      </c>
      <c r="G49" s="120">
        <f t="shared" si="4"/>
        <v>20878.05991</v>
      </c>
      <c r="H49" s="120">
        <f t="shared" si="4"/>
        <v>86411.06004</v>
      </c>
      <c r="I49" s="120">
        <f>SUM(I40:I48)+1</f>
        <v>16993.24499</v>
      </c>
      <c r="J49" s="120">
        <f t="shared" ref="J49:S49" si="5">SUM(J40:J48)</f>
        <v>20876.59469</v>
      </c>
      <c r="K49" s="120">
        <f t="shared" si="5"/>
        <v>21896.17968</v>
      </c>
      <c r="L49" s="120">
        <f t="shared" si="5"/>
        <v>22187.845</v>
      </c>
      <c r="M49" s="120">
        <f t="shared" si="5"/>
        <v>81955</v>
      </c>
      <c r="N49" s="120">
        <f t="shared" si="5"/>
        <v>19569.60792</v>
      </c>
      <c r="O49" s="120">
        <f t="shared" si="5"/>
        <v>21527.35277</v>
      </c>
      <c r="P49" s="120">
        <f t="shared" si="5"/>
        <v>23533.86051</v>
      </c>
      <c r="Q49" s="120">
        <f t="shared" si="5"/>
        <v>24762.99519</v>
      </c>
      <c r="R49" s="120">
        <f t="shared" si="5"/>
        <v>89393.81639</v>
      </c>
      <c r="S49" s="120">
        <f t="shared" si="5"/>
        <v>20794.24253</v>
      </c>
      <c r="T49" s="25"/>
      <c r="U49" s="25"/>
      <c r="V49" s="25"/>
      <c r="W49" s="25"/>
      <c r="X49" s="25"/>
      <c r="Y49" s="25"/>
      <c r="Z49" s="25"/>
      <c r="AA49" s="25"/>
    </row>
    <row r="50" ht="12.0" customHeight="1">
      <c r="A50" s="21"/>
      <c r="B50" s="103" t="s">
        <v>101</v>
      </c>
      <c r="C50" s="121">
        <f t="shared" ref="C50:S50" si="6">C49/C31</f>
        <v>0.1909057773</v>
      </c>
      <c r="D50" s="121">
        <f t="shared" si="6"/>
        <v>0.1908362722</v>
      </c>
      <c r="E50" s="121">
        <f t="shared" si="6"/>
        <v>0.1999615397</v>
      </c>
      <c r="F50" s="121">
        <f t="shared" si="6"/>
        <v>0.1845658462</v>
      </c>
      <c r="G50" s="121">
        <f t="shared" si="6"/>
        <v>0.1978931549</v>
      </c>
      <c r="H50" s="121">
        <f t="shared" si="6"/>
        <v>0.1933379873</v>
      </c>
      <c r="I50" s="121">
        <f t="shared" si="6"/>
        <v>0.1607662694</v>
      </c>
      <c r="J50" s="121">
        <f t="shared" si="6"/>
        <v>0.1924216518</v>
      </c>
      <c r="K50" s="121">
        <f t="shared" si="6"/>
        <v>0.1950956607</v>
      </c>
      <c r="L50" s="121">
        <f t="shared" si="6"/>
        <v>0.1971668627</v>
      </c>
      <c r="M50" s="121">
        <f t="shared" si="6"/>
        <v>0.1867022355</v>
      </c>
      <c r="N50" s="121">
        <f t="shared" si="6"/>
        <v>0.1764999452</v>
      </c>
      <c r="O50" s="121">
        <f t="shared" si="6"/>
        <v>0.183703996</v>
      </c>
      <c r="P50" s="121">
        <f t="shared" si="6"/>
        <v>0.184851864</v>
      </c>
      <c r="Q50" s="121">
        <f t="shared" si="6"/>
        <v>0.1844173752</v>
      </c>
      <c r="R50" s="121">
        <f t="shared" si="6"/>
        <v>0.1825667986</v>
      </c>
      <c r="S50" s="121">
        <f t="shared" si="6"/>
        <v>0.1522187967</v>
      </c>
      <c r="T50" s="25"/>
      <c r="U50" s="25"/>
      <c r="V50" s="25"/>
      <c r="W50" s="25"/>
      <c r="X50" s="25"/>
      <c r="Y50" s="25"/>
      <c r="Z50" s="25"/>
      <c r="AA50" s="25"/>
    </row>
    <row r="51" ht="12.0" customHeight="1">
      <c r="A51" s="21"/>
      <c r="B51" s="36"/>
      <c r="C51" s="93"/>
      <c r="D51" s="93"/>
      <c r="E51" s="93"/>
      <c r="F51" s="93"/>
      <c r="G51" s="93"/>
      <c r="H51" s="122"/>
      <c r="I51" s="93"/>
      <c r="J51" s="93"/>
      <c r="K51" s="93"/>
      <c r="L51" s="93"/>
      <c r="M51" s="122"/>
      <c r="N51" s="122"/>
      <c r="O51" s="122"/>
      <c r="P51" s="122"/>
      <c r="Q51" s="122"/>
      <c r="R51" s="122"/>
      <c r="S51" s="122"/>
      <c r="T51" s="25"/>
      <c r="U51" s="25"/>
      <c r="V51" s="25"/>
      <c r="W51" s="25"/>
      <c r="X51" s="25"/>
      <c r="Y51" s="25"/>
      <c r="Z51" s="25"/>
      <c r="AA51" s="25"/>
    </row>
    <row r="52" ht="12.0" customHeight="1">
      <c r="A52" s="21"/>
      <c r="B52" s="103" t="s">
        <v>102</v>
      </c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25"/>
      <c r="U52" s="25"/>
      <c r="V52" s="25"/>
      <c r="W52" s="25"/>
      <c r="X52" s="25"/>
      <c r="Y52" s="25"/>
      <c r="Z52" s="25"/>
      <c r="AA52" s="25"/>
    </row>
    <row r="53" ht="12.0" customHeight="1">
      <c r="A53" s="21"/>
      <c r="B53" s="104" t="s">
        <v>79</v>
      </c>
      <c r="C53" s="105">
        <v>18706.86600000001</v>
      </c>
      <c r="D53" s="105">
        <v>8391.216999999995</v>
      </c>
      <c r="E53" s="105">
        <v>7892.239999999992</v>
      </c>
      <c r="F53" s="105">
        <v>5522.843000000001</v>
      </c>
      <c r="G53" s="105">
        <v>4557.412000000004</v>
      </c>
      <c r="H53" s="105">
        <v>26363.0</v>
      </c>
      <c r="I53" s="105">
        <v>4521.935999999994</v>
      </c>
      <c r="J53" s="105">
        <v>9311.198999999997</v>
      </c>
      <c r="K53" s="105">
        <v>5151.5920000000015</v>
      </c>
      <c r="L53" s="105">
        <v>10508.628000000002</v>
      </c>
      <c r="M53" s="105">
        <v>29493.767</v>
      </c>
      <c r="N53" s="105">
        <v>7447.0</v>
      </c>
      <c r="O53" s="105">
        <v>9742.0</v>
      </c>
      <c r="P53" s="105">
        <v>8863.0</v>
      </c>
      <c r="Q53" s="105">
        <v>14569.919230000105</v>
      </c>
      <c r="R53" s="105">
        <v>40620.36923000007</v>
      </c>
      <c r="S53" s="105">
        <v>7563.419329999893</v>
      </c>
      <c r="T53" s="25"/>
      <c r="U53" s="25"/>
      <c r="V53" s="25"/>
      <c r="W53" s="25"/>
      <c r="X53" s="25"/>
      <c r="Y53" s="25"/>
      <c r="Z53" s="25"/>
      <c r="AA53" s="25"/>
    </row>
    <row r="54" ht="12.0" customHeight="1">
      <c r="A54" s="21"/>
      <c r="B54" s="107" t="s">
        <v>88</v>
      </c>
      <c r="C54" s="105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25"/>
      <c r="U54" s="25"/>
      <c r="V54" s="25"/>
      <c r="W54" s="25"/>
      <c r="X54" s="25"/>
      <c r="Y54" s="25"/>
      <c r="Z54" s="25"/>
      <c r="AA54" s="25"/>
    </row>
    <row r="55" ht="12.0" customHeight="1">
      <c r="A55" s="21"/>
      <c r="B55" s="108" t="s">
        <v>98</v>
      </c>
      <c r="C55" s="105">
        <v>17082.63267</v>
      </c>
      <c r="D55" s="105">
        <v>2855.39311</v>
      </c>
      <c r="E55" s="105">
        <v>3083.51514</v>
      </c>
      <c r="F55" s="105">
        <v>1922.06222</v>
      </c>
      <c r="G55" s="105">
        <v>2268.40396</v>
      </c>
      <c r="H55" s="105">
        <v>10129.37443</v>
      </c>
      <c r="I55" s="119">
        <v>2451.0</v>
      </c>
      <c r="J55" s="119">
        <v>2406.0</v>
      </c>
      <c r="K55" s="119">
        <v>2716.0</v>
      </c>
      <c r="L55" s="119">
        <v>761.0</v>
      </c>
      <c r="M55" s="117">
        <v>8334.3089</v>
      </c>
      <c r="N55" s="118">
        <v>2006.0</v>
      </c>
      <c r="O55" s="18">
        <v>2038.0</v>
      </c>
      <c r="P55" s="18">
        <v>2071.0</v>
      </c>
      <c r="Q55" s="18">
        <v>2074.5923700000003</v>
      </c>
      <c r="R55" s="18">
        <v>8189.4803600000005</v>
      </c>
      <c r="S55" s="18">
        <v>2101.51075</v>
      </c>
      <c r="T55" s="25"/>
      <c r="U55" s="25"/>
      <c r="V55" s="25"/>
      <c r="W55" s="25"/>
      <c r="X55" s="25"/>
      <c r="Y55" s="25"/>
      <c r="Z55" s="25"/>
      <c r="AA55" s="25"/>
    </row>
    <row r="56" ht="12.0" customHeight="1">
      <c r="A56" s="21"/>
      <c r="B56" s="108" t="s">
        <v>99</v>
      </c>
      <c r="C56" s="105">
        <v>0.0</v>
      </c>
      <c r="D56" s="105">
        <v>0.0</v>
      </c>
      <c r="E56" s="105">
        <v>0.0</v>
      </c>
      <c r="F56" s="105">
        <v>0.0</v>
      </c>
      <c r="G56" s="105">
        <v>4288.26533</v>
      </c>
      <c r="H56" s="105">
        <v>4288.26533</v>
      </c>
      <c r="I56" s="117">
        <v>1156.0</v>
      </c>
      <c r="J56" s="123">
        <v>79.0</v>
      </c>
      <c r="K56" s="117">
        <v>975.0</v>
      </c>
      <c r="L56" s="117">
        <v>893.0</v>
      </c>
      <c r="M56" s="117">
        <v>3103.0</v>
      </c>
      <c r="N56" s="118">
        <v>0.0</v>
      </c>
      <c r="O56" s="18">
        <v>0.0</v>
      </c>
      <c r="P56" s="18">
        <v>0.0</v>
      </c>
      <c r="Q56" s="18">
        <v>0.0</v>
      </c>
      <c r="R56" s="18">
        <v>0.0</v>
      </c>
      <c r="S56" s="18">
        <v>0.0</v>
      </c>
      <c r="T56" s="25"/>
      <c r="U56" s="25"/>
      <c r="V56" s="25"/>
      <c r="W56" s="25"/>
      <c r="X56" s="25"/>
      <c r="Y56" s="25"/>
      <c r="Z56" s="25"/>
      <c r="AA56" s="25"/>
    </row>
    <row r="57" ht="12.0" customHeight="1">
      <c r="A57" s="21"/>
      <c r="B57" s="108" t="s">
        <v>90</v>
      </c>
      <c r="C57" s="105">
        <v>0.0</v>
      </c>
      <c r="D57" s="105">
        <v>1038.88128</v>
      </c>
      <c r="E57" s="105">
        <v>1982.87663</v>
      </c>
      <c r="F57" s="105">
        <v>1356.28443</v>
      </c>
      <c r="G57" s="105">
        <v>1286.80277</v>
      </c>
      <c r="H57" s="105">
        <v>5664.84511</v>
      </c>
      <c r="I57" s="117">
        <v>761.0</v>
      </c>
      <c r="J57" s="117">
        <v>1267.0</v>
      </c>
      <c r="K57" s="117">
        <v>1957.0</v>
      </c>
      <c r="L57" s="117">
        <v>1579.0</v>
      </c>
      <c r="M57" s="117">
        <v>5565.0</v>
      </c>
      <c r="N57" s="118">
        <v>961.0</v>
      </c>
      <c r="O57" s="18">
        <v>1423.0</v>
      </c>
      <c r="P57" s="18">
        <v>1300.0</v>
      </c>
      <c r="Q57" s="18">
        <v>1287.0749100000003</v>
      </c>
      <c r="R57" s="18">
        <v>4971.351810000002</v>
      </c>
      <c r="S57" s="18">
        <v>1046.79181</v>
      </c>
      <c r="T57" s="25"/>
      <c r="U57" s="25"/>
      <c r="V57" s="25"/>
      <c r="W57" s="25"/>
      <c r="X57" s="25"/>
      <c r="Y57" s="25"/>
      <c r="Z57" s="25"/>
      <c r="AA57" s="25"/>
    </row>
    <row r="58" ht="12.0" customHeight="1">
      <c r="A58" s="21"/>
      <c r="B58" s="108" t="s">
        <v>103</v>
      </c>
      <c r="C58" s="105">
        <v>-2686.55853</v>
      </c>
      <c r="D58" s="105">
        <v>-278.43</v>
      </c>
      <c r="E58" s="105">
        <v>-433.0</v>
      </c>
      <c r="F58" s="105">
        <v>-108.12</v>
      </c>
      <c r="G58" s="105">
        <v>-1279.0</v>
      </c>
      <c r="H58" s="105">
        <v>-2098.55</v>
      </c>
      <c r="I58" s="119">
        <v>-472.0</v>
      </c>
      <c r="J58" s="119">
        <v>-531.0</v>
      </c>
      <c r="K58" s="117">
        <v>-605.91</v>
      </c>
      <c r="L58" s="119">
        <v>-530.0</v>
      </c>
      <c r="M58" s="117">
        <v>-2138.18</v>
      </c>
      <c r="N58" s="118">
        <v>-804.0</v>
      </c>
      <c r="O58" s="18">
        <v>-968.0</v>
      </c>
      <c r="P58" s="18">
        <v>-960.0</v>
      </c>
      <c r="Q58" s="18">
        <v>806.64594</v>
      </c>
      <c r="R58" s="18">
        <v>-1925.54819</v>
      </c>
      <c r="S58" s="18">
        <v>-502.72433</v>
      </c>
      <c r="T58" s="25"/>
      <c r="U58" s="25"/>
      <c r="V58" s="25"/>
      <c r="W58" s="25"/>
      <c r="X58" s="25"/>
      <c r="Y58" s="25"/>
      <c r="Z58" s="25"/>
      <c r="AA58" s="25"/>
    </row>
    <row r="59" ht="12.0" customHeight="1">
      <c r="A59" s="21"/>
      <c r="B59" s="124" t="s">
        <v>104</v>
      </c>
      <c r="C59" s="87">
        <v>33102.940140000006</v>
      </c>
      <c r="D59" s="87">
        <v>12007.061389999993</v>
      </c>
      <c r="E59" s="87">
        <v>12525.631769999993</v>
      </c>
      <c r="F59" s="87">
        <v>8693.06965</v>
      </c>
      <c r="G59" s="87">
        <v>11121.884060000004</v>
      </c>
      <c r="H59" s="87">
        <v>44346.93487</v>
      </c>
      <c r="I59" s="92">
        <v>8418.0</v>
      </c>
      <c r="J59" s="92">
        <v>12532.0</v>
      </c>
      <c r="K59" s="92">
        <v>10194.0</v>
      </c>
      <c r="L59" s="92">
        <v>13312.0</v>
      </c>
      <c r="M59" s="87">
        <v>44357.895899999996</v>
      </c>
      <c r="N59" s="87">
        <v>9610.0</v>
      </c>
      <c r="O59" s="87">
        <v>12235.0</v>
      </c>
      <c r="P59" s="87">
        <v>11274.0</v>
      </c>
      <c r="Q59" s="87">
        <v>18739.232450000105</v>
      </c>
      <c r="R59" s="87">
        <v>51854.65321000007</v>
      </c>
      <c r="S59" s="87">
        <v>10208.9975599999</v>
      </c>
      <c r="T59" s="25"/>
      <c r="U59" s="25"/>
      <c r="V59" s="25"/>
      <c r="W59" s="25"/>
      <c r="X59" s="25"/>
      <c r="Y59" s="25"/>
      <c r="Z59" s="25"/>
      <c r="AA59" s="25"/>
    </row>
    <row r="60" ht="12.0" customHeight="1">
      <c r="A60" s="21"/>
      <c r="B60" s="103" t="s">
        <v>105</v>
      </c>
      <c r="C60" s="113">
        <v>0.0780535690891934</v>
      </c>
      <c r="D60" s="113">
        <v>0.10222483149952635</v>
      </c>
      <c r="E60" s="113">
        <v>0.10839627914463418</v>
      </c>
      <c r="F60" s="113">
        <v>0.08017179119518812</v>
      </c>
      <c r="G60" s="113">
        <v>0.10541902527844157</v>
      </c>
      <c r="H60" s="113">
        <v>0.09922279769456059</v>
      </c>
      <c r="I60" s="113">
        <v>0.07913027581987268</v>
      </c>
      <c r="J60" s="113">
        <v>0.11517506439187122</v>
      </c>
      <c r="K60" s="113">
        <v>0.09059628678160318</v>
      </c>
      <c r="L60" s="113">
        <v>0.1184417629062222</v>
      </c>
      <c r="M60" s="113">
        <v>0.1010520203389367</v>
      </c>
      <c r="N60" s="113">
        <v>0.08667340091633897</v>
      </c>
      <c r="O60" s="113">
        <v>0.10440756069462816</v>
      </c>
      <c r="P60" s="113">
        <v>0.08855410330526581</v>
      </c>
      <c r="Q60" s="113">
        <v>0.1395566261611393</v>
      </c>
      <c r="R60" s="113">
        <v>0.10590148637303524</v>
      </c>
      <c r="S60" s="113">
        <v>0.07473960837929686</v>
      </c>
      <c r="T60" s="25"/>
      <c r="U60" s="25"/>
      <c r="V60" s="25"/>
      <c r="W60" s="25"/>
      <c r="X60" s="25"/>
      <c r="Y60" s="25"/>
      <c r="Z60" s="25"/>
      <c r="AA60" s="25"/>
    </row>
    <row r="61" ht="12.0" customHeight="1">
      <c r="A61" s="25"/>
      <c r="B61" s="98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ht="12.0" customHeight="1">
      <c r="A62" s="25"/>
      <c r="B62" s="98" t="s">
        <v>84</v>
      </c>
      <c r="C62" s="125">
        <v>1.34774674E8</v>
      </c>
      <c r="D62" s="125">
        <v>1.37279821E8</v>
      </c>
      <c r="E62" s="125">
        <v>1.38053214E8</v>
      </c>
      <c r="F62" s="125">
        <v>1.37184056E8</v>
      </c>
      <c r="G62" s="125">
        <v>1.39097276E8</v>
      </c>
      <c r="H62" s="125">
        <v>1.39148469E8</v>
      </c>
      <c r="I62" s="125">
        <v>1.4007818E8</v>
      </c>
      <c r="J62" s="125">
        <v>1.40636144E8</v>
      </c>
      <c r="K62" s="125">
        <v>1.38927266E8</v>
      </c>
      <c r="L62" s="125">
        <v>1.36892329582144E8</v>
      </c>
      <c r="M62" s="125">
        <v>1.37101633929583E8</v>
      </c>
      <c r="N62" s="125">
        <v>1.3720355E8</v>
      </c>
      <c r="O62" s="125">
        <v>1.32478854E8</v>
      </c>
      <c r="P62" s="125">
        <v>1.3199060500000001E8</v>
      </c>
      <c r="Q62" s="125">
        <v>1.31203539E8</v>
      </c>
      <c r="R62" s="125">
        <v>1.33451642E8</v>
      </c>
      <c r="S62" s="125">
        <v>1.3039571305941613E8</v>
      </c>
      <c r="T62" s="25"/>
      <c r="U62" s="25"/>
      <c r="V62" s="25"/>
      <c r="W62" s="25"/>
      <c r="X62" s="25"/>
      <c r="Y62" s="25"/>
      <c r="Z62" s="25"/>
      <c r="AA62" s="25"/>
    </row>
    <row r="63" ht="12.0" customHeight="1">
      <c r="A63" s="25"/>
      <c r="B63" s="103" t="s">
        <v>106</v>
      </c>
      <c r="C63" s="126">
        <v>0.24561691865045807</v>
      </c>
      <c r="D63" s="126">
        <v>0.0874641393216851</v>
      </c>
      <c r="E63" s="126">
        <v>0.09073046115391412</v>
      </c>
      <c r="F63" s="126">
        <v>0.0633679299436955</v>
      </c>
      <c r="G63" s="126">
        <v>0.07995759787560473</v>
      </c>
      <c r="H63" s="126">
        <v>0.3187022838893039</v>
      </c>
      <c r="I63" s="126">
        <v>0.0597108940164699</v>
      </c>
      <c r="J63" s="126">
        <v>0.08885160254393774</v>
      </c>
      <c r="K63" s="126">
        <v>0.07318863490770777</v>
      </c>
      <c r="L63" s="126">
        <v>0.09736591422386437</v>
      </c>
      <c r="M63" s="126">
        <v>0.32354024258224906</v>
      </c>
      <c r="N63" s="126">
        <v>0.07004191946928487</v>
      </c>
      <c r="O63" s="126">
        <v>0.0923543617006228</v>
      </c>
      <c r="P63" s="126">
        <v>0.08541517026912634</v>
      </c>
      <c r="Q63" s="126">
        <v>0.14282566303337368</v>
      </c>
      <c r="R63" s="126">
        <v>0.38856511941606586</v>
      </c>
      <c r="S63" s="126">
        <v>0.07830010144081657</v>
      </c>
      <c r="T63" s="25"/>
      <c r="U63" s="25"/>
      <c r="V63" s="25"/>
      <c r="W63" s="25"/>
      <c r="X63" s="25"/>
      <c r="Y63" s="25"/>
      <c r="Z63" s="25"/>
      <c r="AA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>
      <c r="B65" s="127" t="s">
        <v>107</v>
      </c>
      <c r="C65" s="128">
        <v>6904.0</v>
      </c>
      <c r="H65" s="129">
        <v>6111.0</v>
      </c>
      <c r="M65" s="129">
        <v>6907.0</v>
      </c>
      <c r="R65" s="129">
        <v>7993.0</v>
      </c>
      <c r="S65" s="129">
        <v>8015.0</v>
      </c>
    </row>
    <row r="66" ht="15.0" customHeight="1">
      <c r="A66" s="25"/>
      <c r="B66" s="127" t="s">
        <v>108</v>
      </c>
      <c r="C66" s="128">
        <v>5536.0</v>
      </c>
      <c r="D66" s="25"/>
      <c r="E66" s="25"/>
      <c r="F66" s="25"/>
      <c r="G66" s="25"/>
      <c r="H66" s="129">
        <v>5340.0</v>
      </c>
      <c r="I66" s="130"/>
      <c r="J66" s="130"/>
      <c r="K66" s="130"/>
      <c r="L66" s="130"/>
      <c r="M66" s="129">
        <v>5601.0</v>
      </c>
      <c r="N66" s="130"/>
      <c r="O66" s="130"/>
      <c r="P66" s="130"/>
      <c r="Q66" s="130"/>
      <c r="R66" s="129">
        <v>6408.0</v>
      </c>
      <c r="S66" s="129">
        <v>6599.75</v>
      </c>
      <c r="T66" s="25"/>
      <c r="U66" s="25"/>
      <c r="V66" s="25"/>
      <c r="W66" s="25"/>
      <c r="X66" s="25"/>
      <c r="Y66" s="25"/>
      <c r="Z66" s="25"/>
      <c r="AA66" s="25"/>
    </row>
    <row r="67" ht="15.75" customHeight="1">
      <c r="A67" s="25"/>
      <c r="B67" s="131" t="s">
        <v>109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ht="15.75" customHeight="1">
      <c r="A68" s="25"/>
      <c r="B68" s="25"/>
      <c r="C68" s="25"/>
      <c r="D68" s="25"/>
      <c r="E68" s="25"/>
      <c r="F68" s="25"/>
      <c r="G68" s="22"/>
      <c r="H68" s="25"/>
      <c r="I68" s="25"/>
      <c r="J68" s="25"/>
      <c r="K68" s="25"/>
      <c r="L68" s="25"/>
      <c r="M68" s="22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display="Summary" location="Summary!A1" ref="A3"/>
  </hyperlinks>
  <printOptions/>
  <pageMargins bottom="0.787401575" footer="0.0" header="0.0" left="0.511811024" right="0.511811024" top="0.7874015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2.63" defaultRowHeight="15.0"/>
  <cols>
    <col customWidth="1" min="1" max="1" width="8.13"/>
    <col customWidth="1" min="2" max="2" width="60.13"/>
    <col customWidth="1" min="3" max="5" width="16.38"/>
    <col customWidth="1" min="6" max="6" width="17.5"/>
    <col customWidth="1" min="7" max="7" width="16.38"/>
    <col customWidth="1" min="8" max="8" width="13.13"/>
    <col customWidth="1" min="9" max="9" width="12.38"/>
    <col customWidth="1" min="10" max="10" width="17.63"/>
    <col customWidth="1" min="11" max="12" width="16.38"/>
    <col customWidth="1" min="13" max="13" width="12.38"/>
    <col customWidth="1" min="14" max="14" width="17.5"/>
    <col customWidth="1" min="15" max="15" width="16.5"/>
  </cols>
  <sheetData>
    <row r="1" ht="12.0" customHeight="1">
      <c r="A1" s="13" t="s">
        <v>6</v>
      </c>
      <c r="B1" s="13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ht="12.0" customHeight="1">
      <c r="A2" s="21"/>
      <c r="B2" s="36"/>
      <c r="C2" s="132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>
      <c r="A3" s="19" t="s">
        <v>8</v>
      </c>
      <c r="B3" s="20"/>
      <c r="C3" s="65"/>
      <c r="D3" s="65"/>
      <c r="E3" s="65"/>
      <c r="F3" s="65"/>
      <c r="G3" s="132"/>
      <c r="H3" s="68"/>
      <c r="I3" s="68"/>
      <c r="J3" s="68"/>
      <c r="K3" s="132"/>
      <c r="L3" s="132"/>
      <c r="M3" s="132"/>
      <c r="N3" s="132"/>
    </row>
    <row r="4" ht="12.0" customHeight="1">
      <c r="A4" s="21"/>
      <c r="B4" s="21"/>
      <c r="C4" s="134">
        <v>44926.0</v>
      </c>
      <c r="D4" s="134">
        <v>45016.0</v>
      </c>
      <c r="E4" s="134">
        <v>45107.0</v>
      </c>
      <c r="F4" s="134">
        <v>45199.0</v>
      </c>
      <c r="G4" s="134">
        <v>45291.0</v>
      </c>
      <c r="H4" s="134">
        <v>45382.0</v>
      </c>
      <c r="I4" s="134">
        <v>45473.0</v>
      </c>
      <c r="J4" s="134">
        <v>45565.0</v>
      </c>
      <c r="K4" s="134">
        <v>45657.0</v>
      </c>
      <c r="L4" s="134">
        <v>45747.0</v>
      </c>
      <c r="M4" s="134">
        <v>45838.0</v>
      </c>
      <c r="N4" s="134">
        <v>45930.0</v>
      </c>
      <c r="O4" s="24">
        <v>46022.0</v>
      </c>
      <c r="P4" s="24">
        <v>46112.0</v>
      </c>
      <c r="Q4" s="131"/>
    </row>
    <row r="5" ht="12.0" customHeight="1">
      <c r="A5" s="15" t="s">
        <v>7</v>
      </c>
      <c r="B5" s="135"/>
      <c r="C5" s="25"/>
      <c r="D5" s="25"/>
      <c r="E5" s="136"/>
      <c r="F5" s="136"/>
      <c r="G5" s="136"/>
      <c r="H5" s="137"/>
      <c r="I5" s="137"/>
      <c r="J5" s="137"/>
      <c r="K5" s="136"/>
      <c r="L5" s="136"/>
      <c r="M5" s="136"/>
    </row>
    <row r="6" ht="12.0" customHeight="1">
      <c r="A6" s="138"/>
      <c r="B6" s="138"/>
      <c r="C6" s="25"/>
      <c r="D6" s="25"/>
      <c r="E6" s="136"/>
      <c r="F6" s="136"/>
      <c r="G6" s="136"/>
      <c r="H6" s="136"/>
      <c r="I6" s="136"/>
      <c r="J6" s="136"/>
      <c r="K6" s="136"/>
      <c r="L6" s="136"/>
      <c r="M6" s="136"/>
    </row>
    <row r="7" ht="12.0" customHeight="1">
      <c r="A7" s="138"/>
      <c r="B7" s="139" t="s">
        <v>110</v>
      </c>
      <c r="C7" s="25"/>
      <c r="D7" s="25"/>
      <c r="E7" s="136"/>
      <c r="F7" s="136"/>
      <c r="G7" s="136"/>
      <c r="H7" s="136"/>
      <c r="I7" s="136"/>
      <c r="J7" s="136"/>
      <c r="K7" s="136"/>
      <c r="L7" s="136"/>
      <c r="M7" s="136"/>
      <c r="N7" s="140"/>
    </row>
    <row r="8" ht="12.0" customHeight="1">
      <c r="A8" s="138"/>
      <c r="B8" s="25" t="s">
        <v>79</v>
      </c>
      <c r="C8" s="16">
        <v>18707.0</v>
      </c>
      <c r="D8" s="16">
        <v>8391.0</v>
      </c>
      <c r="E8" s="16">
        <v>16283.0</v>
      </c>
      <c r="F8" s="16">
        <v>21806.0</v>
      </c>
      <c r="G8" s="16">
        <v>26363.0</v>
      </c>
      <c r="H8" s="16">
        <v>4522.0</v>
      </c>
      <c r="I8" s="16">
        <v>13833.0</v>
      </c>
      <c r="J8" s="16">
        <v>18985.0</v>
      </c>
      <c r="K8" s="16">
        <v>29494.0</v>
      </c>
      <c r="L8" s="17">
        <v>7447.0</v>
      </c>
      <c r="M8" s="18">
        <v>17189.0</v>
      </c>
      <c r="N8" s="35">
        <v>26052.0</v>
      </c>
      <c r="O8" s="35">
        <v>40620.0</v>
      </c>
      <c r="P8" s="35">
        <v>7563.0</v>
      </c>
      <c r="Q8" s="60"/>
    </row>
    <row r="9" ht="12.0" customHeight="1">
      <c r="A9" s="21"/>
      <c r="B9" s="141" t="s">
        <v>111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142"/>
      <c r="O9" s="142"/>
      <c r="P9" s="60"/>
      <c r="Q9" s="60"/>
    </row>
    <row r="10" ht="12.0" customHeight="1">
      <c r="A10" s="21"/>
      <c r="B10" s="143" t="s">
        <v>112</v>
      </c>
      <c r="C10" s="16">
        <v>18364.0</v>
      </c>
      <c r="D10" s="16">
        <v>4827.0</v>
      </c>
      <c r="E10" s="16">
        <v>9484.0</v>
      </c>
      <c r="F10" s="16">
        <v>14171.0</v>
      </c>
      <c r="G10" s="16">
        <v>18659.0</v>
      </c>
      <c r="H10" s="16">
        <v>4419.0</v>
      </c>
      <c r="I10" s="32">
        <v>8903.0</v>
      </c>
      <c r="J10" s="16">
        <v>13206.0</v>
      </c>
      <c r="K10" s="16">
        <v>16888.0</v>
      </c>
      <c r="L10" s="17">
        <v>4398.0</v>
      </c>
      <c r="M10" s="18">
        <v>9002.0</v>
      </c>
      <c r="N10" s="35">
        <v>13686.0</v>
      </c>
      <c r="O10" s="35">
        <v>18837.0</v>
      </c>
      <c r="P10" s="35">
        <v>5558.0</v>
      </c>
      <c r="Q10" s="60"/>
    </row>
    <row r="11" ht="12.0" customHeight="1">
      <c r="A11" s="21"/>
      <c r="B11" s="143" t="s">
        <v>113</v>
      </c>
      <c r="C11" s="16">
        <v>750.0</v>
      </c>
      <c r="D11" s="16">
        <v>-19.0</v>
      </c>
      <c r="E11" s="16">
        <v>42.0</v>
      </c>
      <c r="F11" s="16">
        <v>180.0</v>
      </c>
      <c r="G11" s="16">
        <v>348.0</v>
      </c>
      <c r="H11" s="16">
        <v>65.0</v>
      </c>
      <c r="I11" s="16">
        <v>74.0</v>
      </c>
      <c r="J11" s="16">
        <v>506.0</v>
      </c>
      <c r="K11" s="16">
        <v>808.0</v>
      </c>
      <c r="L11" s="17">
        <v>-4.0</v>
      </c>
      <c r="M11" s="18">
        <v>36.0</v>
      </c>
      <c r="N11" s="35">
        <v>84.0</v>
      </c>
      <c r="O11" s="35">
        <v>97.0</v>
      </c>
      <c r="P11" s="35">
        <v>109.0</v>
      </c>
      <c r="Q11" s="60"/>
    </row>
    <row r="12" ht="12.0" customHeight="1">
      <c r="A12" s="21"/>
      <c r="B12" s="143" t="s">
        <v>114</v>
      </c>
      <c r="C12" s="16">
        <v>13172.0</v>
      </c>
      <c r="D12" s="16">
        <v>5029.0</v>
      </c>
      <c r="E12" s="16">
        <v>9729.0</v>
      </c>
      <c r="F12" s="16">
        <v>13660.0</v>
      </c>
      <c r="G12" s="16">
        <v>18325.0</v>
      </c>
      <c r="H12" s="16">
        <v>3927.0</v>
      </c>
      <c r="I12" s="16">
        <v>7871.0</v>
      </c>
      <c r="J12" s="16">
        <v>11291.0</v>
      </c>
      <c r="K12" s="16">
        <v>13553.0</v>
      </c>
      <c r="L12" s="17">
        <v>2823.0</v>
      </c>
      <c r="M12" s="18">
        <v>4570.0</v>
      </c>
      <c r="N12" s="35">
        <v>9136.0</v>
      </c>
      <c r="O12" s="35">
        <v>11795.0</v>
      </c>
      <c r="P12" s="35">
        <v>739.0</v>
      </c>
      <c r="Q12" s="60"/>
    </row>
    <row r="13" ht="12.0" customHeight="1">
      <c r="A13" s="21"/>
      <c r="B13" s="114" t="s">
        <v>115</v>
      </c>
      <c r="C13" s="16">
        <v>-1347.0</v>
      </c>
      <c r="D13" s="16">
        <v>-876.0</v>
      </c>
      <c r="E13" s="16">
        <v>-2794.0</v>
      </c>
      <c r="F13" s="16">
        <v>-2665.0</v>
      </c>
      <c r="G13" s="16">
        <v>-2967.0</v>
      </c>
      <c r="H13" s="16">
        <v>-47.0</v>
      </c>
      <c r="I13" s="16">
        <v>1110.0</v>
      </c>
      <c r="J13" s="16">
        <v>1022.0</v>
      </c>
      <c r="K13" s="16">
        <v>2125.0</v>
      </c>
      <c r="L13" s="17">
        <v>-823.0</v>
      </c>
      <c r="M13" s="18">
        <v>-1386.0</v>
      </c>
      <c r="N13" s="35">
        <v>-1410.0</v>
      </c>
      <c r="O13" s="35">
        <v>-1632.0</v>
      </c>
      <c r="P13" s="35">
        <v>-278.0</v>
      </c>
      <c r="Q13" s="60"/>
    </row>
    <row r="14" ht="12.0" customHeight="1">
      <c r="A14" s="21"/>
      <c r="B14" s="144" t="s">
        <v>116</v>
      </c>
      <c r="C14" s="16">
        <v>20116.0</v>
      </c>
      <c r="D14" s="16">
        <v>3945.0</v>
      </c>
      <c r="E14" s="16">
        <v>8023.0</v>
      </c>
      <c r="F14" s="16">
        <v>12582.0</v>
      </c>
      <c r="G14" s="16">
        <v>15336.0</v>
      </c>
      <c r="H14" s="16">
        <v>3382.0</v>
      </c>
      <c r="I14" s="32">
        <v>6670.0</v>
      </c>
      <c r="J14" s="16">
        <v>11929.0</v>
      </c>
      <c r="K14" s="16">
        <v>14275.0</v>
      </c>
      <c r="L14" s="17">
        <v>5020.0</v>
      </c>
      <c r="M14" s="18">
        <v>9762.0</v>
      </c>
      <c r="N14" s="35">
        <v>14337.0</v>
      </c>
      <c r="O14" s="35">
        <v>15503.0</v>
      </c>
      <c r="P14" s="35">
        <v>4634.0</v>
      </c>
      <c r="Q14" s="60"/>
    </row>
    <row r="15" ht="12.0" customHeight="1">
      <c r="A15" s="21"/>
      <c r="B15" s="144" t="s">
        <v>117</v>
      </c>
      <c r="C15" s="145">
        <v>18.0</v>
      </c>
      <c r="D15" s="145">
        <v>310.0</v>
      </c>
      <c r="E15" s="145">
        <v>337.0</v>
      </c>
      <c r="F15" s="145">
        <v>508.0</v>
      </c>
      <c r="G15" s="16">
        <v>305.0</v>
      </c>
      <c r="H15" s="16">
        <v>372.0</v>
      </c>
      <c r="I15" s="32">
        <v>520.0</v>
      </c>
      <c r="J15" s="16">
        <v>1467.0</v>
      </c>
      <c r="K15" s="16">
        <v>2610.0</v>
      </c>
      <c r="L15" s="17">
        <v>-331.0</v>
      </c>
      <c r="M15" s="18">
        <v>-239.0</v>
      </c>
      <c r="N15" s="35">
        <v>-218.0</v>
      </c>
      <c r="O15" s="35">
        <v>-1336.0</v>
      </c>
      <c r="P15" s="35">
        <v>-1226.0</v>
      </c>
      <c r="Q15" s="60"/>
    </row>
    <row r="16" ht="12.0" customHeight="1">
      <c r="A16" s="21"/>
      <c r="B16" s="114" t="s">
        <v>118</v>
      </c>
      <c r="C16" s="16">
        <v>1057.0</v>
      </c>
      <c r="D16" s="16">
        <v>1062.0</v>
      </c>
      <c r="E16" s="16">
        <v>3022.0</v>
      </c>
      <c r="F16" s="16">
        <v>4375.0</v>
      </c>
      <c r="G16" s="16">
        <v>5665.0</v>
      </c>
      <c r="H16" s="16">
        <v>761.0</v>
      </c>
      <c r="I16" s="32">
        <v>2029.0</v>
      </c>
      <c r="J16" s="16">
        <v>4024.0</v>
      </c>
      <c r="K16" s="16">
        <v>5565.0</v>
      </c>
      <c r="L16" s="17">
        <v>961.0</v>
      </c>
      <c r="M16" s="18">
        <v>2384.0</v>
      </c>
      <c r="N16" s="35">
        <v>3684.0</v>
      </c>
      <c r="O16" s="35">
        <v>4971.0</v>
      </c>
      <c r="P16" s="35">
        <v>1047.0</v>
      </c>
      <c r="Q16" s="60"/>
    </row>
    <row r="17" ht="12.0" customHeight="1">
      <c r="A17" s="21"/>
      <c r="B17" s="143" t="s">
        <v>119</v>
      </c>
      <c r="C17" s="16">
        <v>-268.0</v>
      </c>
      <c r="D17" s="16">
        <v>-53.0</v>
      </c>
      <c r="E17" s="16">
        <v>-52.0</v>
      </c>
      <c r="F17" s="16">
        <v>-169.0</v>
      </c>
      <c r="G17" s="16">
        <v>3546.0</v>
      </c>
      <c r="H17" s="16">
        <v>17.0</v>
      </c>
      <c r="I17" s="16">
        <v>-3.0</v>
      </c>
      <c r="J17" s="16">
        <v>-3.0</v>
      </c>
      <c r="K17" s="16">
        <v>-17.0</v>
      </c>
      <c r="L17" s="17">
        <v>4.0</v>
      </c>
      <c r="M17" s="18">
        <v>20.0</v>
      </c>
      <c r="N17" s="35">
        <v>20.0</v>
      </c>
      <c r="O17" s="35">
        <v>6.0</v>
      </c>
      <c r="P17" s="35" t="s">
        <v>18</v>
      </c>
      <c r="Q17" s="60"/>
    </row>
    <row r="18" ht="12.0" customHeight="1">
      <c r="A18" s="21"/>
      <c r="B18" s="146" t="s">
        <v>120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47"/>
      <c r="O18" s="147"/>
      <c r="P18" s="147"/>
      <c r="Q18" s="60"/>
    </row>
    <row r="19" ht="12.0" customHeight="1">
      <c r="A19" s="21"/>
      <c r="B19" s="114" t="s">
        <v>121</v>
      </c>
      <c r="C19" s="16">
        <v>-37043.0</v>
      </c>
      <c r="D19" s="16">
        <v>5642.0</v>
      </c>
      <c r="E19" s="16">
        <v>-4236.0</v>
      </c>
      <c r="F19" s="16">
        <v>7001.0</v>
      </c>
      <c r="G19" s="16">
        <v>13819.0</v>
      </c>
      <c r="H19" s="16">
        <v>13285.0</v>
      </c>
      <c r="I19" s="16">
        <v>-5774.0</v>
      </c>
      <c r="J19" s="16">
        <v>-5144.0</v>
      </c>
      <c r="K19" s="16">
        <v>52.0</v>
      </c>
      <c r="L19" s="17">
        <v>4796.0</v>
      </c>
      <c r="M19" s="18">
        <v>869.0</v>
      </c>
      <c r="N19" s="35">
        <v>-16357.0</v>
      </c>
      <c r="O19" s="35">
        <v>-10412.0</v>
      </c>
      <c r="P19" s="35">
        <v>-6634.0</v>
      </c>
      <c r="Q19" s="60"/>
    </row>
    <row r="20" ht="12.0" customHeight="1">
      <c r="A20" s="21"/>
      <c r="B20" s="148" t="s">
        <v>21</v>
      </c>
      <c r="C20" s="16">
        <v>-209.0</v>
      </c>
      <c r="D20" s="16">
        <v>-2056.0</v>
      </c>
      <c r="E20" s="16">
        <v>-3699.0</v>
      </c>
      <c r="F20" s="16">
        <v>-4612.0</v>
      </c>
      <c r="G20" s="16">
        <v>-6325.0</v>
      </c>
      <c r="H20" s="16">
        <v>-1438.0</v>
      </c>
      <c r="I20" s="16">
        <v>-2505.0</v>
      </c>
      <c r="J20" s="16">
        <v>-3813.0</v>
      </c>
      <c r="K20" s="16">
        <v>-6554.0</v>
      </c>
      <c r="L20" s="17">
        <v>-72.0</v>
      </c>
      <c r="M20" s="18">
        <v>1280.0</v>
      </c>
      <c r="N20" s="35">
        <v>-1266.0</v>
      </c>
      <c r="O20" s="35">
        <v>-2087.0</v>
      </c>
      <c r="P20" s="35">
        <v>-931.0</v>
      </c>
      <c r="Q20" s="60"/>
    </row>
    <row r="21" ht="12.0" customHeight="1">
      <c r="A21" s="21"/>
      <c r="B21" s="143" t="s">
        <v>31</v>
      </c>
      <c r="C21" s="16">
        <v>-5746.0</v>
      </c>
      <c r="D21" s="16">
        <v>-2250.4894807</v>
      </c>
      <c r="E21" s="16">
        <v>-2653.4894807</v>
      </c>
      <c r="F21" s="16">
        <v>-3146.4894807</v>
      </c>
      <c r="G21" s="16">
        <v>-2502.4894807</v>
      </c>
      <c r="H21" s="16">
        <v>-112.0</v>
      </c>
      <c r="I21" s="16">
        <v>-427.0</v>
      </c>
      <c r="J21" s="16">
        <v>-1413.0</v>
      </c>
      <c r="K21" s="16">
        <v>-43.0</v>
      </c>
      <c r="L21" s="17">
        <v>-641.0</v>
      </c>
      <c r="M21" s="18">
        <v>-364.0</v>
      </c>
      <c r="N21" s="35">
        <v>-1896.0</v>
      </c>
      <c r="O21" s="35">
        <v>-639.0</v>
      </c>
      <c r="P21" s="35">
        <v>840.0</v>
      </c>
      <c r="Q21" s="60"/>
    </row>
    <row r="22" ht="12.0" customHeight="1">
      <c r="A22" s="21"/>
      <c r="B22" s="143" t="s">
        <v>34</v>
      </c>
      <c r="C22" s="16">
        <v>1289.0</v>
      </c>
      <c r="D22" s="16">
        <v>-1449.0</v>
      </c>
      <c r="E22" s="16">
        <v>-11832.0</v>
      </c>
      <c r="F22" s="16">
        <v>-8368.0</v>
      </c>
      <c r="G22" s="16">
        <v>-12364.0</v>
      </c>
      <c r="H22" s="16">
        <v>2432.0</v>
      </c>
      <c r="I22" s="16">
        <v>1042.0</v>
      </c>
      <c r="J22" s="16">
        <v>9681.0</v>
      </c>
      <c r="K22" s="16">
        <v>12290.0</v>
      </c>
      <c r="L22" s="17">
        <v>1627.0</v>
      </c>
      <c r="M22" s="18">
        <v>-4454.0</v>
      </c>
      <c r="N22" s="35">
        <v>3919.0</v>
      </c>
      <c r="O22" s="35">
        <v>8136.0</v>
      </c>
      <c r="P22" s="35">
        <v>1289.0</v>
      </c>
      <c r="Q22" s="60"/>
    </row>
    <row r="23" ht="12.0" customHeight="1">
      <c r="A23" s="21"/>
      <c r="B23" s="114" t="s">
        <v>122</v>
      </c>
      <c r="C23" s="16">
        <v>1837.0</v>
      </c>
      <c r="D23" s="16">
        <v>-2188.0</v>
      </c>
      <c r="E23" s="16">
        <v>173.0</v>
      </c>
      <c r="F23" s="16">
        <v>-3569.0</v>
      </c>
      <c r="G23" s="16">
        <v>3673.0</v>
      </c>
      <c r="H23" s="16">
        <v>-3963.0</v>
      </c>
      <c r="I23" s="16">
        <v>-5199.0</v>
      </c>
      <c r="J23" s="16">
        <v>-4469.0</v>
      </c>
      <c r="K23" s="16">
        <v>-2805.0</v>
      </c>
      <c r="L23" s="17">
        <v>-4655.0</v>
      </c>
      <c r="M23" s="18">
        <v>-5781.0</v>
      </c>
      <c r="N23" s="35">
        <v>-6013.0</v>
      </c>
      <c r="O23" s="35">
        <v>-2916.0</v>
      </c>
      <c r="P23" s="35">
        <v>772.0</v>
      </c>
      <c r="Q23" s="60"/>
    </row>
    <row r="24" ht="12.0" customHeight="1">
      <c r="A24" s="21"/>
      <c r="B24" s="114" t="s">
        <v>123</v>
      </c>
      <c r="C24" s="16">
        <v>-1111.0</v>
      </c>
      <c r="D24" s="16">
        <v>2149.0</v>
      </c>
      <c r="E24" s="16">
        <v>941.0</v>
      </c>
      <c r="F24" s="16">
        <v>-783.0</v>
      </c>
      <c r="G24" s="16">
        <v>1352.0</v>
      </c>
      <c r="H24" s="16">
        <v>-1330.0</v>
      </c>
      <c r="I24" s="16">
        <v>-1603.0</v>
      </c>
      <c r="J24" s="16">
        <v>-1161.0</v>
      </c>
      <c r="K24" s="16">
        <v>-2602.0</v>
      </c>
      <c r="L24" s="17">
        <v>-902.0</v>
      </c>
      <c r="M24" s="18">
        <v>757.0</v>
      </c>
      <c r="N24" s="35">
        <v>2668.0</v>
      </c>
      <c r="O24" s="35">
        <v>208.0</v>
      </c>
      <c r="P24" s="35">
        <v>64.0</v>
      </c>
      <c r="Q24" s="60"/>
    </row>
    <row r="25" ht="12.0" customHeight="1">
      <c r="A25" s="21"/>
      <c r="B25" s="149" t="s">
        <v>124</v>
      </c>
      <c r="C25" s="55">
        <v>29586.0</v>
      </c>
      <c r="D25" s="55">
        <v>22463.510519299998</v>
      </c>
      <c r="E25" s="55">
        <v>22767.510519299998</v>
      </c>
      <c r="F25" s="55">
        <v>50970.5105193</v>
      </c>
      <c r="G25" s="55">
        <v>83232.5105193</v>
      </c>
      <c r="H25" s="55">
        <v>26292.0</v>
      </c>
      <c r="I25" s="55">
        <f>SUM(I8:I24)</f>
        <v>26541</v>
      </c>
      <c r="J25" s="55">
        <v>56108.0</v>
      </c>
      <c r="K25" s="55">
        <v>85639.0</v>
      </c>
      <c r="L25" s="55">
        <v>19648.0</v>
      </c>
      <c r="M25" s="55">
        <v>33645.0</v>
      </c>
      <c r="N25" s="55">
        <v>46426.0</v>
      </c>
      <c r="O25" s="55">
        <v>81151.0</v>
      </c>
      <c r="P25" s="55">
        <v>13546.0</v>
      </c>
      <c r="Q25" s="60"/>
    </row>
    <row r="26" ht="12.0" customHeight="1">
      <c r="A26" s="21"/>
      <c r="B26" s="143" t="s">
        <v>125</v>
      </c>
      <c r="C26" s="16">
        <v>-9495.0</v>
      </c>
      <c r="D26" s="16">
        <v>-1313.0</v>
      </c>
      <c r="E26" s="16">
        <v>-3728.0</v>
      </c>
      <c r="F26" s="16">
        <v>-5120.0</v>
      </c>
      <c r="G26" s="16">
        <v>-5499.0</v>
      </c>
      <c r="H26" s="16">
        <v>-667.0</v>
      </c>
      <c r="I26" s="16">
        <v>-1393.0</v>
      </c>
      <c r="J26" s="16">
        <v>-3068.0</v>
      </c>
      <c r="K26" s="16">
        <v>-4415.0</v>
      </c>
      <c r="L26" s="16">
        <v>-324.0</v>
      </c>
      <c r="M26" s="18">
        <v>-6704.0</v>
      </c>
      <c r="N26" s="35">
        <v>-7508.0</v>
      </c>
      <c r="O26" s="35">
        <v>-8371.0</v>
      </c>
      <c r="P26" s="35">
        <v>-713.0</v>
      </c>
      <c r="Q26" s="60"/>
    </row>
    <row r="27" ht="12.0" customHeight="1">
      <c r="A27" s="21"/>
      <c r="B27" s="143" t="s">
        <v>126</v>
      </c>
      <c r="C27" s="16">
        <v>-13540.0</v>
      </c>
      <c r="D27" s="16">
        <v>-2983.0</v>
      </c>
      <c r="E27" s="16">
        <v>-7348.0</v>
      </c>
      <c r="F27" s="16">
        <v>-10515.0</v>
      </c>
      <c r="G27" s="16">
        <v>-18485.0</v>
      </c>
      <c r="H27" s="16">
        <v>-1419.0</v>
      </c>
      <c r="I27" s="16">
        <v>-5114.0</v>
      </c>
      <c r="J27" s="16">
        <v>-6978.0</v>
      </c>
      <c r="K27" s="16">
        <v>-12399.0</v>
      </c>
      <c r="L27" s="16">
        <v>-1687.0</v>
      </c>
      <c r="M27" s="18">
        <v>-5449.0</v>
      </c>
      <c r="N27" s="35">
        <v>-8309.0</v>
      </c>
      <c r="O27" s="35">
        <v>-11877.0</v>
      </c>
      <c r="P27" s="35">
        <v>-1521.0</v>
      </c>
      <c r="Q27" s="60"/>
    </row>
    <row r="28" ht="12.0" customHeight="1">
      <c r="A28" s="21"/>
      <c r="B28" s="114" t="s">
        <v>127</v>
      </c>
      <c r="C28" s="16">
        <v>-1199.0</v>
      </c>
      <c r="D28" s="16">
        <v>-221.0</v>
      </c>
      <c r="E28" s="16">
        <v>-424.0</v>
      </c>
      <c r="F28" s="16">
        <v>-612.0</v>
      </c>
      <c r="G28" s="16">
        <v>-811.0</v>
      </c>
      <c r="H28" s="16">
        <v>-166.0</v>
      </c>
      <c r="I28" s="16">
        <v>-328.0</v>
      </c>
      <c r="J28" s="16">
        <v>-510.0</v>
      </c>
      <c r="K28" s="16">
        <v>-703.0</v>
      </c>
      <c r="L28" s="16">
        <v>-170.0</v>
      </c>
      <c r="M28" s="18">
        <v>-353.0</v>
      </c>
      <c r="N28" s="35">
        <v>-596.0</v>
      </c>
      <c r="O28" s="35">
        <v>-829.0</v>
      </c>
      <c r="P28" s="35">
        <v>-220.0</v>
      </c>
      <c r="Q28" s="60"/>
    </row>
    <row r="29" ht="12.0" customHeight="1">
      <c r="A29" s="21"/>
      <c r="B29" s="114" t="s">
        <v>128</v>
      </c>
      <c r="C29" s="16">
        <v>0.0</v>
      </c>
      <c r="D29" s="16">
        <v>0.0</v>
      </c>
      <c r="E29" s="16">
        <v>506.0</v>
      </c>
      <c r="F29" s="16">
        <v>853.0</v>
      </c>
      <c r="G29" s="16">
        <v>853.0</v>
      </c>
      <c r="H29" s="16">
        <v>0.0</v>
      </c>
      <c r="I29" s="16">
        <v>67.0</v>
      </c>
      <c r="J29" s="16">
        <v>823.0</v>
      </c>
      <c r="K29" s="16">
        <v>862.0</v>
      </c>
      <c r="L29" s="16">
        <v>121.0</v>
      </c>
      <c r="M29" s="18">
        <v>127.0</v>
      </c>
      <c r="N29" s="35">
        <v>469.0</v>
      </c>
      <c r="O29" s="35">
        <v>486.0</v>
      </c>
      <c r="P29" s="35">
        <v>17.0</v>
      </c>
      <c r="Q29" s="60"/>
    </row>
    <row r="30" ht="12.0" customHeight="1">
      <c r="A30" s="21"/>
      <c r="B30" s="149" t="s">
        <v>129</v>
      </c>
      <c r="C30" s="55">
        <v>5352.0</v>
      </c>
      <c r="D30" s="55">
        <v>17944.510519299998</v>
      </c>
      <c r="E30" s="55">
        <v>11772.510519299998</v>
      </c>
      <c r="F30" s="55">
        <v>35579.5105193</v>
      </c>
      <c r="G30" s="55">
        <v>59290.510519300005</v>
      </c>
      <c r="H30" s="55">
        <v>24040.0</v>
      </c>
      <c r="I30" s="55">
        <f>sum(I25:I29)</f>
        <v>19773</v>
      </c>
      <c r="J30" s="55">
        <v>46375.0</v>
      </c>
      <c r="K30" s="55">
        <v>68984.0</v>
      </c>
      <c r="L30" s="55">
        <v>17588.0</v>
      </c>
      <c r="M30" s="55">
        <v>21266.0</v>
      </c>
      <c r="N30" s="55">
        <v>30482.0</v>
      </c>
      <c r="O30" s="55">
        <v>60560.0</v>
      </c>
      <c r="P30" s="55">
        <v>11109.0</v>
      </c>
      <c r="Q30" s="60"/>
    </row>
    <row r="31" ht="12.0" customHeight="1">
      <c r="A31" s="21"/>
      <c r="B31" s="146" t="s">
        <v>130</v>
      </c>
      <c r="C31" s="16"/>
      <c r="D31" s="25"/>
      <c r="E31" s="136"/>
      <c r="F31" s="136"/>
      <c r="G31" s="16"/>
      <c r="H31" s="16"/>
      <c r="I31" s="16"/>
      <c r="J31" s="16"/>
      <c r="K31" s="16"/>
      <c r="L31" s="16"/>
      <c r="M31" s="16"/>
      <c r="N31" s="147"/>
      <c r="Q31" s="60"/>
    </row>
    <row r="32" ht="12.0" customHeight="1">
      <c r="A32" s="21"/>
      <c r="B32" s="143" t="s">
        <v>131</v>
      </c>
      <c r="C32" s="16">
        <v>-4451.0</v>
      </c>
      <c r="D32" s="16">
        <v>-819.0</v>
      </c>
      <c r="E32" s="16">
        <v>-1634.0</v>
      </c>
      <c r="F32" s="16">
        <v>-2955.0</v>
      </c>
      <c r="G32" s="16">
        <v>-4843.0</v>
      </c>
      <c r="H32" s="16">
        <v>-2201.0</v>
      </c>
      <c r="I32" s="16">
        <v>-4772.0</v>
      </c>
      <c r="J32" s="16">
        <v>-7455.0</v>
      </c>
      <c r="K32" s="16">
        <v>-10572.0</v>
      </c>
      <c r="L32" s="16">
        <v>-3023.0</v>
      </c>
      <c r="M32" s="18">
        <v>-6376.0</v>
      </c>
      <c r="N32" s="35">
        <v>-10339.0</v>
      </c>
      <c r="O32" s="150">
        <v>-14765.0</v>
      </c>
      <c r="P32" s="35">
        <v>-3542.0</v>
      </c>
      <c r="Q32" s="60"/>
    </row>
    <row r="33" ht="12.0" customHeight="1">
      <c r="A33" s="21"/>
      <c r="B33" s="143" t="s">
        <v>132</v>
      </c>
      <c r="C33" s="16">
        <v>-141855.0</v>
      </c>
      <c r="D33" s="16">
        <v>0.0</v>
      </c>
      <c r="E33" s="16">
        <v>0.0</v>
      </c>
      <c r="F33" s="16">
        <v>0.0</v>
      </c>
      <c r="G33" s="16">
        <v>0.0</v>
      </c>
      <c r="H33" s="16">
        <v>0.0</v>
      </c>
      <c r="I33" s="16">
        <v>0.0</v>
      </c>
      <c r="J33" s="16">
        <v>0.0</v>
      </c>
      <c r="K33" s="16">
        <v>0.0</v>
      </c>
      <c r="L33" s="16">
        <v>0.0</v>
      </c>
      <c r="M33" s="16">
        <v>0.0</v>
      </c>
      <c r="N33" s="151">
        <v>0.0</v>
      </c>
      <c r="O33" s="152">
        <v>0.0</v>
      </c>
      <c r="P33" s="151" t="s">
        <v>18</v>
      </c>
      <c r="Q33" s="60"/>
    </row>
    <row r="34" ht="12.0" customHeight="1">
      <c r="A34" s="21"/>
      <c r="B34" s="148" t="s">
        <v>133</v>
      </c>
      <c r="C34" s="16">
        <v>123697.0</v>
      </c>
      <c r="D34" s="16">
        <v>286.0</v>
      </c>
      <c r="E34" s="16">
        <v>11520.0</v>
      </c>
      <c r="F34" s="16">
        <v>10995.0</v>
      </c>
      <c r="G34" s="16">
        <v>18122.0</v>
      </c>
      <c r="H34" s="16">
        <v>635.0</v>
      </c>
      <c r="I34" s="16">
        <v>635.0</v>
      </c>
      <c r="J34" s="16">
        <v>635.0</v>
      </c>
      <c r="K34" s="16">
        <v>635.0</v>
      </c>
      <c r="L34" s="16">
        <v>0.0</v>
      </c>
      <c r="M34" s="16">
        <v>0.0</v>
      </c>
      <c r="N34" s="151">
        <v>0.0</v>
      </c>
      <c r="O34" s="152">
        <v>0.0</v>
      </c>
      <c r="P34" s="151" t="s">
        <v>18</v>
      </c>
      <c r="Q34" s="60"/>
    </row>
    <row r="35" ht="12.0" customHeight="1">
      <c r="A35" s="21"/>
      <c r="B35" s="114" t="s">
        <v>134</v>
      </c>
      <c r="C35" s="16">
        <v>4801.0</v>
      </c>
      <c r="D35" s="16">
        <v>0.0</v>
      </c>
      <c r="E35" s="16">
        <v>0.0</v>
      </c>
      <c r="F35" s="16">
        <v>0.0</v>
      </c>
      <c r="G35" s="16">
        <v>0.0</v>
      </c>
      <c r="H35" s="16">
        <v>0.0</v>
      </c>
      <c r="I35" s="16">
        <v>0.0</v>
      </c>
      <c r="J35" s="16">
        <v>0.0</v>
      </c>
      <c r="K35" s="16">
        <v>0.0</v>
      </c>
      <c r="L35" s="16">
        <v>0.0</v>
      </c>
      <c r="M35" s="16">
        <v>0.0</v>
      </c>
      <c r="N35" s="151">
        <v>0.0</v>
      </c>
      <c r="O35" s="152">
        <v>0.0</v>
      </c>
      <c r="P35" s="151" t="s">
        <v>18</v>
      </c>
      <c r="Q35" s="60"/>
    </row>
    <row r="36" ht="12.0" customHeight="1">
      <c r="A36" s="21"/>
      <c r="B36" s="114" t="s">
        <v>135</v>
      </c>
      <c r="C36" s="16">
        <v>1018.0</v>
      </c>
      <c r="D36" s="16">
        <v>0.0</v>
      </c>
      <c r="E36" s="16">
        <v>0.0</v>
      </c>
      <c r="F36" s="16">
        <v>0.0</v>
      </c>
      <c r="G36" s="16">
        <v>0.0</v>
      </c>
      <c r="H36" s="16">
        <v>0.0</v>
      </c>
      <c r="I36" s="16">
        <v>0.0</v>
      </c>
      <c r="J36" s="16">
        <v>0.0</v>
      </c>
      <c r="K36" s="16">
        <v>0.0</v>
      </c>
      <c r="L36" s="16">
        <v>0.0</v>
      </c>
      <c r="M36" s="16">
        <v>0.0</v>
      </c>
      <c r="N36" s="151">
        <v>0.0</v>
      </c>
      <c r="O36" s="152">
        <v>0.0</v>
      </c>
      <c r="P36" s="151">
        <v>0.0</v>
      </c>
      <c r="Q36" s="60"/>
    </row>
    <row r="37" ht="12.0" customHeight="1">
      <c r="A37" s="21"/>
      <c r="B37" s="149" t="s">
        <v>136</v>
      </c>
      <c r="C37" s="55">
        <v>-16790.0</v>
      </c>
      <c r="D37" s="55">
        <v>-534.0</v>
      </c>
      <c r="E37" s="55">
        <v>9887.0</v>
      </c>
      <c r="F37" s="55">
        <v>8040.0</v>
      </c>
      <c r="G37" s="55">
        <v>13279.0</v>
      </c>
      <c r="H37" s="55">
        <v>-1566.0</v>
      </c>
      <c r="I37" s="55">
        <v>-4137.0</v>
      </c>
      <c r="J37" s="55">
        <v>-6820.0</v>
      </c>
      <c r="K37" s="55">
        <v>-9937.0</v>
      </c>
      <c r="L37" s="55">
        <v>-3023.0</v>
      </c>
      <c r="M37" s="55">
        <v>-6376.0</v>
      </c>
      <c r="N37" s="55">
        <v>-10339.0</v>
      </c>
      <c r="O37" s="153">
        <v>-14765.0</v>
      </c>
      <c r="P37" s="55">
        <v>-3542.0</v>
      </c>
      <c r="Q37" s="60"/>
    </row>
    <row r="38" ht="12.0" customHeight="1">
      <c r="A38" s="21"/>
      <c r="B38" s="112" t="s">
        <v>137</v>
      </c>
      <c r="C38" s="16"/>
      <c r="D38" s="25"/>
      <c r="E38" s="136"/>
      <c r="F38" s="136"/>
      <c r="G38" s="16"/>
      <c r="H38" s="16"/>
      <c r="I38" s="16"/>
      <c r="J38" s="16"/>
      <c r="K38" s="16"/>
      <c r="L38" s="16"/>
      <c r="M38" s="16"/>
      <c r="N38" s="147"/>
      <c r="O38" s="154"/>
      <c r="P38" s="147"/>
      <c r="Q38" s="60"/>
    </row>
    <row r="39" ht="12.0" customHeight="1">
      <c r="A39" s="21"/>
      <c r="B39" s="143" t="s">
        <v>138</v>
      </c>
      <c r="C39" s="16">
        <v>-5240.0</v>
      </c>
      <c r="D39" s="16">
        <v>-1140.0</v>
      </c>
      <c r="E39" s="16">
        <v>-2426.0</v>
      </c>
      <c r="F39" s="16">
        <v>-3691.0</v>
      </c>
      <c r="G39" s="16">
        <v>-4821.0</v>
      </c>
      <c r="H39" s="16">
        <v>-1152.0</v>
      </c>
      <c r="I39" s="16">
        <v>-2258.0</v>
      </c>
      <c r="J39" s="16">
        <v>-3143.0</v>
      </c>
      <c r="K39" s="16">
        <v>-4195.0</v>
      </c>
      <c r="L39" s="16">
        <v>-1137.0</v>
      </c>
      <c r="M39" s="18">
        <v>-2304.0</v>
      </c>
      <c r="N39" s="35">
        <v>-3790.0</v>
      </c>
      <c r="O39" s="150">
        <v>-4830.0</v>
      </c>
      <c r="P39" s="35">
        <v>-1260.0</v>
      </c>
      <c r="Q39" s="60"/>
    </row>
    <row r="40" ht="12.0" customHeight="1">
      <c r="A40" s="21"/>
      <c r="B40" s="143" t="s">
        <v>139</v>
      </c>
      <c r="C40" s="16">
        <v>102371.0</v>
      </c>
      <c r="D40" s="16">
        <v>0.0</v>
      </c>
      <c r="E40" s="16">
        <v>0.0</v>
      </c>
      <c r="F40" s="16">
        <v>9990.0</v>
      </c>
      <c r="G40" s="16">
        <v>42084.0</v>
      </c>
      <c r="H40" s="16">
        <v>10000.0</v>
      </c>
      <c r="I40" s="16">
        <v>10000.0</v>
      </c>
      <c r="J40" s="16">
        <v>19818.0</v>
      </c>
      <c r="K40" s="16">
        <v>19818.0</v>
      </c>
      <c r="L40" s="16">
        <v>0.0</v>
      </c>
      <c r="M40" s="18">
        <v>24722.0</v>
      </c>
      <c r="N40" s="35">
        <v>24722.0</v>
      </c>
      <c r="O40" s="150">
        <v>24722.0</v>
      </c>
      <c r="P40" s="35" t="s">
        <v>18</v>
      </c>
      <c r="Q40" s="60"/>
    </row>
    <row r="41" ht="12.0" customHeight="1">
      <c r="A41" s="21"/>
      <c r="B41" s="155" t="s">
        <v>140</v>
      </c>
      <c r="C41" s="16">
        <v>69.0</v>
      </c>
      <c r="D41" s="16">
        <v>548.0</v>
      </c>
      <c r="E41" s="16">
        <v>1183.0</v>
      </c>
      <c r="F41" s="16">
        <v>1876.0</v>
      </c>
      <c r="G41" s="16">
        <v>2447.0</v>
      </c>
      <c r="H41" s="16">
        <v>555.0</v>
      </c>
      <c r="I41" s="16">
        <v>1032.0</v>
      </c>
      <c r="J41" s="16">
        <v>1370.0</v>
      </c>
      <c r="K41" s="16">
        <v>1542.0</v>
      </c>
      <c r="L41" s="16">
        <v>-71.0</v>
      </c>
      <c r="M41" s="18">
        <v>-41.0</v>
      </c>
      <c r="N41" s="35">
        <v>91.0</v>
      </c>
      <c r="O41" s="150">
        <v>174.0</v>
      </c>
      <c r="P41" s="35">
        <v>2.0</v>
      </c>
      <c r="Q41" s="60"/>
    </row>
    <row r="42" ht="12.0" customHeight="1">
      <c r="A42" s="21"/>
      <c r="B42" s="143" t="s">
        <v>141</v>
      </c>
      <c r="C42" s="16">
        <v>-69189.0</v>
      </c>
      <c r="D42" s="16">
        <v>-3757.0</v>
      </c>
      <c r="E42" s="16">
        <v>-15329.0</v>
      </c>
      <c r="F42" s="16">
        <v>-33344.0</v>
      </c>
      <c r="G42" s="16">
        <v>-82956.0</v>
      </c>
      <c r="H42" s="16">
        <v>-1816.0</v>
      </c>
      <c r="I42" s="16">
        <v>-6597.0</v>
      </c>
      <c r="J42" s="16">
        <v>-14224.0</v>
      </c>
      <c r="K42" s="16">
        <v>-21994.0</v>
      </c>
      <c r="L42" s="16">
        <v>-3172.0</v>
      </c>
      <c r="M42" s="18">
        <v>-21177.0</v>
      </c>
      <c r="N42" s="35">
        <v>-34011.0</v>
      </c>
      <c r="O42" s="150">
        <v>-45400.0</v>
      </c>
      <c r="P42" s="35">
        <v>-4471.0</v>
      </c>
      <c r="Q42" s="60"/>
    </row>
    <row r="43" ht="12.0" customHeight="1">
      <c r="A43" s="21"/>
      <c r="B43" s="155" t="s">
        <v>142</v>
      </c>
      <c r="C43" s="16">
        <v>-12123.0</v>
      </c>
      <c r="D43" s="16">
        <v>-240.0</v>
      </c>
      <c r="E43" s="16">
        <v>-8643.0</v>
      </c>
      <c r="F43" s="16">
        <v>-9518.0</v>
      </c>
      <c r="G43" s="16">
        <v>-15418.0</v>
      </c>
      <c r="H43" s="16">
        <v>0.0</v>
      </c>
      <c r="I43" s="16">
        <v>-698.0</v>
      </c>
      <c r="J43" s="16">
        <v>-1893.0</v>
      </c>
      <c r="K43" s="16">
        <v>-17900.0</v>
      </c>
      <c r="L43" s="16">
        <v>0.0</v>
      </c>
      <c r="M43" s="18">
        <v>-758.0</v>
      </c>
      <c r="N43" s="35">
        <v>-1842.0</v>
      </c>
      <c r="O43" s="150">
        <v>-1842.0</v>
      </c>
      <c r="P43" s="35" t="s">
        <v>18</v>
      </c>
      <c r="Q43" s="60"/>
    </row>
    <row r="44" ht="12.0" customHeight="1">
      <c r="A44" s="21"/>
      <c r="B44" s="114" t="s">
        <v>143</v>
      </c>
      <c r="C44" s="16">
        <v>2413.0</v>
      </c>
      <c r="D44" s="16">
        <v>92.0</v>
      </c>
      <c r="E44" s="16">
        <v>103.0</v>
      </c>
      <c r="F44" s="16">
        <v>112.0</v>
      </c>
      <c r="G44" s="16">
        <v>243.0</v>
      </c>
      <c r="H44" s="16">
        <v>187.0</v>
      </c>
      <c r="I44" s="16">
        <v>226.0</v>
      </c>
      <c r="J44" s="16">
        <v>611.0</v>
      </c>
      <c r="K44" s="16">
        <v>857.0</v>
      </c>
      <c r="L44" s="16">
        <v>575.0</v>
      </c>
      <c r="M44" s="18">
        <v>882.0</v>
      </c>
      <c r="N44" s="35">
        <v>1368.0</v>
      </c>
      <c r="O44" s="150">
        <v>1592.0</v>
      </c>
      <c r="P44" s="35">
        <v>249.0</v>
      </c>
      <c r="Q44" s="60"/>
    </row>
    <row r="45" ht="12.0" customHeight="1">
      <c r="A45" s="21"/>
      <c r="B45" s="114" t="s">
        <v>144</v>
      </c>
      <c r="C45" s="16">
        <v>0.0</v>
      </c>
      <c r="D45" s="16">
        <v>0.0</v>
      </c>
      <c r="E45" s="16">
        <v>-3786.0</v>
      </c>
      <c r="F45" s="16">
        <v>-7745.0</v>
      </c>
      <c r="G45" s="16">
        <v>-8853.0</v>
      </c>
      <c r="H45" s="16">
        <v>-834.0</v>
      </c>
      <c r="I45" s="16">
        <v>-5858.0</v>
      </c>
      <c r="J45" s="16">
        <v>-9480.0</v>
      </c>
      <c r="K45" s="16">
        <v>-14098.0</v>
      </c>
      <c r="L45" s="16">
        <v>-7324.0</v>
      </c>
      <c r="M45" s="18">
        <v>-17592.0</v>
      </c>
      <c r="N45" s="35">
        <v>-27342.0</v>
      </c>
      <c r="O45" s="150">
        <v>-35527.0</v>
      </c>
      <c r="P45" s="35">
        <v>-3330.0</v>
      </c>
      <c r="Q45" s="60"/>
    </row>
    <row r="46" ht="12.0" customHeight="1">
      <c r="A46" s="21"/>
      <c r="B46" s="149" t="s">
        <v>145</v>
      </c>
      <c r="C46" s="55">
        <v>18301.0</v>
      </c>
      <c r="D46" s="55">
        <v>-4499.0</v>
      </c>
      <c r="E46" s="55">
        <v>-28897.0</v>
      </c>
      <c r="F46" s="55">
        <v>-42318.0</v>
      </c>
      <c r="G46" s="55">
        <v>-67274.0</v>
      </c>
      <c r="H46" s="55">
        <v>6940.0</v>
      </c>
      <c r="I46" s="55">
        <v>-4153.0</v>
      </c>
      <c r="J46" s="55">
        <v>-6941.0</v>
      </c>
      <c r="K46" s="55">
        <v>-35970.0</v>
      </c>
      <c r="L46" s="55">
        <v>-11129.0</v>
      </c>
      <c r="M46" s="55">
        <v>-16268.0</v>
      </c>
      <c r="N46" s="55">
        <v>-40804.0</v>
      </c>
      <c r="O46" s="153">
        <v>-61111.0</v>
      </c>
      <c r="P46" s="55">
        <v>-8810.0</v>
      </c>
      <c r="Q46" s="60"/>
    </row>
    <row r="47" ht="12.0" customHeight="1">
      <c r="A47" s="21"/>
      <c r="B47" s="146" t="s">
        <v>146</v>
      </c>
      <c r="C47" s="58">
        <v>6863.0</v>
      </c>
      <c r="D47" s="58">
        <v>12912.510519299998</v>
      </c>
      <c r="E47" s="58">
        <v>-7238.489480700002</v>
      </c>
      <c r="F47" s="58">
        <v>1300.5105192999981</v>
      </c>
      <c r="G47" s="58">
        <v>5295.510519300005</v>
      </c>
      <c r="H47" s="58">
        <v>29414.0</v>
      </c>
      <c r="I47" s="58">
        <f t="shared" ref="I47:L47" si="1">I30+I37+I46</f>
        <v>11483</v>
      </c>
      <c r="J47" s="58">
        <f t="shared" si="1"/>
        <v>32614</v>
      </c>
      <c r="K47" s="58">
        <f t="shared" si="1"/>
        <v>23077</v>
      </c>
      <c r="L47" s="58">
        <f t="shared" si="1"/>
        <v>3436</v>
      </c>
      <c r="M47" s="58">
        <v>-1378.0</v>
      </c>
      <c r="N47" s="58">
        <v>-20661.0</v>
      </c>
      <c r="O47" s="156">
        <v>-15316.0</v>
      </c>
      <c r="P47" s="58">
        <v>-1243.0</v>
      </c>
      <c r="Q47" s="60"/>
    </row>
    <row r="48" ht="12.0" customHeight="1">
      <c r="A48" s="21"/>
      <c r="B48" s="3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47"/>
      <c r="O48" s="157"/>
      <c r="Q48" s="60"/>
    </row>
    <row r="49" ht="12.0" customHeight="1">
      <c r="A49" s="21"/>
      <c r="B49" s="143" t="s">
        <v>147</v>
      </c>
      <c r="C49" s="16">
        <v>24322.0</v>
      </c>
      <c r="D49" s="16">
        <v>35596.0</v>
      </c>
      <c r="E49" s="16">
        <v>35596.0</v>
      </c>
      <c r="F49" s="16">
        <v>35596.0</v>
      </c>
      <c r="G49" s="16">
        <v>35596.0</v>
      </c>
      <c r="H49" s="16">
        <v>43715.0</v>
      </c>
      <c r="I49" s="16">
        <v>43715.0</v>
      </c>
      <c r="J49" s="16">
        <v>43715.0</v>
      </c>
      <c r="K49" s="16">
        <v>43715.0</v>
      </c>
      <c r="L49" s="16">
        <v>56621.0</v>
      </c>
      <c r="M49" s="18">
        <v>56621.0</v>
      </c>
      <c r="N49" s="35">
        <v>56621.0</v>
      </c>
      <c r="O49" s="150">
        <v>56621.0</v>
      </c>
      <c r="P49" s="35">
        <v>47864.0</v>
      </c>
      <c r="Q49" s="60"/>
    </row>
    <row r="50" ht="12.0" customHeight="1">
      <c r="A50" s="21"/>
      <c r="B50" s="143" t="s">
        <v>148</v>
      </c>
      <c r="C50" s="16">
        <v>4411.0</v>
      </c>
      <c r="D50" s="16">
        <v>1005.0</v>
      </c>
      <c r="E50" s="16">
        <v>2613.0</v>
      </c>
      <c r="F50" s="16">
        <v>1907.0</v>
      </c>
      <c r="G50" s="16">
        <v>2823.0</v>
      </c>
      <c r="H50" s="16">
        <v>-1016.0</v>
      </c>
      <c r="I50" s="32">
        <v>-7563.0</v>
      </c>
      <c r="J50" s="16">
        <v>-5954.0</v>
      </c>
      <c r="K50" s="16">
        <v>-10171.0</v>
      </c>
      <c r="L50" s="16">
        <v>2756.0</v>
      </c>
      <c r="M50" s="18">
        <v>3400.0</v>
      </c>
      <c r="N50" s="35">
        <v>7338.0</v>
      </c>
      <c r="O50" s="150">
        <v>6559.0</v>
      </c>
      <c r="P50" s="35">
        <v>1495.0</v>
      </c>
      <c r="Q50" s="60"/>
    </row>
    <row r="51" ht="12.0" customHeight="1">
      <c r="A51" s="21"/>
      <c r="B51" s="158" t="s">
        <v>11</v>
      </c>
      <c r="C51" s="55">
        <v>35596.0</v>
      </c>
      <c r="D51" s="55">
        <v>49513.5105193</v>
      </c>
      <c r="E51" s="55">
        <v>30969.510519299998</v>
      </c>
      <c r="F51" s="55">
        <v>38803.5105193</v>
      </c>
      <c r="G51" s="55">
        <v>43714.510519300005</v>
      </c>
      <c r="H51" s="55">
        <v>72123.0</v>
      </c>
      <c r="I51" s="55">
        <v>47635.0</v>
      </c>
      <c r="J51" s="55">
        <v>70375.0</v>
      </c>
      <c r="K51" s="55">
        <v>56621.0</v>
      </c>
      <c r="L51" s="55">
        <v>62813.0</v>
      </c>
      <c r="M51" s="55">
        <v>58643.0</v>
      </c>
      <c r="N51" s="55">
        <v>43298.0</v>
      </c>
      <c r="O51" s="153">
        <v>47864.0</v>
      </c>
      <c r="P51" s="55">
        <v>48116.0</v>
      </c>
      <c r="Q51" s="60"/>
    </row>
    <row r="52" ht="12.0" customHeight="1">
      <c r="A52" s="21"/>
      <c r="B52" s="139"/>
      <c r="C52" s="25"/>
      <c r="D52" s="25"/>
      <c r="E52" s="25"/>
      <c r="F52" s="25"/>
      <c r="G52" s="25"/>
      <c r="H52" s="136"/>
      <c r="I52" s="136"/>
      <c r="J52" s="136"/>
      <c r="K52" s="25"/>
      <c r="L52" s="25"/>
      <c r="M52" s="25"/>
    </row>
    <row r="53" ht="12.0" customHeight="1">
      <c r="A53" s="21"/>
      <c r="B53" s="139"/>
      <c r="C53" s="25"/>
      <c r="D53" s="25"/>
      <c r="E53" s="136"/>
      <c r="F53" s="136"/>
      <c r="G53" s="136"/>
      <c r="H53" s="136"/>
      <c r="I53" s="136"/>
      <c r="J53" s="136"/>
      <c r="K53" s="136"/>
      <c r="L53" s="136"/>
      <c r="M53" s="136"/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display="Summary" location="Summary!A1" ref="A3"/>
  </hyperlinks>
  <printOptions/>
  <pageMargins bottom="0.787401575" footer="0.0" header="0.0" left="0.511811024" right="0.511811024" top="0.7874015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topLeftCell="C1" activePane="topRight" state="frozen"/>
      <selection activeCell="D2" sqref="D2" pane="topRight"/>
    </sheetView>
  </sheetViews>
  <sheetFormatPr customHeight="1" defaultColWidth="12.63" defaultRowHeight="15.0"/>
  <cols>
    <col customWidth="1" min="1" max="1" width="7.88"/>
    <col customWidth="1" min="2" max="2" width="36.75"/>
    <col customWidth="1" min="3" max="3" width="10.63"/>
    <col customWidth="1" min="4" max="4" width="5.63"/>
    <col customWidth="1" min="5" max="5" width="10.63"/>
    <col customWidth="1" min="6" max="6" width="5.63"/>
    <col customWidth="1" min="7" max="7" width="10.63"/>
    <col customWidth="1" min="8" max="8" width="5.63"/>
    <col customWidth="1" min="9" max="9" width="10.63"/>
    <col customWidth="1" min="10" max="10" width="5.63"/>
    <col customWidth="1" min="11" max="11" width="10.63"/>
    <col customWidth="1" min="12" max="12" width="5.63"/>
    <col customWidth="1" min="13" max="13" width="10.63"/>
    <col customWidth="1" min="14" max="14" width="5.63"/>
    <col customWidth="1" min="15" max="15" width="10.63"/>
    <col customWidth="1" min="16" max="16" width="5.63"/>
    <col customWidth="1" min="17" max="17" width="10.63"/>
    <col customWidth="1" min="18" max="18" width="5.63"/>
    <col customWidth="1" min="19" max="19" width="10.63"/>
    <col customWidth="1" min="20" max="20" width="5.63"/>
    <col customWidth="1" min="21" max="21" width="10.63"/>
    <col customWidth="1" min="22" max="22" width="5.63"/>
    <col customWidth="1" min="23" max="23" width="10.63"/>
    <col customWidth="1" min="24" max="24" width="5.63"/>
    <col customWidth="1" min="25" max="25" width="10.63"/>
    <col customWidth="1" min="26" max="26" width="5.63"/>
    <col customWidth="1" min="27" max="27" width="10.63"/>
    <col customWidth="1" min="28" max="28" width="5.63"/>
    <col customWidth="1" min="29" max="29" width="7.38"/>
    <col customWidth="1" min="30" max="30" width="5.63"/>
    <col customWidth="1" min="31" max="31" width="8.38"/>
    <col customWidth="1" min="32" max="32" width="5.63"/>
    <col customWidth="1" min="33" max="33" width="8.75"/>
    <col customWidth="1" min="34" max="34" width="5.63"/>
    <col customWidth="1" min="35" max="35" width="8.38"/>
    <col customWidth="1" min="36" max="37" width="5.63"/>
  </cols>
  <sheetData>
    <row r="1" ht="12.0" customHeight="1">
      <c r="A1" s="13" t="s">
        <v>149</v>
      </c>
      <c r="B1" s="14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60"/>
      <c r="AD1" s="160"/>
      <c r="AE1" s="160"/>
      <c r="AF1" s="160"/>
      <c r="AG1" s="160"/>
      <c r="AH1" s="160"/>
      <c r="AI1" s="160"/>
      <c r="AJ1" s="160"/>
      <c r="AK1" s="161"/>
    </row>
    <row r="2" ht="12.0" customHeight="1">
      <c r="A2" s="15"/>
      <c r="B2" s="15" t="s">
        <v>7</v>
      </c>
      <c r="C2" s="162"/>
      <c r="D2" s="163"/>
      <c r="E2" s="162"/>
      <c r="F2" s="163"/>
      <c r="G2" s="162"/>
      <c r="H2" s="163"/>
      <c r="I2" s="162"/>
      <c r="J2" s="163"/>
      <c r="K2" s="162"/>
      <c r="L2" s="163"/>
      <c r="M2" s="162"/>
      <c r="N2" s="163"/>
      <c r="O2" s="162"/>
      <c r="P2" s="163"/>
      <c r="Q2" s="162"/>
      <c r="R2" s="163"/>
      <c r="S2" s="162"/>
      <c r="T2" s="163"/>
      <c r="U2" s="162"/>
      <c r="V2" s="163"/>
      <c r="W2" s="162"/>
      <c r="X2" s="163"/>
      <c r="Y2" s="162"/>
      <c r="Z2" s="163"/>
      <c r="AA2" s="162"/>
      <c r="AB2" s="163"/>
      <c r="AC2" s="161"/>
      <c r="AD2" s="161"/>
      <c r="AE2" s="161"/>
      <c r="AF2" s="161"/>
      <c r="AG2" s="161"/>
      <c r="AH2" s="161"/>
      <c r="AI2" s="161"/>
      <c r="AJ2" s="161"/>
      <c r="AK2" s="161"/>
    </row>
    <row r="3">
      <c r="A3" s="19" t="s">
        <v>8</v>
      </c>
      <c r="B3" s="20"/>
      <c r="C3" s="164"/>
      <c r="D3" s="161"/>
      <c r="E3" s="164"/>
      <c r="F3" s="161"/>
      <c r="G3" s="164"/>
      <c r="H3" s="161"/>
      <c r="I3" s="164"/>
      <c r="J3" s="161"/>
      <c r="K3" s="164"/>
      <c r="L3" s="161"/>
      <c r="M3" s="164"/>
      <c r="N3" s="161"/>
      <c r="O3" s="164"/>
      <c r="P3" s="161"/>
      <c r="Q3" s="164"/>
      <c r="R3" s="161"/>
      <c r="S3" s="164"/>
      <c r="T3" s="161"/>
      <c r="U3" s="164"/>
      <c r="V3" s="161"/>
      <c r="W3" s="164"/>
      <c r="X3" s="161"/>
      <c r="Y3" s="164"/>
      <c r="Z3" s="161"/>
      <c r="AA3" s="164"/>
      <c r="AB3" s="161"/>
      <c r="AC3" s="161"/>
      <c r="AD3" s="161"/>
      <c r="AE3" s="161"/>
      <c r="AF3" s="161"/>
      <c r="AG3" s="161"/>
      <c r="AH3" s="161"/>
      <c r="AI3" s="161"/>
      <c r="AJ3" s="161"/>
      <c r="AK3" s="161"/>
    </row>
    <row r="4" ht="12.0" customHeight="1">
      <c r="A4" s="56"/>
      <c r="B4" s="103" t="s">
        <v>150</v>
      </c>
      <c r="C4" s="164"/>
      <c r="D4" s="161"/>
      <c r="E4" s="164"/>
      <c r="F4" s="161"/>
      <c r="G4" s="164"/>
      <c r="H4" s="161"/>
      <c r="I4" s="164"/>
      <c r="J4" s="161"/>
      <c r="K4" s="164"/>
      <c r="L4" s="161"/>
      <c r="M4" s="164"/>
      <c r="N4" s="161"/>
      <c r="O4" s="164"/>
      <c r="P4" s="161"/>
      <c r="Q4" s="164"/>
      <c r="R4" s="161"/>
      <c r="S4" s="164"/>
      <c r="T4" s="161"/>
      <c r="U4" s="164"/>
      <c r="V4" s="161"/>
      <c r="W4" s="164"/>
      <c r="X4" s="161"/>
      <c r="Y4" s="164"/>
      <c r="Z4" s="161"/>
      <c r="AA4" s="164"/>
      <c r="AB4" s="161"/>
      <c r="AC4" s="161"/>
      <c r="AD4" s="161"/>
      <c r="AE4" s="161"/>
      <c r="AF4" s="161"/>
      <c r="AG4" s="161"/>
      <c r="AH4" s="161"/>
      <c r="AI4" s="161"/>
      <c r="AJ4" s="161"/>
      <c r="AK4" s="161"/>
    </row>
    <row r="5" ht="12.0" customHeight="1">
      <c r="A5" s="36"/>
      <c r="B5" s="114"/>
      <c r="C5" s="165">
        <v>2022.0</v>
      </c>
      <c r="E5" s="165" t="s">
        <v>53</v>
      </c>
      <c r="G5" s="165" t="s">
        <v>54</v>
      </c>
      <c r="I5" s="165" t="s">
        <v>55</v>
      </c>
      <c r="K5" s="165" t="s">
        <v>56</v>
      </c>
      <c r="M5" s="165">
        <v>2023.0</v>
      </c>
      <c r="O5" s="165" t="s">
        <v>57</v>
      </c>
      <c r="Q5" s="165" t="s">
        <v>58</v>
      </c>
      <c r="S5" s="165" t="s">
        <v>59</v>
      </c>
      <c r="U5" s="165" t="s">
        <v>60</v>
      </c>
      <c r="W5" s="165">
        <v>2024.0</v>
      </c>
      <c r="Y5" s="165" t="s">
        <v>61</v>
      </c>
      <c r="AA5" s="165" t="s">
        <v>62</v>
      </c>
      <c r="AC5" s="166" t="s">
        <v>63</v>
      </c>
      <c r="AE5" s="166" t="s">
        <v>64</v>
      </c>
      <c r="AG5" s="166">
        <v>2025.0</v>
      </c>
      <c r="AI5" s="166" t="s">
        <v>1</v>
      </c>
      <c r="AK5" s="166"/>
    </row>
    <row r="6" ht="12.0" customHeight="1">
      <c r="A6" s="36"/>
      <c r="B6" s="25" t="s">
        <v>151</v>
      </c>
      <c r="C6" s="167">
        <v>126529.0</v>
      </c>
      <c r="D6" s="168">
        <f t="shared" ref="D6:D11" si="1">C6/C$12</f>
        <v>0.2983435706</v>
      </c>
      <c r="E6" s="167">
        <v>33653.0</v>
      </c>
      <c r="F6" s="168">
        <f t="shared" ref="F6:F11" si="2">E6/E$12</f>
        <v>0.2865133623</v>
      </c>
      <c r="G6" s="167">
        <v>32147.0</v>
      </c>
      <c r="H6" s="168">
        <f t="shared" ref="H6:H11" si="3">G6/G$12</f>
        <v>0.2781989373</v>
      </c>
      <c r="I6" s="167">
        <v>32502.0</v>
      </c>
      <c r="J6" s="168">
        <f t="shared" ref="J6:J11" si="4">I6/I$12</f>
        <v>0.299748227</v>
      </c>
      <c r="K6" s="167">
        <v>31210.0</v>
      </c>
      <c r="L6" s="168">
        <f t="shared" ref="L6:L11" si="5">K6/K$12</f>
        <v>0.2958237759</v>
      </c>
      <c r="M6" s="167">
        <v>129512.0</v>
      </c>
      <c r="N6" s="168">
        <f t="shared" ref="N6:N11" si="6">M6/M$12</f>
        <v>0.2897729688</v>
      </c>
      <c r="O6" s="167">
        <v>29828.0</v>
      </c>
      <c r="P6" s="168">
        <f t="shared" ref="P6:P11" si="7">O6/O$12</f>
        <v>0.2821895518</v>
      </c>
      <c r="Q6" s="167">
        <v>30262.0</v>
      </c>
      <c r="R6" s="168">
        <f t="shared" ref="R6:R11" si="8">Q6/Q$12</f>
        <v>0.278927867</v>
      </c>
      <c r="S6" s="167">
        <v>31826.0</v>
      </c>
      <c r="T6" s="168">
        <f t="shared" ref="T6:T11" si="9">S6/S$12</f>
        <v>0.2835682592</v>
      </c>
      <c r="U6" s="167">
        <v>34661.0</v>
      </c>
      <c r="V6" s="168">
        <f t="shared" ref="V6:V11" si="10">U6/U$12</f>
        <v>0.3080074289</v>
      </c>
      <c r="W6" s="167">
        <v>126576.0</v>
      </c>
      <c r="X6" s="168">
        <f t="shared" ref="X6:X11" si="11">W6/W$12</f>
        <v>0.2883536351</v>
      </c>
      <c r="Y6" s="167">
        <v>37246.439</v>
      </c>
      <c r="Z6" s="168">
        <f t="shared" ref="Z6:Z11" si="12">Y6/Y$12</f>
        <v>0.3359274311</v>
      </c>
      <c r="AA6" s="18">
        <v>41782.0</v>
      </c>
      <c r="AB6" s="168">
        <f t="shared" ref="AB6:AB11" si="13">AA6/AA$12</f>
        <v>0.3565473397</v>
      </c>
      <c r="AC6" s="35">
        <v>48072.0</v>
      </c>
      <c r="AD6" s="168">
        <f t="shared" ref="AD6:AD11" si="14">AC6/AC$12</f>
        <v>0.3775920573</v>
      </c>
      <c r="AE6" s="35">
        <v>49677.1009</v>
      </c>
      <c r="AF6" s="168">
        <f t="shared" ref="AF6:AF11" si="15">AE6/AE$12</f>
        <v>0.3699601119</v>
      </c>
      <c r="AG6" s="35">
        <v>176778.07527000003</v>
      </c>
      <c r="AH6" s="168">
        <f t="shared" ref="AH6:AH11" si="16">AG6/AG$12</f>
        <v>0.3610293382</v>
      </c>
      <c r="AI6" s="35">
        <v>51185.20429</v>
      </c>
      <c r="AJ6" s="168">
        <f t="shared" ref="AJ6:AJ11" si="17">AI6/AI$12</f>
        <v>0.3746878577</v>
      </c>
      <c r="AK6" s="169"/>
    </row>
    <row r="7" ht="12.0" customHeight="1">
      <c r="A7" s="36"/>
      <c r="B7" s="25" t="s">
        <v>152</v>
      </c>
      <c r="C7" s="167">
        <v>91920.0</v>
      </c>
      <c r="D7" s="168">
        <f t="shared" si="1"/>
        <v>0.2167387793</v>
      </c>
      <c r="E7" s="167">
        <v>22369.0</v>
      </c>
      <c r="F7" s="168">
        <f t="shared" si="2"/>
        <v>0.1904441625</v>
      </c>
      <c r="G7" s="167">
        <v>24658.0</v>
      </c>
      <c r="H7" s="168">
        <f t="shared" si="3"/>
        <v>0.213389411</v>
      </c>
      <c r="I7" s="167">
        <v>21639.0</v>
      </c>
      <c r="J7" s="168">
        <f t="shared" si="4"/>
        <v>0.1995647001</v>
      </c>
      <c r="K7" s="167">
        <v>21182.0</v>
      </c>
      <c r="L7" s="168">
        <f t="shared" si="5"/>
        <v>0.2007734451</v>
      </c>
      <c r="M7" s="167">
        <v>89847.0</v>
      </c>
      <c r="N7" s="168">
        <f t="shared" si="6"/>
        <v>0.2010256341</v>
      </c>
      <c r="O7" s="167">
        <v>22205.0</v>
      </c>
      <c r="P7" s="168">
        <f t="shared" si="7"/>
        <v>0.210071711</v>
      </c>
      <c r="Q7" s="167">
        <v>25259.0</v>
      </c>
      <c r="R7" s="168">
        <f t="shared" si="8"/>
        <v>0.2328147179</v>
      </c>
      <c r="S7" s="167">
        <v>25113.0</v>
      </c>
      <c r="T7" s="168">
        <f t="shared" si="9"/>
        <v>0.2237557246</v>
      </c>
      <c r="U7" s="167">
        <v>22992.0</v>
      </c>
      <c r="V7" s="168">
        <f t="shared" si="10"/>
        <v>0.2043134014</v>
      </c>
      <c r="W7" s="167">
        <v>95568.0</v>
      </c>
      <c r="X7" s="168">
        <f t="shared" si="11"/>
        <v>0.2177141022</v>
      </c>
      <c r="Y7" s="167">
        <v>22868.809</v>
      </c>
      <c r="Z7" s="168">
        <f t="shared" si="12"/>
        <v>0.2062548922</v>
      </c>
      <c r="AA7" s="18">
        <v>24954.0</v>
      </c>
      <c r="AB7" s="168">
        <f t="shared" si="13"/>
        <v>0.2129453428</v>
      </c>
      <c r="AC7" s="35">
        <v>26199.0</v>
      </c>
      <c r="AD7" s="168">
        <f t="shared" si="14"/>
        <v>0.2057857861</v>
      </c>
      <c r="AE7" s="35">
        <v>24504.342109999998</v>
      </c>
      <c r="AF7" s="168">
        <f t="shared" si="15"/>
        <v>0.1824911073</v>
      </c>
      <c r="AG7" s="35">
        <v>96995.28251000002</v>
      </c>
      <c r="AH7" s="168">
        <f t="shared" si="16"/>
        <v>0.1980909827</v>
      </c>
      <c r="AI7" s="35">
        <v>22840.558610000004</v>
      </c>
      <c r="AJ7" s="168">
        <f t="shared" si="17"/>
        <v>0.1671983163</v>
      </c>
      <c r="AK7" s="169"/>
    </row>
    <row r="8" ht="12.0" customHeight="1">
      <c r="A8" s="36"/>
      <c r="B8" s="95" t="s">
        <v>153</v>
      </c>
      <c r="C8" s="167">
        <v>59763.0</v>
      </c>
      <c r="D8" s="168">
        <f t="shared" si="1"/>
        <v>0.1409155752</v>
      </c>
      <c r="E8" s="167">
        <v>14599.0</v>
      </c>
      <c r="F8" s="168">
        <f t="shared" si="2"/>
        <v>0.1242922942</v>
      </c>
      <c r="G8" s="167">
        <v>13768.0</v>
      </c>
      <c r="H8" s="168">
        <f t="shared" si="3"/>
        <v>0.1191477578</v>
      </c>
      <c r="I8" s="167">
        <v>13207.0</v>
      </c>
      <c r="J8" s="168">
        <f t="shared" si="4"/>
        <v>0.121800961</v>
      </c>
      <c r="K8" s="167">
        <v>13369.0</v>
      </c>
      <c r="L8" s="168">
        <f t="shared" si="5"/>
        <v>0.1267179769</v>
      </c>
      <c r="M8" s="167">
        <v>54942.0</v>
      </c>
      <c r="N8" s="168">
        <f t="shared" si="6"/>
        <v>0.1229284271</v>
      </c>
      <c r="O8" s="167">
        <v>18385.0</v>
      </c>
      <c r="P8" s="168">
        <f t="shared" si="7"/>
        <v>0.1739323759</v>
      </c>
      <c r="Q8" s="167">
        <v>20204.0</v>
      </c>
      <c r="R8" s="168">
        <f t="shared" si="8"/>
        <v>0.1862222796</v>
      </c>
      <c r="S8" s="167">
        <v>23511.0</v>
      </c>
      <c r="T8" s="168">
        <f t="shared" si="9"/>
        <v>0.2094819752</v>
      </c>
      <c r="U8" s="167">
        <v>23754.0</v>
      </c>
      <c r="V8" s="168">
        <f t="shared" si="10"/>
        <v>0.2110847485</v>
      </c>
      <c r="W8" s="167">
        <v>85855.0</v>
      </c>
      <c r="X8" s="168">
        <f t="shared" si="11"/>
        <v>0.1955868517</v>
      </c>
      <c r="Y8" s="167">
        <v>24220.689</v>
      </c>
      <c r="Z8" s="168">
        <f t="shared" si="12"/>
        <v>0.2184475631</v>
      </c>
      <c r="AA8" s="18">
        <v>24169.0</v>
      </c>
      <c r="AB8" s="168">
        <f t="shared" si="13"/>
        <v>0.2062465333</v>
      </c>
      <c r="AC8" s="35">
        <v>24668.0</v>
      </c>
      <c r="AD8" s="168">
        <f t="shared" si="14"/>
        <v>0.1937602111</v>
      </c>
      <c r="AE8" s="35">
        <v>27134.98121</v>
      </c>
      <c r="AF8" s="168">
        <f t="shared" si="15"/>
        <v>0.2020822573</v>
      </c>
      <c r="AG8" s="35">
        <v>101723.72314999999</v>
      </c>
      <c r="AH8" s="168">
        <f t="shared" si="16"/>
        <v>0.207747756</v>
      </c>
      <c r="AI8" s="35">
        <v>27945.349680000003</v>
      </c>
      <c r="AJ8" s="168">
        <f t="shared" si="17"/>
        <v>0.2045665999</v>
      </c>
      <c r="AK8" s="169"/>
    </row>
    <row r="9" ht="12.0" customHeight="1">
      <c r="A9" s="36"/>
      <c r="B9" s="95" t="s">
        <v>154</v>
      </c>
      <c r="C9" s="167">
        <v>63795.0</v>
      </c>
      <c r="D9" s="168">
        <f t="shared" si="1"/>
        <v>0.1504226548</v>
      </c>
      <c r="E9" s="167">
        <v>24081.0</v>
      </c>
      <c r="F9" s="168">
        <f t="shared" si="2"/>
        <v>0.2050197093</v>
      </c>
      <c r="G9" s="167">
        <v>21023.0</v>
      </c>
      <c r="H9" s="168">
        <f t="shared" si="3"/>
        <v>0.1819322568</v>
      </c>
      <c r="I9" s="167">
        <v>17244.0</v>
      </c>
      <c r="J9" s="168">
        <f t="shared" si="4"/>
        <v>0.1590320111</v>
      </c>
      <c r="K9" s="167">
        <v>14927.0</v>
      </c>
      <c r="L9" s="168">
        <f t="shared" si="5"/>
        <v>0.1414854695</v>
      </c>
      <c r="M9" s="167">
        <v>77275.0</v>
      </c>
      <c r="N9" s="168">
        <f t="shared" si="6"/>
        <v>0.1728967676</v>
      </c>
      <c r="O9" s="167">
        <v>12242.0</v>
      </c>
      <c r="P9" s="168">
        <f t="shared" si="7"/>
        <v>0.1158161624</v>
      </c>
      <c r="Q9" s="167">
        <v>12299.0</v>
      </c>
      <c r="R9" s="168">
        <f t="shared" si="8"/>
        <v>0.1133611075</v>
      </c>
      <c r="S9" s="167">
        <v>12783.0</v>
      </c>
      <c r="T9" s="168">
        <f t="shared" si="9"/>
        <v>0.1138959674</v>
      </c>
      <c r="U9" s="167">
        <v>13245.0</v>
      </c>
      <c r="V9" s="168">
        <f t="shared" si="10"/>
        <v>0.1176988083</v>
      </c>
      <c r="W9" s="167">
        <v>50569.0</v>
      </c>
      <c r="X9" s="168">
        <f t="shared" si="11"/>
        <v>0.1152015783</v>
      </c>
      <c r="Y9" s="167">
        <v>11387.905</v>
      </c>
      <c r="Z9" s="168">
        <f t="shared" si="12"/>
        <v>0.1027080648</v>
      </c>
      <c r="AA9" s="18">
        <v>10212.0</v>
      </c>
      <c r="AB9" s="168">
        <f t="shared" si="13"/>
        <v>0.08714425908</v>
      </c>
      <c r="AC9" s="35">
        <v>12140.0</v>
      </c>
      <c r="AD9" s="168">
        <f t="shared" si="14"/>
        <v>0.09535629006</v>
      </c>
      <c r="AE9" s="35">
        <v>13482.365740000001</v>
      </c>
      <c r="AF9" s="168">
        <f t="shared" si="15"/>
        <v>0.1004071785</v>
      </c>
      <c r="AG9" s="35">
        <v>47222.24405</v>
      </c>
      <c r="AH9" s="168">
        <f t="shared" si="16"/>
        <v>0.09644078029</v>
      </c>
      <c r="AI9" s="35">
        <v>16086.27693</v>
      </c>
      <c r="AJ9" s="168">
        <f t="shared" si="17"/>
        <v>0.1177553695</v>
      </c>
      <c r="AK9" s="169"/>
    </row>
    <row r="10" ht="12.0" customHeight="1">
      <c r="A10" s="36"/>
      <c r="B10" s="95" t="s">
        <v>155</v>
      </c>
      <c r="C10" s="167">
        <v>53164.0</v>
      </c>
      <c r="D10" s="168">
        <f t="shared" si="1"/>
        <v>0.1253557492</v>
      </c>
      <c r="E10" s="167">
        <v>12186.0</v>
      </c>
      <c r="F10" s="168">
        <f t="shared" si="2"/>
        <v>0.1037486059</v>
      </c>
      <c r="G10" s="167">
        <v>12999.0</v>
      </c>
      <c r="H10" s="168">
        <f t="shared" si="3"/>
        <v>0.1124928605</v>
      </c>
      <c r="I10" s="167">
        <v>11754.0</v>
      </c>
      <c r="J10" s="168">
        <f t="shared" si="4"/>
        <v>0.1084007341</v>
      </c>
      <c r="K10" s="167">
        <v>12519.0</v>
      </c>
      <c r="L10" s="168">
        <f t="shared" si="5"/>
        <v>0.1186612576</v>
      </c>
      <c r="M10" s="167">
        <v>49457.0</v>
      </c>
      <c r="N10" s="168">
        <f t="shared" si="6"/>
        <v>0.1106561687</v>
      </c>
      <c r="O10" s="167">
        <v>10979.0</v>
      </c>
      <c r="P10" s="168">
        <f t="shared" si="7"/>
        <v>0.1038674765</v>
      </c>
      <c r="Q10" s="167">
        <v>10430.0</v>
      </c>
      <c r="R10" s="168">
        <f t="shared" si="8"/>
        <v>0.09613434844</v>
      </c>
      <c r="S10" s="167">
        <v>9264.0</v>
      </c>
      <c r="T10" s="168">
        <f t="shared" si="9"/>
        <v>0.08254183224</v>
      </c>
      <c r="U10" s="167">
        <v>9661.0</v>
      </c>
      <c r="V10" s="168">
        <f t="shared" si="10"/>
        <v>0.08585037278</v>
      </c>
      <c r="W10" s="167">
        <v>40334.0</v>
      </c>
      <c r="X10" s="168">
        <f t="shared" si="11"/>
        <v>0.09188515608</v>
      </c>
      <c r="Y10" s="167">
        <v>9057.254</v>
      </c>
      <c r="Z10" s="168">
        <f t="shared" si="12"/>
        <v>0.08168781098</v>
      </c>
      <c r="AA10" s="18">
        <v>9461.0</v>
      </c>
      <c r="AB10" s="168">
        <f t="shared" si="13"/>
        <v>0.08073558903</v>
      </c>
      <c r="AC10" s="35">
        <v>9690.0</v>
      </c>
      <c r="AD10" s="168">
        <f t="shared" si="14"/>
        <v>0.07611222823</v>
      </c>
      <c r="AE10" s="35">
        <v>10984.98816</v>
      </c>
      <c r="AF10" s="168">
        <f t="shared" si="15"/>
        <v>0.08180846658</v>
      </c>
      <c r="AG10" s="35">
        <v>39193.07756</v>
      </c>
      <c r="AH10" s="168">
        <f t="shared" si="16"/>
        <v>0.08004301909</v>
      </c>
      <c r="AI10" s="35">
        <v>10471.040240000002</v>
      </c>
      <c r="AJ10" s="168">
        <f t="shared" si="17"/>
        <v>0.07665050262</v>
      </c>
      <c r="AK10" s="169"/>
    </row>
    <row r="11" ht="12.0" customHeight="1">
      <c r="A11" s="36"/>
      <c r="B11" s="170" t="s">
        <v>119</v>
      </c>
      <c r="C11" s="167">
        <v>28934.0</v>
      </c>
      <c r="D11" s="168">
        <f t="shared" si="1"/>
        <v>0.06822367102</v>
      </c>
      <c r="E11" s="167">
        <v>10569.0</v>
      </c>
      <c r="F11" s="168">
        <f t="shared" si="2"/>
        <v>0.0899818657</v>
      </c>
      <c r="G11" s="167">
        <v>10959.0</v>
      </c>
      <c r="H11" s="168">
        <f t="shared" si="3"/>
        <v>0.09483877668</v>
      </c>
      <c r="I11" s="167">
        <v>12085.0</v>
      </c>
      <c r="J11" s="168">
        <f t="shared" si="4"/>
        <v>0.1114533667</v>
      </c>
      <c r="K11" s="167">
        <v>12295.0</v>
      </c>
      <c r="L11" s="168">
        <f t="shared" si="5"/>
        <v>0.1165380751</v>
      </c>
      <c r="M11" s="167">
        <v>45910.0</v>
      </c>
      <c r="N11" s="168">
        <f t="shared" si="6"/>
        <v>0.1027200337</v>
      </c>
      <c r="O11" s="167">
        <v>12063.0</v>
      </c>
      <c r="P11" s="168">
        <f t="shared" si="7"/>
        <v>0.1141227224</v>
      </c>
      <c r="Q11" s="167">
        <v>10040.0</v>
      </c>
      <c r="R11" s="168">
        <f t="shared" si="8"/>
        <v>0.09253967961</v>
      </c>
      <c r="S11" s="167">
        <v>9737.0</v>
      </c>
      <c r="T11" s="168">
        <f t="shared" si="9"/>
        <v>0.08675624142</v>
      </c>
      <c r="U11" s="167">
        <v>8220.0</v>
      </c>
      <c r="V11" s="168">
        <f t="shared" si="10"/>
        <v>0.07304524006</v>
      </c>
      <c r="W11" s="167">
        <v>40059.0</v>
      </c>
      <c r="X11" s="168">
        <f t="shared" si="11"/>
        <v>0.09125867674</v>
      </c>
      <c r="Y11" s="167">
        <v>6095.348</v>
      </c>
      <c r="Z11" s="168">
        <f t="shared" si="12"/>
        <v>0.05497423781</v>
      </c>
      <c r="AA11" s="18">
        <v>6607.0</v>
      </c>
      <c r="AB11" s="168">
        <f t="shared" si="13"/>
        <v>0.05638093613</v>
      </c>
      <c r="AC11" s="35">
        <v>6543.0</v>
      </c>
      <c r="AD11" s="168">
        <f t="shared" si="14"/>
        <v>0.05139342717</v>
      </c>
      <c r="AE11" s="35">
        <v>8493.13257</v>
      </c>
      <c r="AF11" s="168">
        <f t="shared" si="15"/>
        <v>0.06325087855</v>
      </c>
      <c r="AG11" s="35">
        <v>27737.76318</v>
      </c>
      <c r="AH11" s="168">
        <f t="shared" si="16"/>
        <v>0.05664812375</v>
      </c>
      <c r="AI11" s="35">
        <v>8080.1577</v>
      </c>
      <c r="AJ11" s="168">
        <f t="shared" si="17"/>
        <v>0.05914867432</v>
      </c>
      <c r="AK11" s="169"/>
    </row>
    <row r="12" ht="12.0" customHeight="1">
      <c r="A12" s="36"/>
      <c r="B12" s="171" t="s">
        <v>156</v>
      </c>
      <c r="C12" s="172">
        <f>SUM(C6:C11)</f>
        <v>424105</v>
      </c>
      <c r="D12" s="173"/>
      <c r="E12" s="172">
        <f>SUM(E6:E11)</f>
        <v>117457</v>
      </c>
      <c r="F12" s="173"/>
      <c r="G12" s="172">
        <f>SUM(G6:G11)</f>
        <v>115554</v>
      </c>
      <c r="H12" s="173"/>
      <c r="I12" s="172">
        <f>SUM(I6:I11)</f>
        <v>108431</v>
      </c>
      <c r="J12" s="173"/>
      <c r="K12" s="172">
        <f>SUM(K6:K11)</f>
        <v>105502</v>
      </c>
      <c r="L12" s="173"/>
      <c r="M12" s="172">
        <f>SUM(M6:M11)</f>
        <v>446943</v>
      </c>
      <c r="N12" s="173"/>
      <c r="O12" s="172">
        <f>SUM(O6:O11)</f>
        <v>105702</v>
      </c>
      <c r="P12" s="173"/>
      <c r="Q12" s="172">
        <f>SUM(Q6:Q11)</f>
        <v>108494</v>
      </c>
      <c r="R12" s="173"/>
      <c r="S12" s="172">
        <f>SUM(S6:S11)</f>
        <v>112234</v>
      </c>
      <c r="T12" s="173"/>
      <c r="U12" s="172">
        <f>SUM(U6:U11)</f>
        <v>112533</v>
      </c>
      <c r="V12" s="173"/>
      <c r="W12" s="172">
        <f>SUM(W6:W11)</f>
        <v>438961</v>
      </c>
      <c r="X12" s="173"/>
      <c r="Y12" s="172">
        <f>SUM(Y6:Y11)</f>
        <v>110876.444</v>
      </c>
      <c r="Z12" s="173"/>
      <c r="AA12" s="172">
        <f>SUM(AA6:AA11)</f>
        <v>117185</v>
      </c>
      <c r="AB12" s="173"/>
      <c r="AC12" s="172">
        <f>SUM(AC6:AC11)</f>
        <v>127312</v>
      </c>
      <c r="AD12" s="173"/>
      <c r="AE12" s="172">
        <f>SUM(AE6:AE11)</f>
        <v>134276.9107</v>
      </c>
      <c r="AF12" s="173"/>
      <c r="AG12" s="172">
        <f>SUM(AG6:AG11)</f>
        <v>489650.1657</v>
      </c>
      <c r="AH12" s="173"/>
      <c r="AI12" s="172">
        <f>SUM(AI6:AI11)-1</f>
        <v>136607.5875</v>
      </c>
      <c r="AJ12" s="173"/>
      <c r="AK12" s="174"/>
    </row>
    <row r="13" ht="12.0" customHeight="1">
      <c r="A13" s="36"/>
      <c r="B13" s="36"/>
      <c r="C13" s="167"/>
      <c r="D13" s="161"/>
      <c r="E13" s="167"/>
      <c r="F13" s="161"/>
      <c r="G13" s="167"/>
      <c r="H13" s="161"/>
      <c r="I13" s="167"/>
      <c r="J13" s="161"/>
      <c r="K13" s="167"/>
      <c r="L13" s="161"/>
      <c r="M13" s="167"/>
      <c r="N13" s="161"/>
      <c r="O13" s="167"/>
      <c r="P13" s="161"/>
      <c r="Q13" s="167"/>
      <c r="R13" s="161"/>
      <c r="S13" s="167"/>
      <c r="T13" s="161"/>
      <c r="U13" s="167"/>
      <c r="V13" s="161"/>
      <c r="W13" s="167"/>
      <c r="X13" s="161"/>
      <c r="Y13" s="167"/>
      <c r="Z13" s="161"/>
      <c r="AA13" s="167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</row>
    <row r="14" ht="12.0" customHeight="1">
      <c r="A14" s="36"/>
      <c r="B14" s="36"/>
      <c r="C14" s="175"/>
      <c r="D14" s="161"/>
      <c r="E14" s="175"/>
      <c r="F14" s="161"/>
      <c r="G14" s="175"/>
      <c r="H14" s="161"/>
      <c r="I14" s="175"/>
      <c r="J14" s="161"/>
      <c r="K14" s="175"/>
      <c r="L14" s="161"/>
      <c r="M14" s="175"/>
      <c r="N14" s="161"/>
      <c r="O14" s="175"/>
      <c r="P14" s="161"/>
      <c r="Q14" s="175"/>
      <c r="R14" s="161"/>
      <c r="S14" s="175"/>
      <c r="T14" s="161"/>
      <c r="U14" s="175"/>
      <c r="V14" s="161"/>
      <c r="W14" s="175"/>
      <c r="X14" s="161"/>
      <c r="Y14" s="175"/>
      <c r="Z14" s="161"/>
      <c r="AA14" s="175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</row>
    <row r="15" ht="12.0" customHeight="1">
      <c r="A15" s="36"/>
      <c r="B15" s="103" t="s">
        <v>157</v>
      </c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</row>
    <row r="16" ht="12.0" customHeight="1">
      <c r="A16" s="36"/>
      <c r="B16" s="3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</row>
    <row r="17" ht="12.0" customHeight="1">
      <c r="A17" s="36"/>
      <c r="B17" s="36"/>
      <c r="C17" s="165">
        <v>2022.0</v>
      </c>
      <c r="E17" s="165" t="s">
        <v>53</v>
      </c>
      <c r="G17" s="165" t="s">
        <v>54</v>
      </c>
      <c r="I17" s="165" t="s">
        <v>55</v>
      </c>
      <c r="K17" s="165" t="s">
        <v>56</v>
      </c>
      <c r="M17" s="165">
        <v>2023.0</v>
      </c>
      <c r="O17" s="165" t="s">
        <v>57</v>
      </c>
      <c r="Q17" s="165" t="s">
        <v>58</v>
      </c>
      <c r="S17" s="165" t="s">
        <v>59</v>
      </c>
      <c r="U17" s="165" t="s">
        <v>60</v>
      </c>
      <c r="W17" s="165">
        <v>2024.0</v>
      </c>
      <c r="Y17" s="165" t="s">
        <v>61</v>
      </c>
      <c r="AA17" s="165" t="s">
        <v>62</v>
      </c>
      <c r="AC17" s="176" t="s">
        <v>63</v>
      </c>
      <c r="AE17" s="166" t="s">
        <v>64</v>
      </c>
      <c r="AG17" s="166">
        <v>2025.0</v>
      </c>
      <c r="AI17" s="176" t="s">
        <v>1</v>
      </c>
      <c r="AK17" s="176"/>
    </row>
    <row r="18" ht="12.0" customHeight="1">
      <c r="A18" s="36"/>
      <c r="B18" s="177" t="s">
        <v>158</v>
      </c>
      <c r="C18" s="167">
        <v>178846.0</v>
      </c>
      <c r="D18" s="168">
        <f t="shared" ref="D18:D20" si="18">C18/C$21</f>
        <v>0.4217021728</v>
      </c>
      <c r="E18" s="167">
        <v>50717.0</v>
      </c>
      <c r="F18" s="168">
        <f t="shared" ref="F18:F20" si="19">E18/E$21</f>
        <v>0.4317920601</v>
      </c>
      <c r="G18" s="167">
        <v>51891.0</v>
      </c>
      <c r="H18" s="168">
        <f t="shared" ref="H18:H20" si="20">G18/G$21</f>
        <v>0.4490627758</v>
      </c>
      <c r="I18" s="167">
        <v>45667.0</v>
      </c>
      <c r="J18" s="168">
        <f t="shared" ref="J18:J20" si="21">I18/I$21</f>
        <v>0.4211618449</v>
      </c>
      <c r="K18" s="167">
        <v>43489.0</v>
      </c>
      <c r="L18" s="168">
        <f t="shared" ref="L18:L20" si="22">K18/K$21</f>
        <v>0.4122101951</v>
      </c>
      <c r="M18" s="167">
        <v>195437.0</v>
      </c>
      <c r="N18" s="168">
        <f t="shared" ref="N18:N20" si="23">M18/M$21</f>
        <v>0.4372749993</v>
      </c>
      <c r="O18" s="167">
        <v>44001.0</v>
      </c>
      <c r="P18" s="168">
        <f t="shared" ref="P18:P20" si="24">O18/O$21</f>
        <v>0.4162740535</v>
      </c>
      <c r="Q18" s="167">
        <v>48205.0</v>
      </c>
      <c r="R18" s="168">
        <f t="shared" ref="R18:R20" si="25">Q18/Q$21</f>
        <v>0.4443102844</v>
      </c>
      <c r="S18" s="167">
        <v>51396.0</v>
      </c>
      <c r="T18" s="168">
        <f t="shared" ref="T18:T20" si="26">S18/S$21</f>
        <v>0.4579360978</v>
      </c>
      <c r="U18" s="167">
        <v>50876.0</v>
      </c>
      <c r="V18" s="168">
        <f t="shared" ref="V18:V20" si="27">U18/U$21</f>
        <v>0.4520984956</v>
      </c>
      <c r="W18" s="167">
        <v>194478.0</v>
      </c>
      <c r="X18" s="168">
        <f t="shared" ref="X18:X20" si="28">W18/W$21</f>
        <v>0.443041637</v>
      </c>
      <c r="Y18" s="167">
        <v>49058.98384</v>
      </c>
      <c r="Z18" s="168">
        <f t="shared" ref="Z18:Z20" si="29">Y18/Y$21</f>
        <v>0.4424653472</v>
      </c>
      <c r="AA18" s="18">
        <v>51775.0</v>
      </c>
      <c r="AB18" s="168">
        <f t="shared" ref="AB18:AB20" si="30">AA18/AA$21</f>
        <v>0.4418227589</v>
      </c>
      <c r="AC18" s="35">
        <v>54558.0</v>
      </c>
      <c r="AD18" s="168">
        <f t="shared" ref="AD18:AD20" si="31">AC18/AC$21</f>
        <v>0.4285377655</v>
      </c>
      <c r="AE18" s="35">
        <v>56926.74812</v>
      </c>
      <c r="AF18" s="168">
        <f t="shared" ref="AF18:AF20" si="32">AE18/AE$21</f>
        <v>0.423950386</v>
      </c>
      <c r="AG18" s="35">
        <v>212318.2549</v>
      </c>
      <c r="AH18" s="168">
        <f t="shared" ref="AH18:AH20" si="33">AG18/AG$21</f>
        <v>0.4336121382</v>
      </c>
      <c r="AI18" s="35">
        <v>57046.94007</v>
      </c>
      <c r="AJ18" s="168">
        <f t="shared" ref="AJ18:AJ20" si="34">AI18/AI$21</f>
        <v>0.4175971564</v>
      </c>
      <c r="AK18" s="169"/>
    </row>
    <row r="19">
      <c r="A19" s="36"/>
      <c r="B19" s="114" t="s">
        <v>159</v>
      </c>
      <c r="C19" s="167">
        <v>189330.0</v>
      </c>
      <c r="D19" s="168">
        <f t="shared" si="18"/>
        <v>0.4464224661</v>
      </c>
      <c r="E19" s="167">
        <v>46330.0</v>
      </c>
      <c r="F19" s="168">
        <f t="shared" si="19"/>
        <v>0.3944422214</v>
      </c>
      <c r="G19" s="167">
        <v>46105.0</v>
      </c>
      <c r="H19" s="168">
        <f t="shared" si="20"/>
        <v>0.398990948</v>
      </c>
      <c r="I19" s="167">
        <v>47104.0</v>
      </c>
      <c r="J19" s="168">
        <f t="shared" si="21"/>
        <v>0.4344145125</v>
      </c>
      <c r="K19" s="167">
        <v>45711.0</v>
      </c>
      <c r="L19" s="168">
        <f t="shared" si="22"/>
        <v>0.4332714072</v>
      </c>
      <c r="M19" s="167">
        <v>185250.0</v>
      </c>
      <c r="N19" s="168">
        <f t="shared" si="23"/>
        <v>0.4144823837</v>
      </c>
      <c r="O19" s="167">
        <v>44964.0</v>
      </c>
      <c r="P19" s="168">
        <f t="shared" si="24"/>
        <v>0.4253845717</v>
      </c>
      <c r="Q19" s="167">
        <v>43373.0</v>
      </c>
      <c r="R19" s="168">
        <f t="shared" si="25"/>
        <v>0.3997732594</v>
      </c>
      <c r="S19" s="167">
        <v>45350.0</v>
      </c>
      <c r="T19" s="168">
        <f t="shared" si="26"/>
        <v>0.4040665039</v>
      </c>
      <c r="U19" s="167">
        <v>48294.0</v>
      </c>
      <c r="V19" s="168">
        <f t="shared" si="27"/>
        <v>0.4291541148</v>
      </c>
      <c r="W19" s="167">
        <v>181981.0</v>
      </c>
      <c r="X19" s="168">
        <f t="shared" si="28"/>
        <v>0.4145721374</v>
      </c>
      <c r="Y19" s="167">
        <v>49686.6181</v>
      </c>
      <c r="Z19" s="168">
        <f t="shared" si="29"/>
        <v>0.4481260109</v>
      </c>
      <c r="AA19" s="18">
        <v>54519.0</v>
      </c>
      <c r="AB19" s="168">
        <f t="shared" si="30"/>
        <v>0.4652387251</v>
      </c>
      <c r="AC19" s="35">
        <v>61342.0</v>
      </c>
      <c r="AD19" s="168">
        <f t="shared" si="31"/>
        <v>0.48182418</v>
      </c>
      <c r="AE19" s="35">
        <v>65122.38493</v>
      </c>
      <c r="AF19" s="168">
        <f t="shared" si="32"/>
        <v>0.4849857253</v>
      </c>
      <c r="AG19" s="35">
        <v>230669.72697999998</v>
      </c>
      <c r="AH19" s="168">
        <f t="shared" si="33"/>
        <v>0.47109088</v>
      </c>
      <c r="AI19" s="35">
        <v>66100.83768</v>
      </c>
      <c r="AJ19" s="168">
        <f t="shared" si="34"/>
        <v>0.4838738383</v>
      </c>
      <c r="AK19" s="169"/>
    </row>
    <row r="20">
      <c r="A20" s="178"/>
      <c r="B20" s="179" t="s">
        <v>160</v>
      </c>
      <c r="C20" s="180">
        <v>55929.0</v>
      </c>
      <c r="D20" s="168">
        <f t="shared" si="18"/>
        <v>0.1318753611</v>
      </c>
      <c r="E20" s="180">
        <v>20410.0</v>
      </c>
      <c r="F20" s="168">
        <f t="shared" si="19"/>
        <v>0.1737657185</v>
      </c>
      <c r="G20" s="180">
        <v>17558.0</v>
      </c>
      <c r="H20" s="168">
        <f t="shared" si="20"/>
        <v>0.1519462762</v>
      </c>
      <c r="I20" s="180">
        <v>15660.0</v>
      </c>
      <c r="J20" s="168">
        <f t="shared" si="21"/>
        <v>0.1444236427</v>
      </c>
      <c r="K20" s="180">
        <v>16302.0</v>
      </c>
      <c r="L20" s="168">
        <f t="shared" si="22"/>
        <v>0.1545183978</v>
      </c>
      <c r="M20" s="180">
        <v>66256.0</v>
      </c>
      <c r="N20" s="168">
        <f t="shared" si="23"/>
        <v>0.1482426171</v>
      </c>
      <c r="O20" s="180">
        <v>16737.0</v>
      </c>
      <c r="P20" s="168">
        <f t="shared" si="24"/>
        <v>0.1583413748</v>
      </c>
      <c r="Q20" s="180">
        <v>16916.0</v>
      </c>
      <c r="R20" s="168">
        <f t="shared" si="25"/>
        <v>0.1559164562</v>
      </c>
      <c r="S20" s="180">
        <v>15488.0</v>
      </c>
      <c r="T20" s="168">
        <f t="shared" si="26"/>
        <v>0.1379973983</v>
      </c>
      <c r="U20" s="180">
        <v>13363.0</v>
      </c>
      <c r="V20" s="168">
        <f t="shared" si="27"/>
        <v>0.1187473897</v>
      </c>
      <c r="W20" s="180">
        <v>62502.0</v>
      </c>
      <c r="X20" s="168">
        <f t="shared" si="28"/>
        <v>0.1423862257</v>
      </c>
      <c r="Y20" s="180">
        <v>12129.84104</v>
      </c>
      <c r="Z20" s="168">
        <f t="shared" si="29"/>
        <v>0.1093996228</v>
      </c>
      <c r="AA20" s="180">
        <v>10891.0</v>
      </c>
      <c r="AB20" s="168">
        <f t="shared" si="30"/>
        <v>0.09293851602</v>
      </c>
      <c r="AC20" s="180">
        <v>11412.0</v>
      </c>
      <c r="AD20" s="168">
        <f t="shared" si="31"/>
        <v>0.08963805454</v>
      </c>
      <c r="AE20" s="180">
        <v>12227.777644000002</v>
      </c>
      <c r="AF20" s="168">
        <f t="shared" si="32"/>
        <v>0.09106388865</v>
      </c>
      <c r="AG20" s="180">
        <v>46662.182824</v>
      </c>
      <c r="AH20" s="168">
        <f t="shared" si="33"/>
        <v>0.09529698178</v>
      </c>
      <c r="AI20" s="180">
        <v>13459.809710000001</v>
      </c>
      <c r="AJ20" s="168">
        <f t="shared" si="34"/>
        <v>0.09852900531</v>
      </c>
      <c r="AK20" s="181"/>
    </row>
    <row r="21" ht="12.0" customHeight="1">
      <c r="A21" s="36"/>
      <c r="B21" s="182" t="s">
        <v>156</v>
      </c>
      <c r="C21" s="172">
        <f>SUM(C18:C20)</f>
        <v>424105</v>
      </c>
      <c r="D21" s="183"/>
      <c r="E21" s="172">
        <f>SUM(E18:E20)</f>
        <v>117457</v>
      </c>
      <c r="F21" s="183"/>
      <c r="G21" s="172">
        <f>SUM(G18:G20)</f>
        <v>115554</v>
      </c>
      <c r="H21" s="183"/>
      <c r="I21" s="172">
        <f>SUM(I18:I20)</f>
        <v>108431</v>
      </c>
      <c r="J21" s="183"/>
      <c r="K21" s="172">
        <f>SUM(K18:K20)</f>
        <v>105502</v>
      </c>
      <c r="L21" s="183"/>
      <c r="M21" s="172">
        <f>SUM(M18:M20)</f>
        <v>446943</v>
      </c>
      <c r="N21" s="183"/>
      <c r="O21" s="172">
        <f>SUM(O18:O20)</f>
        <v>105702</v>
      </c>
      <c r="P21" s="183"/>
      <c r="Q21" s="172">
        <f>SUM(Q18:Q20)</f>
        <v>108494</v>
      </c>
      <c r="R21" s="183"/>
      <c r="S21" s="172">
        <f>SUM(S18:S20)</f>
        <v>112234</v>
      </c>
      <c r="T21" s="183"/>
      <c r="U21" s="172">
        <f>SUM(U18:U20)</f>
        <v>112533</v>
      </c>
      <c r="V21" s="183"/>
      <c r="W21" s="172">
        <f>SUM(W18:W20)</f>
        <v>438961</v>
      </c>
      <c r="X21" s="183"/>
      <c r="Y21" s="172">
        <f>SUM(Y18:Y20)+1</f>
        <v>110876.443</v>
      </c>
      <c r="Z21" s="183"/>
      <c r="AA21" s="172">
        <f>SUM(AA18:AA20)</f>
        <v>117185</v>
      </c>
      <c r="AB21" s="183"/>
      <c r="AC21" s="172">
        <f>SUM(AC18:AC20)</f>
        <v>127312</v>
      </c>
      <c r="AD21" s="183"/>
      <c r="AE21" s="172">
        <f>SUM(AE18:AE20)</f>
        <v>134276.9107</v>
      </c>
      <c r="AF21" s="173"/>
      <c r="AG21" s="172">
        <f>SUM(AG18:AG20)</f>
        <v>489650.1647</v>
      </c>
      <c r="AH21" s="172"/>
      <c r="AI21" s="172">
        <f>SUM(AI18:AI20)</f>
        <v>136607.5875</v>
      </c>
      <c r="AJ21" s="173"/>
      <c r="AK21" s="184"/>
    </row>
    <row r="22" ht="12.0" customHeight="1">
      <c r="A22" s="36"/>
      <c r="B22" s="56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</row>
    <row r="23" ht="12.0" customHeight="1">
      <c r="A23" s="36"/>
      <c r="B23" s="103" t="s">
        <v>161</v>
      </c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</row>
    <row r="24" ht="12.0" customHeight="1">
      <c r="A24" s="36"/>
      <c r="B24" s="103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</row>
    <row r="25" ht="12.0" customHeight="1">
      <c r="A25" s="36"/>
      <c r="B25" s="114"/>
      <c r="C25" s="165">
        <v>2022.0</v>
      </c>
      <c r="E25" s="165" t="s">
        <v>53</v>
      </c>
      <c r="G25" s="165" t="s">
        <v>54</v>
      </c>
      <c r="I25" s="165" t="s">
        <v>55</v>
      </c>
      <c r="K25" s="165" t="s">
        <v>56</v>
      </c>
      <c r="M25" s="165">
        <v>2023.0</v>
      </c>
      <c r="O25" s="165" t="s">
        <v>57</v>
      </c>
      <c r="Q25" s="165" t="s">
        <v>58</v>
      </c>
      <c r="S25" s="165" t="s">
        <v>59</v>
      </c>
      <c r="U25" s="165" t="s">
        <v>60</v>
      </c>
      <c r="W25" s="165">
        <v>2024.0</v>
      </c>
      <c r="Y25" s="165" t="s">
        <v>61</v>
      </c>
      <c r="AA25" s="165" t="s">
        <v>62</v>
      </c>
      <c r="AC25" s="176" t="s">
        <v>63</v>
      </c>
      <c r="AE25" s="166" t="s">
        <v>64</v>
      </c>
      <c r="AG25" s="166">
        <v>2025.0</v>
      </c>
      <c r="AI25" s="176" t="s">
        <v>1</v>
      </c>
      <c r="AK25" s="176"/>
    </row>
    <row r="26" ht="12.0" customHeight="1">
      <c r="A26" s="36"/>
      <c r="B26" s="114" t="s">
        <v>162</v>
      </c>
      <c r="C26" s="143">
        <v>63213.0</v>
      </c>
      <c r="D26" s="185">
        <v>0.1490503530965209</v>
      </c>
      <c r="E26" s="143">
        <v>12985.0</v>
      </c>
      <c r="F26" s="185">
        <v>0.11055109529444818</v>
      </c>
      <c r="G26" s="143">
        <v>12474.0</v>
      </c>
      <c r="H26" s="185">
        <v>0.10794953008982813</v>
      </c>
      <c r="I26" s="143">
        <v>7682.0</v>
      </c>
      <c r="J26" s="185">
        <v>0.07084689802731692</v>
      </c>
      <c r="K26" s="143">
        <v>6683.0</v>
      </c>
      <c r="L26" s="185">
        <v>0.0633447707152471</v>
      </c>
      <c r="M26" s="143">
        <v>36911.0</v>
      </c>
      <c r="N26" s="185">
        <v>0.08258547510532663</v>
      </c>
      <c r="O26" s="143">
        <v>6834.0</v>
      </c>
      <c r="P26" s="185">
        <v>0.06465345972640063</v>
      </c>
      <c r="Q26" s="143">
        <v>6861.0</v>
      </c>
      <c r="R26" s="185">
        <f>Q26/Q21</f>
        <v>0.0632385201</v>
      </c>
      <c r="S26" s="143">
        <v>8720.0</v>
      </c>
      <c r="T26" s="185">
        <v>0.07769481618760804</v>
      </c>
      <c r="U26" s="143">
        <v>11002.0</v>
      </c>
      <c r="V26" s="185">
        <v>0.0977668772715559</v>
      </c>
      <c r="W26" s="143">
        <v>33416.0</v>
      </c>
      <c r="X26" s="185">
        <v>0.0761252138572675</v>
      </c>
      <c r="Y26" s="143">
        <v>11758.36264</v>
      </c>
      <c r="Z26" s="185">
        <v>0.10604924115504845</v>
      </c>
      <c r="AA26" s="18">
        <v>13161.92911</v>
      </c>
      <c r="AB26" s="185">
        <v>0.11231752451252293</v>
      </c>
      <c r="AC26" s="35">
        <v>14919.30148</v>
      </c>
      <c r="AD26" s="168">
        <v>0.11718692252105065</v>
      </c>
      <c r="AE26" s="18">
        <v>14728.77231</v>
      </c>
      <c r="AF26" s="185">
        <v>0.10968953808868151</v>
      </c>
      <c r="AG26" s="35">
        <v>54568.36554</v>
      </c>
      <c r="AH26" s="168">
        <v>0.11144357640109709</v>
      </c>
      <c r="AI26" s="35">
        <v>14699.45</v>
      </c>
      <c r="AJ26" s="168">
        <v>0.10760346678623645</v>
      </c>
      <c r="AK26" s="169"/>
    </row>
    <row r="27" ht="12.0" customHeight="1">
      <c r="A27" s="36"/>
      <c r="B27" s="114" t="s">
        <v>163</v>
      </c>
      <c r="C27" s="143">
        <v>209605.0</v>
      </c>
      <c r="D27" s="185">
        <v>0.4942290234729607</v>
      </c>
      <c r="E27" s="143">
        <v>52078.0</v>
      </c>
      <c r="F27" s="185">
        <v>0.44337927922558895</v>
      </c>
      <c r="G27" s="143">
        <v>49250.0</v>
      </c>
      <c r="H27" s="185">
        <v>0.42620766048773734</v>
      </c>
      <c r="I27" s="143">
        <v>42697.0</v>
      </c>
      <c r="J27" s="185">
        <v>0.3937711540057733</v>
      </c>
      <c r="K27" s="143">
        <v>40242.0</v>
      </c>
      <c r="L27" s="185">
        <v>0.38143352732649616</v>
      </c>
      <c r="M27" s="143">
        <v>177419.0</v>
      </c>
      <c r="N27" s="185">
        <v>0.3969611337463614</v>
      </c>
      <c r="O27" s="143">
        <v>43435.25</v>
      </c>
      <c r="P27" s="185">
        <v>0.4109217422565325</v>
      </c>
      <c r="Q27" s="143">
        <v>45477.0</v>
      </c>
      <c r="R27" s="185">
        <f>Q27/Q21</f>
        <v>0.4191660368</v>
      </c>
      <c r="S27" s="143">
        <v>47080.0</v>
      </c>
      <c r="T27" s="185">
        <v>0.41948072776520484</v>
      </c>
      <c r="U27" s="143">
        <v>47955.0</v>
      </c>
      <c r="V27" s="185">
        <v>0.42614166511156726</v>
      </c>
      <c r="W27" s="143">
        <v>180481.0</v>
      </c>
      <c r="X27" s="185">
        <v>0.4111549773214477</v>
      </c>
      <c r="Y27" s="143">
        <v>46565.91395</v>
      </c>
      <c r="Z27" s="185">
        <v>0.4199802293296837</v>
      </c>
      <c r="AA27" s="18">
        <v>50803.30763999999</v>
      </c>
      <c r="AB27" s="185">
        <v>0.43353080718521986</v>
      </c>
      <c r="AC27" s="35">
        <v>56240.42939</v>
      </c>
      <c r="AD27" s="168">
        <v>0.4417527757791881</v>
      </c>
      <c r="AE27" s="18">
        <v>57839.32763</v>
      </c>
      <c r="AF27" s="185">
        <v>0.430746636417697</v>
      </c>
      <c r="AG27" s="35">
        <v>210279.66890000002</v>
      </c>
      <c r="AH27" s="168">
        <v>0.42944878621069565</v>
      </c>
      <c r="AI27" s="35">
        <v>55381.713859999996</v>
      </c>
      <c r="AJ27" s="168">
        <v>0.40540730489231636</v>
      </c>
      <c r="AK27" s="169"/>
    </row>
    <row r="28" ht="12.0" customHeight="1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</row>
    <row r="29" ht="12.0" customHeight="1">
      <c r="A29" s="138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</row>
    <row r="30" ht="15.75" customHeight="1"/>
    <row r="31" ht="15.75" customHeight="1"/>
    <row r="32" ht="15.75" customHeight="1"/>
    <row r="33" ht="15.75" customHeight="1">
      <c r="T33" s="140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1">
    <mergeCell ref="AE25:AF25"/>
    <mergeCell ref="AG25:AH25"/>
    <mergeCell ref="Q25:R25"/>
    <mergeCell ref="S25:T25"/>
    <mergeCell ref="U25:V25"/>
    <mergeCell ref="W25:X25"/>
    <mergeCell ref="Y25:Z25"/>
    <mergeCell ref="AA25:AB25"/>
    <mergeCell ref="AC25:AD25"/>
    <mergeCell ref="AE5:AF5"/>
    <mergeCell ref="AG5:AH5"/>
    <mergeCell ref="AI5:AJ5"/>
    <mergeCell ref="Q5:R5"/>
    <mergeCell ref="S5:T5"/>
    <mergeCell ref="U5:V5"/>
    <mergeCell ref="W5:X5"/>
    <mergeCell ref="Y5:Z5"/>
    <mergeCell ref="AA5:AB5"/>
    <mergeCell ref="AC5:AD5"/>
    <mergeCell ref="C5:D5"/>
    <mergeCell ref="E5:F5"/>
    <mergeCell ref="G5:H5"/>
    <mergeCell ref="I5:J5"/>
    <mergeCell ref="K5:L5"/>
    <mergeCell ref="M5:N5"/>
    <mergeCell ref="O5:P5"/>
    <mergeCell ref="AE17:AF17"/>
    <mergeCell ref="AG17:AH17"/>
    <mergeCell ref="AI17:AJ17"/>
    <mergeCell ref="Q17:R17"/>
    <mergeCell ref="S17:T17"/>
    <mergeCell ref="U17:V17"/>
    <mergeCell ref="W17:X17"/>
    <mergeCell ref="Y17:Z17"/>
    <mergeCell ref="AA17:AB17"/>
    <mergeCell ref="AC17:AD17"/>
    <mergeCell ref="C17:D17"/>
    <mergeCell ref="E17:F17"/>
    <mergeCell ref="G17:H17"/>
    <mergeCell ref="I17:J17"/>
    <mergeCell ref="K17:L17"/>
    <mergeCell ref="M17:N17"/>
    <mergeCell ref="O17:P17"/>
    <mergeCell ref="C25:D25"/>
    <mergeCell ref="E25:F25"/>
    <mergeCell ref="G25:H25"/>
    <mergeCell ref="I25:J25"/>
    <mergeCell ref="K25:L25"/>
    <mergeCell ref="M25:N25"/>
    <mergeCell ref="O25:P25"/>
    <mergeCell ref="AI25:AJ25"/>
  </mergeCells>
  <hyperlinks>
    <hyperlink display="Summary" location="Summary!A1" ref="A3"/>
  </hyperlinks>
  <printOptions/>
  <pageMargins bottom="0.787401575" footer="0.0" header="0.0" left="0.511811024" right="0.511811024" top="0.787401575"/>
  <pageSetup paperSize="9" orientation="portrait"/>
  <drawing r:id="rId1"/>
</worksheet>
</file>