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3-RI\Balanços e Análises\31 Dez 2024\Divulgação\Pacote\"/>
    </mc:Choice>
  </mc:AlternateContent>
  <xr:revisionPtr revIDLastSave="0" documentId="13_ncr:1_{F9D2F56B-7C92-45AC-B355-E241A90EE83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Index" sheetId="3" r:id="rId1"/>
    <sheet name="Indebtedness" sheetId="1" r:id="rId2"/>
    <sheet name="Endividamento" sheetId="4" r:id="rId3"/>
    <sheet name="Average Cost" sheetId="2" r:id="rId4"/>
    <sheet name="Custo Médio" sheetId="5" r:id="rId5"/>
  </sheets>
  <externalReferences>
    <externalReference r:id="rId6"/>
  </externalReferences>
  <definedNames>
    <definedName name="Z_F7172E9C_A36C_4D7E_97A9_CF1BEFA18B4E_.wvu.Cols" localSheetId="1" hidden="1">Indebtedness!#REF!</definedName>
  </definedNames>
  <calcPr calcId="191029"/>
  <customWorkbookViews>
    <customWorkbookView name="Teste config vis" guid="{F7172E9C-A36C-4D7E-97A9-CF1BEFA18B4E}" includePrintSettings="0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8" i="2"/>
  <c r="E17" i="4" l="1"/>
  <c r="E16" i="4"/>
  <c r="E15" i="4"/>
  <c r="E14" i="4"/>
  <c r="E13" i="4"/>
  <c r="E12" i="4"/>
  <c r="E11" i="4"/>
  <c r="E10" i="4"/>
  <c r="E7" i="4"/>
  <c r="E9" i="4"/>
  <c r="E8" i="4"/>
  <c r="E6" i="4"/>
  <c r="E5" i="4"/>
</calcChain>
</file>

<file path=xl/sharedStrings.xml><?xml version="1.0" encoding="utf-8"?>
<sst xmlns="http://schemas.openxmlformats.org/spreadsheetml/2006/main" count="100" uniqueCount="73">
  <si>
    <t>(R$ MM)</t>
  </si>
  <si>
    <t>Index</t>
  </si>
  <si>
    <t>Average Cost p.a.</t>
  </si>
  <si>
    <t>BNDES</t>
  </si>
  <si>
    <t>TJLP</t>
  </si>
  <si>
    <t>Local Bond, Credit Deposit and others</t>
  </si>
  <si>
    <t>CDI</t>
  </si>
  <si>
    <t>Local Bond</t>
  </si>
  <si>
    <t>IPCA</t>
  </si>
  <si>
    <t>Dolar</t>
  </si>
  <si>
    <t>USD</t>
  </si>
  <si>
    <t>Other</t>
  </si>
  <si>
    <t>Pre fixed</t>
  </si>
  <si>
    <t>Total</t>
  </si>
  <si>
    <t>R$ MM</t>
  </si>
  <si>
    <t>% Total</t>
  </si>
  <si>
    <t xml:space="preserve">Total </t>
  </si>
  <si>
    <t>* Pro forma data, considering proportionally all companies of which CCR does not have control or jointly-owned subsidiaries (ex IFRS 10 and 11).</t>
  </si>
  <si>
    <t>Debt Breakdown*</t>
  </si>
  <si>
    <t>%</t>
  </si>
  <si>
    <t>Whitout Hedge</t>
  </si>
  <si>
    <t>Hedged</t>
  </si>
  <si>
    <t>Values</t>
  </si>
  <si>
    <t>Debt Amortization Schedule</t>
  </si>
  <si>
    <t>Years</t>
  </si>
  <si>
    <t>Indexador</t>
  </si>
  <si>
    <t>Custo Médio ao ano</t>
  </si>
  <si>
    <t>Sem Hedge</t>
  </si>
  <si>
    <t>Com Hedge</t>
  </si>
  <si>
    <t>Valores</t>
  </si>
  <si>
    <t>Debêntures, CCB e outros</t>
  </si>
  <si>
    <t>Debêntures</t>
  </si>
  <si>
    <t>Outros</t>
  </si>
  <si>
    <t>Pré fixado</t>
  </si>
  <si>
    <t>Calendário de Amortização da Dívida</t>
  </si>
  <si>
    <t>*Dados proforma, considerando de maneira proporcional todas as empresas em que a CCR não possui controle ou controladas em conjunto. (ex-IFRS 10 e 11).</t>
  </si>
  <si>
    <t>Dívida Bruta¹ - Consolidada</t>
  </si>
  <si>
    <t>Rodovias</t>
  </si>
  <si>
    <t>Mobilidade</t>
  </si>
  <si>
    <t>Aeroportos</t>
  </si>
  <si>
    <t>Outros²</t>
  </si>
  <si>
    <t>Caixa, Equivalentes e Aplicações Financeiras³ - Consolidadas</t>
  </si>
  <si>
    <t>Saldo líquido de derivativos a receber (pagar) - Consolidado</t>
  </si>
  <si>
    <t>Dívida Líquida - Consolidada</t>
  </si>
  <si>
    <t>Dívida Líquida CCR Holding</t>
  </si>
  <si>
    <t>Gross Debt¹ - Consolidated</t>
  </si>
  <si>
    <t>Toll Roads</t>
  </si>
  <si>
    <t>Urban Mobiltity</t>
  </si>
  <si>
    <t>Airports</t>
  </si>
  <si>
    <t>Others²</t>
  </si>
  <si>
    <t>Cash, Equivalents and Financial Investments³ - Consolidated</t>
  </si>
  <si>
    <t>Net balance of derivatives receivable (payable) - Consolidated</t>
  </si>
  <si>
    <t>Net Debt - Consolidated</t>
  </si>
  <si>
    <t>Net Debt CCR Holding</t>
  </si>
  <si>
    <t>4,2% a.a. - 12% a.a., SOFR + 4,60% a.a.</t>
  </si>
  <si>
    <t>6,14% a.a. - 9,76% a.a.</t>
  </si>
  <si>
    <t>Composição da Dívida
(R$ MM)</t>
  </si>
  <si>
    <t>sep/24</t>
  </si>
  <si>
    <t>TJLP + 0,0% - 4,0% a.a., IPCA + 2,28% - 8,05%</t>
  </si>
  <si>
    <t>IPCA + 4,25% - 7,25% a.a.</t>
  </si>
  <si>
    <t>TJLP + 0,0% - 4,0% a.p., IPCA + 2,28% - 8,05%</t>
  </si>
  <si>
    <t>CDI + 0,47% - 3,75% a.p.</t>
  </si>
  <si>
    <t>IPCA + 4,25% - 7,25% a.p.</t>
  </si>
  <si>
    <t>4,2% a.p. - 12% a.p., SOFR + 4,60% a.p.</t>
  </si>
  <si>
    <t>6,14% a.p. - 9,76% a.p.</t>
  </si>
  <si>
    <t>dez/24</t>
  </si>
  <si>
    <t>dec/24</t>
  </si>
  <si>
    <t>CDI + 0,44% - 3,75% a.a.</t>
  </si>
  <si>
    <t>4T24</t>
  </si>
  <si>
    <t>Anos</t>
  </si>
  <si>
    <t>4Q24</t>
  </si>
  <si>
    <t>A partir de 2033</t>
  </si>
  <si>
    <t>From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</si>
</sst>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.0"/>
    <numFmt numFmtId="166" formatCode="#,##0.0_);\(#,##0.0\)"/>
    <numFmt numFmtId="167" formatCode="#,##0.0;\(#,##0.0\);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53565A"/>
      <name val="Arial"/>
      <family val="2"/>
    </font>
    <font>
      <b/>
      <sz val="8"/>
      <color rgb="FF53565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F7F0"/>
        <bgColor rgb="FFFFFFFF"/>
      </patternFill>
    </fill>
    <fill>
      <patternFill patternType="solid">
        <fgColor rgb="FFE3E3E3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E3E3E3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3" borderId="0" xfId="4" applyFont="1" applyFill="1" applyAlignment="1">
      <alignment vertical="center"/>
    </xf>
    <xf numFmtId="0" fontId="6" fillId="0" borderId="0" xfId="0" applyFont="1"/>
    <xf numFmtId="164" fontId="7" fillId="4" borderId="0" xfId="2" applyNumberFormat="1" applyFont="1" applyFill="1" applyBorder="1" applyAlignment="1">
      <alignment horizontal="right"/>
    </xf>
    <xf numFmtId="167" fontId="7" fillId="4" borderId="3" xfId="0" applyNumberFormat="1" applyFont="1" applyFill="1" applyBorder="1" applyAlignment="1">
      <alignment horizontal="right"/>
    </xf>
    <xf numFmtId="167" fontId="7" fillId="5" borderId="3" xfId="0" applyNumberFormat="1" applyFont="1" applyFill="1" applyBorder="1" applyAlignment="1">
      <alignment horizontal="right"/>
    </xf>
    <xf numFmtId="164" fontId="7" fillId="5" borderId="0" xfId="2" applyNumberFormat="1" applyFont="1" applyFill="1" applyBorder="1" applyAlignment="1">
      <alignment horizontal="right"/>
    </xf>
    <xf numFmtId="166" fontId="8" fillId="6" borderId="4" xfId="3" applyNumberFormat="1" applyFont="1" applyFill="1" applyBorder="1" applyAlignment="1">
      <alignment horizontal="right" vertical="center"/>
    </xf>
    <xf numFmtId="164" fontId="8" fillId="6" borderId="5" xfId="2" applyNumberFormat="1" applyFont="1" applyFill="1" applyBorder="1" applyAlignment="1">
      <alignment horizontal="right" vertical="center"/>
    </xf>
    <xf numFmtId="1" fontId="9" fillId="7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164" fontId="9" fillId="7" borderId="0" xfId="2" applyNumberFormat="1" applyFont="1" applyFill="1" applyBorder="1" applyAlignment="1">
      <alignment horizontal="right"/>
    </xf>
    <xf numFmtId="1" fontId="9" fillId="5" borderId="0" xfId="0" applyNumberFormat="1" applyFont="1" applyFill="1" applyAlignment="1">
      <alignment horizontal="center"/>
    </xf>
    <xf numFmtId="167" fontId="9" fillId="5" borderId="0" xfId="0" applyNumberFormat="1" applyFont="1" applyFill="1" applyAlignment="1">
      <alignment horizontal="center"/>
    </xf>
    <xf numFmtId="164" fontId="9" fillId="5" borderId="0" xfId="2" applyNumberFormat="1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165" fontId="10" fillId="8" borderId="5" xfId="1" applyNumberFormat="1" applyFont="1" applyFill="1" applyBorder="1" applyAlignment="1">
      <alignment horizontal="center" vertical="center" wrapText="1"/>
    </xf>
    <xf numFmtId="9" fontId="10" fillId="8" borderId="5" xfId="2" applyFont="1" applyFill="1" applyBorder="1" applyAlignment="1">
      <alignment horizontal="right" vertical="center" wrapText="1"/>
    </xf>
    <xf numFmtId="167" fontId="9" fillId="7" borderId="7" xfId="0" applyNumberFormat="1" applyFont="1" applyFill="1" applyBorder="1" applyAlignment="1">
      <alignment horizontal="center"/>
    </xf>
    <xf numFmtId="167" fontId="9" fillId="5" borderId="8" xfId="0" applyNumberFormat="1" applyFont="1" applyFill="1" applyBorder="1" applyAlignment="1">
      <alignment horizontal="center"/>
    </xf>
    <xf numFmtId="167" fontId="9" fillId="7" borderId="8" xfId="0" applyNumberFormat="1" applyFont="1" applyFill="1" applyBorder="1" applyAlignment="1">
      <alignment horizontal="center"/>
    </xf>
    <xf numFmtId="166" fontId="11" fillId="8" borderId="9" xfId="3" applyNumberFormat="1" applyFont="1" applyFill="1" applyBorder="1" applyAlignment="1">
      <alignment horizontal="center" vertical="center"/>
    </xf>
    <xf numFmtId="167" fontId="9" fillId="7" borderId="12" xfId="0" applyNumberFormat="1" applyFont="1" applyFill="1" applyBorder="1" applyAlignment="1">
      <alignment horizontal="right"/>
    </xf>
    <xf numFmtId="167" fontId="9" fillId="5" borderId="13" xfId="0" applyNumberFormat="1" applyFont="1" applyFill="1" applyBorder="1" applyAlignment="1">
      <alignment horizontal="right"/>
    </xf>
    <xf numFmtId="167" fontId="9" fillId="7" borderId="13" xfId="0" applyNumberFormat="1" applyFont="1" applyFill="1" applyBorder="1" applyAlignment="1">
      <alignment horizontal="right"/>
    </xf>
    <xf numFmtId="166" fontId="11" fillId="8" borderId="14" xfId="3" applyNumberFormat="1" applyFont="1" applyFill="1" applyBorder="1" applyAlignment="1">
      <alignment horizontal="right" vertical="center"/>
    </xf>
    <xf numFmtId="37" fontId="3" fillId="9" borderId="1" xfId="3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17" fontId="12" fillId="9" borderId="0" xfId="0" applyNumberFormat="1" applyFont="1" applyFill="1" applyAlignment="1">
      <alignment horizontal="center" vertical="center"/>
    </xf>
    <xf numFmtId="1" fontId="0" fillId="0" borderId="0" xfId="0" applyNumberFormat="1"/>
    <xf numFmtId="0" fontId="13" fillId="9" borderId="1" xfId="0" applyFont="1" applyFill="1" applyBorder="1" applyAlignment="1">
      <alignment horizontal="center"/>
    </xf>
    <xf numFmtId="37" fontId="3" fillId="9" borderId="6" xfId="3" applyFont="1" applyFill="1" applyBorder="1" applyAlignment="1">
      <alignment horizontal="center" vertical="center" wrapText="1"/>
    </xf>
    <xf numFmtId="37" fontId="3" fillId="9" borderId="1" xfId="3" applyFont="1" applyFill="1" applyBorder="1" applyAlignment="1">
      <alignment horizontal="center" vertical="center" wrapText="1"/>
    </xf>
    <xf numFmtId="37" fontId="3" fillId="9" borderId="10" xfId="3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/>
    </xf>
    <xf numFmtId="37" fontId="3" fillId="9" borderId="16" xfId="3" applyFont="1" applyFill="1" applyBorder="1" applyAlignment="1">
      <alignment horizontal="center" vertical="center" wrapText="1"/>
    </xf>
    <xf numFmtId="37" fontId="3" fillId="9" borderId="17" xfId="3" applyFont="1" applyFill="1" applyBorder="1" applyAlignment="1">
      <alignment horizontal="center" vertical="center" wrapText="1"/>
    </xf>
  </cellXfs>
  <cellStyles count="6">
    <cellStyle name="Normal" xfId="0" builtinId="0"/>
    <cellStyle name="Normal_Tabelas Press Release 1T05 - inglês_Cópia de planilha_porteng 1T09" xfId="4" xr:uid="{00000000-0005-0000-0000-000002000000}"/>
    <cellStyle name="Normal_Tabelas3T02_v1" xfId="3" xr:uid="{00000000-0005-0000-0000-000003000000}"/>
    <cellStyle name="Porcentagem" xfId="2" builtinId="5"/>
    <cellStyle name="Vírgula" xfId="1" builtinId="3"/>
    <cellStyle name="Vírgula 2" xfId="5" xr:uid="{B7BE0274-87F4-45AE-BF77-1EA08F934369}"/>
  </cellStyles>
  <dxfs count="0"/>
  <tableStyles count="0" defaultTableStyle="TableStyleMedium2" defaultPivotStyle="PivotStyleLight16"/>
  <colors>
    <mruColors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usto M&#233;dio'!A1"/><Relationship Id="rId2" Type="http://schemas.openxmlformats.org/officeDocument/2006/relationships/hyperlink" Target="#Endividamento!A1"/><Relationship Id="rId1" Type="http://schemas.openxmlformats.org/officeDocument/2006/relationships/image" Target="../media/image1.png"/><Relationship Id="rId5" Type="http://schemas.openxmlformats.org/officeDocument/2006/relationships/hyperlink" Target="#'Average Cost'!A1"/><Relationship Id="rId4" Type="http://schemas.openxmlformats.org/officeDocument/2006/relationships/hyperlink" Target="#Indebtednes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417634</xdr:colOff>
      <xdr:row>1</xdr:row>
      <xdr:rowOff>95250</xdr:rowOff>
    </xdr:from>
    <xdr:to>
      <xdr:col>8</xdr:col>
      <xdr:colOff>95250</xdr:colOff>
      <xdr:row>10</xdr:row>
      <xdr:rowOff>161192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9A1318D-D926-CCDF-DCCB-D72BCDC651FB}"/>
            </a:ext>
          </a:extLst>
        </xdr:cNvPr>
        <xdr:cNvSpPr/>
      </xdr:nvSpPr>
      <xdr:spPr>
        <a:xfrm>
          <a:off x="1025769" y="285750"/>
          <a:ext cx="3934558" cy="17804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104775</xdr:colOff>
      <xdr:row>0</xdr:row>
      <xdr:rowOff>171451</xdr:rowOff>
    </xdr:from>
    <xdr:to>
      <xdr:col>4</xdr:col>
      <xdr:colOff>373394</xdr:colOff>
      <xdr:row>13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E423E1-8473-4D98-81AD-4A6C7312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71451"/>
          <a:ext cx="2897519" cy="2381250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4</xdr:row>
      <xdr:rowOff>19050</xdr:rowOff>
    </xdr:from>
    <xdr:to>
      <xdr:col>6</xdr:col>
      <xdr:colOff>266700</xdr:colOff>
      <xdr:row>6</xdr:row>
      <xdr:rowOff>38100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E51E69-BD18-4BEB-2797-5FE22A1779F3}"/>
            </a:ext>
          </a:extLst>
        </xdr:cNvPr>
        <xdr:cNvSpPr/>
      </xdr:nvSpPr>
      <xdr:spPr>
        <a:xfrm>
          <a:off x="2746863" y="781050"/>
          <a:ext cx="1168645" cy="400050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Endividamento</a:t>
          </a:r>
        </a:p>
      </xdr:txBody>
    </xdr:sp>
    <xdr:clientData/>
  </xdr:twoCellAnchor>
  <xdr:twoCellAnchor>
    <xdr:from>
      <xdr:col>4</xdr:col>
      <xdr:colOff>304800</xdr:colOff>
      <xdr:row>9</xdr:row>
      <xdr:rowOff>0</xdr:rowOff>
    </xdr:from>
    <xdr:to>
      <xdr:col>6</xdr:col>
      <xdr:colOff>314325</xdr:colOff>
      <xdr:row>11</xdr:row>
      <xdr:rowOff>19050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F198AB-CE46-47F8-A3CF-CBFC3AD487D7}"/>
            </a:ext>
          </a:extLst>
        </xdr:cNvPr>
        <xdr:cNvSpPr/>
      </xdr:nvSpPr>
      <xdr:spPr>
        <a:xfrm>
          <a:off x="2933700" y="1714500"/>
          <a:ext cx="1323975" cy="400050"/>
        </a:xfrm>
        <a:prstGeom prst="roundRect">
          <a:avLst/>
        </a:prstGeom>
        <a:solidFill>
          <a:srgbClr val="6A5EA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Custo Médio</a:t>
          </a:r>
        </a:p>
        <a:p>
          <a:pPr algn="ctr"/>
          <a:endParaRPr lang="pt-BR" sz="1100"/>
        </a:p>
      </xdr:txBody>
    </xdr:sp>
    <xdr:clientData/>
  </xdr:twoCellAnchor>
  <xdr:twoCellAnchor>
    <xdr:from>
      <xdr:col>7</xdr:col>
      <xdr:colOff>38100</xdr:colOff>
      <xdr:row>4</xdr:row>
      <xdr:rowOff>19050</xdr:rowOff>
    </xdr:from>
    <xdr:to>
      <xdr:col>8</xdr:col>
      <xdr:colOff>647700</xdr:colOff>
      <xdr:row>6</xdr:row>
      <xdr:rowOff>38100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0B07FF-9E4A-49CA-9048-069271E91015}"/>
            </a:ext>
          </a:extLst>
        </xdr:cNvPr>
        <xdr:cNvSpPr/>
      </xdr:nvSpPr>
      <xdr:spPr>
        <a:xfrm>
          <a:off x="4638675" y="781050"/>
          <a:ext cx="1266825" cy="400050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Indebtedness</a:t>
          </a:r>
        </a:p>
      </xdr:txBody>
    </xdr:sp>
    <xdr:clientData/>
  </xdr:twoCellAnchor>
  <xdr:twoCellAnchor>
    <xdr:from>
      <xdr:col>7</xdr:col>
      <xdr:colOff>28575</xdr:colOff>
      <xdr:row>9</xdr:row>
      <xdr:rowOff>0</xdr:rowOff>
    </xdr:from>
    <xdr:to>
      <xdr:col>9</xdr:col>
      <xdr:colOff>38100</xdr:colOff>
      <xdr:row>11</xdr:row>
      <xdr:rowOff>19050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6632FD-C74F-40A8-ABE0-74E4BD8C7901}"/>
            </a:ext>
          </a:extLst>
        </xdr:cNvPr>
        <xdr:cNvSpPr/>
      </xdr:nvSpPr>
      <xdr:spPr>
        <a:xfrm>
          <a:off x="4629150" y="1714500"/>
          <a:ext cx="1323975" cy="400050"/>
        </a:xfrm>
        <a:prstGeom prst="roundRect">
          <a:avLst/>
        </a:prstGeom>
        <a:solidFill>
          <a:srgbClr val="6A5EA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Average</a:t>
          </a:r>
          <a:r>
            <a:rPr lang="pt-BR" sz="1100" baseline="0"/>
            <a:t> Cost</a:t>
          </a:r>
        </a:p>
        <a:p>
          <a:pPr algn="ctr"/>
          <a:endParaRPr lang="pt-BR" sz="1100"/>
        </a:p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3" name="Gráfico 2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B83D6-E3F7-9C20-DACE-7FB91297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9976D-C878-4140-A04A-AC7735E1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40E60-E51A-4E57-8E58-8AB72C1E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D0FB5-3639-49E2-8E9F-3935733E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3-RI\Balan&#231;os%20e%20An&#225;lises\31%20Dez%202024\Divulga&#231;&#227;o\Endividamento\check_quadros%20ri_v200_4tr2024.xlsx" TargetMode="External"/><Relationship Id="rId1" Type="http://schemas.openxmlformats.org/officeDocument/2006/relationships/externalLinkPath" Target="/3-RI/Balan&#231;os%20e%20An&#225;lises/31%20Dez%202024/Divulga&#231;&#227;o/Endividamento/check_quadros%20ri_v200_4tr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dividamento - novo"/>
      <sheetName val="Estrutura da Dívida"/>
      <sheetName val="Endividamento Indexador"/>
      <sheetName val="Suporte Estrutura da Dívida"/>
      <sheetName val="Calendário de Amortização"/>
      <sheetName val="Amortização por indexador"/>
      <sheetName val="Amortização por empresa"/>
      <sheetName val="amort indexador_check"/>
      <sheetName val="amort por empresa_check"/>
      <sheetName val="amortização calendário_check"/>
      <sheetName val="check_amort por empresa"/>
    </sheetNames>
    <sheetDataSet>
      <sheetData sheetId="0">
        <row r="2">
          <cell r="D2">
            <v>-35433270</v>
          </cell>
        </row>
        <row r="3">
          <cell r="D3">
            <v>-11832373</v>
          </cell>
        </row>
        <row r="23">
          <cell r="D23">
            <v>-6768155</v>
          </cell>
        </row>
        <row r="47">
          <cell r="D47">
            <v>-11711776</v>
          </cell>
        </row>
        <row r="61">
          <cell r="D61">
            <v>-5120966</v>
          </cell>
        </row>
        <row r="66">
          <cell r="D66">
            <v>7142229</v>
          </cell>
        </row>
        <row r="67">
          <cell r="D67">
            <v>2938362</v>
          </cell>
        </row>
        <row r="87">
          <cell r="D87">
            <v>1065840</v>
          </cell>
        </row>
        <row r="111">
          <cell r="D111">
            <v>1223850</v>
          </cell>
        </row>
        <row r="125">
          <cell r="D125">
            <v>1914177</v>
          </cell>
        </row>
        <row r="130">
          <cell r="D130">
            <v>-132701</v>
          </cell>
        </row>
        <row r="194">
          <cell r="D194">
            <v>-28423742</v>
          </cell>
        </row>
        <row r="258">
          <cell r="D258">
            <v>-3278187</v>
          </cell>
        </row>
      </sheetData>
      <sheetData sheetId="1">
        <row r="3">
          <cell r="B3">
            <v>670806</v>
          </cell>
        </row>
        <row r="5">
          <cell r="B5">
            <v>12002471</v>
          </cell>
        </row>
        <row r="6">
          <cell r="B6">
            <v>3896734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2D9F-CCBE-491D-8463-A65E22C2A00D}">
  <dimension ref="A19"/>
  <sheetViews>
    <sheetView showGridLines="0" view="pageBreakPreview" zoomScale="175" zoomScaleNormal="100" zoomScaleSheetLayoutView="175" workbookViewId="0"/>
  </sheetViews>
  <sheetFormatPr defaultRowHeight="15" x14ac:dyDescent="0.25"/>
  <sheetData>
    <row r="19" ht="18" customHeight="1" x14ac:dyDescent="0.25"/>
  </sheetData>
  <customSheetViews>
    <customSheetView guid="{F7172E9C-A36C-4D7E-97A9-CF1BEFA18B4E}" showPageBreaks="1">
      <selection activeCell="F1" sqref="F1"/>
    </customSheetView>
  </customSheetView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showGridLines="0" topLeftCell="A4" workbookViewId="0">
      <selection activeCell="G15" sqref="G15"/>
    </sheetView>
  </sheetViews>
  <sheetFormatPr defaultRowHeight="15" x14ac:dyDescent="0.25"/>
  <cols>
    <col min="1" max="1" width="2.7109375" customWidth="1"/>
    <col min="2" max="2" width="44" bestFit="1" customWidth="1"/>
  </cols>
  <sheetData>
    <row r="1" spans="2:7" x14ac:dyDescent="0.25">
      <c r="B1" s="1"/>
    </row>
    <row r="2" spans="2:7" x14ac:dyDescent="0.25">
      <c r="B2" s="1"/>
    </row>
    <row r="3" spans="2:7" x14ac:dyDescent="0.25">
      <c r="B3" s="1"/>
    </row>
    <row r="4" spans="2:7" ht="23.25" customHeight="1" thickBot="1" x14ac:dyDescent="0.3">
      <c r="B4" s="26" t="s">
        <v>0</v>
      </c>
      <c r="C4" s="40">
        <v>45444</v>
      </c>
      <c r="D4" s="40" t="s">
        <v>57</v>
      </c>
      <c r="E4" s="40" t="s">
        <v>66</v>
      </c>
    </row>
    <row r="5" spans="2:7" ht="16.5" thickTop="1" thickBot="1" x14ac:dyDescent="0.3">
      <c r="B5" s="37" t="s">
        <v>45</v>
      </c>
      <c r="C5" s="36">
        <v>32696.534</v>
      </c>
      <c r="D5" s="36">
        <v>35767.764999999999</v>
      </c>
      <c r="E5" s="36">
        <v>35433.269999999997</v>
      </c>
    </row>
    <row r="6" spans="2:7" ht="15.75" thickTop="1" x14ac:dyDescent="0.25">
      <c r="B6" s="29" t="s">
        <v>46</v>
      </c>
      <c r="C6" s="33">
        <v>10202.022000000001</v>
      </c>
      <c r="D6" s="33">
        <v>12111.228999999999</v>
      </c>
      <c r="E6" s="33">
        <v>11832.373</v>
      </c>
    </row>
    <row r="7" spans="2:7" x14ac:dyDescent="0.25">
      <c r="B7" s="29" t="s">
        <v>47</v>
      </c>
      <c r="C7" s="33">
        <v>10833.39</v>
      </c>
      <c r="D7" s="33">
        <v>11749.763999999999</v>
      </c>
      <c r="E7" s="33">
        <v>11711.776</v>
      </c>
    </row>
    <row r="8" spans="2:7" x14ac:dyDescent="0.25">
      <c r="B8" s="29" t="s">
        <v>48</v>
      </c>
      <c r="C8" s="33">
        <v>6130.0739999999996</v>
      </c>
      <c r="D8" s="33">
        <v>6540.402</v>
      </c>
      <c r="E8" s="33">
        <v>6768.1549999999997</v>
      </c>
    </row>
    <row r="9" spans="2:7" x14ac:dyDescent="0.25">
      <c r="B9" s="29" t="s">
        <v>49</v>
      </c>
      <c r="C9" s="33">
        <v>5531.0479999999998</v>
      </c>
      <c r="D9" s="33">
        <v>5366.37</v>
      </c>
      <c r="E9" s="33">
        <v>5120.9660000000003</v>
      </c>
    </row>
    <row r="10" spans="2:7" ht="22.5" x14ac:dyDescent="0.25">
      <c r="B10" s="30" t="s">
        <v>50</v>
      </c>
      <c r="C10" s="34">
        <v>6816.3249999999998</v>
      </c>
      <c r="D10" s="34">
        <v>9064.848</v>
      </c>
      <c r="E10" s="34">
        <v>7142.2290000000003</v>
      </c>
    </row>
    <row r="11" spans="2:7" x14ac:dyDescent="0.25">
      <c r="B11" s="29" t="s">
        <v>46</v>
      </c>
      <c r="C11" s="33">
        <v>2227.1610000000001</v>
      </c>
      <c r="D11" s="33">
        <v>4166.3720000000003</v>
      </c>
      <c r="E11" s="33">
        <v>2938.3620000000001</v>
      </c>
    </row>
    <row r="12" spans="2:7" x14ac:dyDescent="0.25">
      <c r="B12" s="29" t="s">
        <v>47</v>
      </c>
      <c r="C12" s="33">
        <v>1742.9159999999999</v>
      </c>
      <c r="D12" s="33">
        <v>1491.441</v>
      </c>
      <c r="E12" s="33">
        <v>1223.8499999999999</v>
      </c>
      <c r="G12" s="33"/>
    </row>
    <row r="13" spans="2:7" x14ac:dyDescent="0.25">
      <c r="B13" s="29" t="s">
        <v>48</v>
      </c>
      <c r="C13" s="33">
        <v>1439.06</v>
      </c>
      <c r="D13" s="33">
        <v>1734.9369999999999</v>
      </c>
      <c r="E13" s="33">
        <v>1065.8399999999999</v>
      </c>
      <c r="G13" s="33"/>
    </row>
    <row r="14" spans="2:7" x14ac:dyDescent="0.25">
      <c r="B14" s="29" t="s">
        <v>49</v>
      </c>
      <c r="C14" s="33">
        <v>1407.1880000000001</v>
      </c>
      <c r="D14" s="33">
        <v>1672.098</v>
      </c>
      <c r="E14" s="33">
        <v>1914.1769999999999</v>
      </c>
    </row>
    <row r="15" spans="2:7" ht="22.5" x14ac:dyDescent="0.25">
      <c r="B15" s="31" t="s">
        <v>51</v>
      </c>
      <c r="C15" s="35">
        <v>-8.6059999999999999</v>
      </c>
      <c r="D15" s="35">
        <v>-10.135999999999999</v>
      </c>
      <c r="E15" s="35">
        <v>-132.70099999999999</v>
      </c>
      <c r="F15" s="41"/>
    </row>
    <row r="16" spans="2:7" x14ac:dyDescent="0.25">
      <c r="B16" s="31" t="s">
        <v>52</v>
      </c>
      <c r="C16" s="38">
        <v>25888.814999999999</v>
      </c>
      <c r="D16" s="38">
        <v>26713.053</v>
      </c>
      <c r="E16" s="38">
        <v>28423.741999999998</v>
      </c>
    </row>
    <row r="17" spans="2:5" ht="15.75" thickBot="1" x14ac:dyDescent="0.3">
      <c r="B17" s="32" t="s">
        <v>53</v>
      </c>
      <c r="C17" s="39">
        <v>4090.8490000000002</v>
      </c>
      <c r="D17" s="39">
        <v>3658.58</v>
      </c>
      <c r="E17" s="39">
        <v>3278.1869999999999</v>
      </c>
    </row>
  </sheetData>
  <customSheetViews>
    <customSheetView guid="{F7172E9C-A36C-4D7E-97A9-CF1BEFA18B4E}" showGridLines="0" hiddenColumns="1">
      <selection activeCell="C1" sqref="C1:L1048576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50BE-C026-4BA7-8023-9CD2CF3E0833}">
  <dimension ref="B1:E17"/>
  <sheetViews>
    <sheetView workbookViewId="0">
      <selection activeCell="E5" sqref="E5:E17"/>
    </sheetView>
  </sheetViews>
  <sheetFormatPr defaultRowHeight="15" x14ac:dyDescent="0.25"/>
  <cols>
    <col min="1" max="1" width="2.7109375" customWidth="1"/>
    <col min="2" max="2" width="44" bestFit="1" customWidth="1"/>
  </cols>
  <sheetData>
    <row r="1" spans="2:5" x14ac:dyDescent="0.25">
      <c r="B1" s="1"/>
    </row>
    <row r="2" spans="2:5" x14ac:dyDescent="0.25">
      <c r="B2" s="1"/>
    </row>
    <row r="3" spans="2:5" x14ac:dyDescent="0.25">
      <c r="B3" s="1"/>
    </row>
    <row r="4" spans="2:5" ht="23.25" customHeight="1" thickBot="1" x14ac:dyDescent="0.3">
      <c r="B4" s="26" t="s">
        <v>0</v>
      </c>
      <c r="C4" s="40">
        <v>45444</v>
      </c>
      <c r="D4" s="40">
        <v>45536</v>
      </c>
      <c r="E4" s="40" t="s">
        <v>65</v>
      </c>
    </row>
    <row r="5" spans="2:5" ht="16.5" thickTop="1" thickBot="1" x14ac:dyDescent="0.3">
      <c r="B5" s="37" t="s">
        <v>36</v>
      </c>
      <c r="C5" s="36">
        <v>32696.534</v>
      </c>
      <c r="D5" s="36">
        <v>35767.764999999999</v>
      </c>
      <c r="E5" s="36">
        <f>('[1]Endividamento - novo'!$D$2/1000)*-1</f>
        <v>35433.269999999997</v>
      </c>
    </row>
    <row r="6" spans="2:5" ht="15.75" thickTop="1" x14ac:dyDescent="0.25">
      <c r="B6" s="29" t="s">
        <v>37</v>
      </c>
      <c r="C6" s="33">
        <v>10202.022000000001</v>
      </c>
      <c r="D6" s="33">
        <v>12111.228999999999</v>
      </c>
      <c r="E6" s="33">
        <f>('[1]Endividamento - novo'!$D$3/1000)*-1</f>
        <v>11832.373</v>
      </c>
    </row>
    <row r="7" spans="2:5" x14ac:dyDescent="0.25">
      <c r="B7" s="29" t="s">
        <v>38</v>
      </c>
      <c r="C7" s="33">
        <v>10833.39</v>
      </c>
      <c r="D7" s="33">
        <v>11749.763999999999</v>
      </c>
      <c r="E7" s="33">
        <f>('[1]Endividamento - novo'!$D$47/1000)*-1</f>
        <v>11711.776</v>
      </c>
    </row>
    <row r="8" spans="2:5" x14ac:dyDescent="0.25">
      <c r="B8" s="29" t="s">
        <v>39</v>
      </c>
      <c r="C8" s="33">
        <v>6130.0739999999996</v>
      </c>
      <c r="D8" s="33">
        <v>6540.402</v>
      </c>
      <c r="E8" s="33">
        <f>('[1]Endividamento - novo'!$D$23/1000)*-1</f>
        <v>6768.1549999999997</v>
      </c>
    </row>
    <row r="9" spans="2:5" x14ac:dyDescent="0.25">
      <c r="B9" s="29" t="s">
        <v>40</v>
      </c>
      <c r="C9" s="33">
        <v>5531.0479999999998</v>
      </c>
      <c r="D9" s="33">
        <v>5366.37</v>
      </c>
      <c r="E9" s="33">
        <f>('[1]Endividamento - novo'!$D$61/1000)*-1</f>
        <v>5120.9660000000003</v>
      </c>
    </row>
    <row r="10" spans="2:5" ht="22.5" x14ac:dyDescent="0.25">
      <c r="B10" s="30" t="s">
        <v>41</v>
      </c>
      <c r="C10" s="34">
        <v>6816.3249999999998</v>
      </c>
      <c r="D10" s="34">
        <v>9064.848</v>
      </c>
      <c r="E10" s="34">
        <f>'[1]Endividamento - novo'!$D$66/1000</f>
        <v>7142.2290000000003</v>
      </c>
    </row>
    <row r="11" spans="2:5" x14ac:dyDescent="0.25">
      <c r="B11" s="29" t="s">
        <v>37</v>
      </c>
      <c r="C11" s="33">
        <v>2227.1610000000001</v>
      </c>
      <c r="D11" s="33">
        <v>4166.3720000000003</v>
      </c>
      <c r="E11" s="33">
        <f>'[1]Endividamento - novo'!$D$67/1000</f>
        <v>2938.3620000000001</v>
      </c>
    </row>
    <row r="12" spans="2:5" x14ac:dyDescent="0.25">
      <c r="B12" s="29" t="s">
        <v>38</v>
      </c>
      <c r="C12" s="33">
        <v>1742.9159999999999</v>
      </c>
      <c r="D12" s="33">
        <v>1491.441</v>
      </c>
      <c r="E12" s="33">
        <f>'[1]Endividamento - novo'!$D$111/1000</f>
        <v>1223.8499999999999</v>
      </c>
    </row>
    <row r="13" spans="2:5" x14ac:dyDescent="0.25">
      <c r="B13" s="29" t="s">
        <v>39</v>
      </c>
      <c r="C13" s="33">
        <v>1439.06</v>
      </c>
      <c r="D13" s="33">
        <v>1734.9369999999999</v>
      </c>
      <c r="E13" s="33">
        <f>'[1]Endividamento - novo'!$D$87/1000</f>
        <v>1065.8399999999999</v>
      </c>
    </row>
    <row r="14" spans="2:5" x14ac:dyDescent="0.25">
      <c r="B14" s="29" t="s">
        <v>40</v>
      </c>
      <c r="C14" s="33">
        <v>1407.1880000000001</v>
      </c>
      <c r="D14" s="33">
        <v>1672.098</v>
      </c>
      <c r="E14" s="33">
        <f>'[1]Endividamento - novo'!$D$125/1000</f>
        <v>1914.1769999999999</v>
      </c>
    </row>
    <row r="15" spans="2:5" ht="22.5" x14ac:dyDescent="0.25">
      <c r="B15" s="31" t="s">
        <v>42</v>
      </c>
      <c r="C15" s="35">
        <v>-8.6059999999999999</v>
      </c>
      <c r="D15" s="35">
        <v>-10.135999999999999</v>
      </c>
      <c r="E15" s="35">
        <f>'[1]Endividamento - novo'!$D$130/1000</f>
        <v>-132.70099999999999</v>
      </c>
    </row>
    <row r="16" spans="2:5" x14ac:dyDescent="0.25">
      <c r="B16" s="31" t="s">
        <v>43</v>
      </c>
      <c r="C16" s="38">
        <v>25888.814999999999</v>
      </c>
      <c r="D16" s="38">
        <v>26713.053</v>
      </c>
      <c r="E16" s="38">
        <f>('[1]Endividamento - novo'!$D$194/1000)*-1</f>
        <v>28423.741999999998</v>
      </c>
    </row>
    <row r="17" spans="2:5" ht="15.75" thickBot="1" x14ac:dyDescent="0.3">
      <c r="B17" s="32" t="s">
        <v>44</v>
      </c>
      <c r="C17" s="39">
        <v>4090.8490000000002</v>
      </c>
      <c r="D17" s="39">
        <v>3658.58</v>
      </c>
      <c r="E17" s="39">
        <f>('[1]Endividamento - novo'!$D$258/1000)*-1</f>
        <v>3278.1869999999999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showGridLines="0" tabSelected="1" topLeftCell="B1" workbookViewId="0">
      <selection activeCell="H13" sqref="H13"/>
    </sheetView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1.710937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42" t="s">
        <v>70</v>
      </c>
      <c r="F3" s="42"/>
      <c r="G3" s="42"/>
      <c r="H3" s="42"/>
      <c r="J3" s="42" t="s">
        <v>70</v>
      </c>
      <c r="K3" s="42"/>
      <c r="L3" s="42"/>
    </row>
    <row r="4" spans="2:12" ht="15" customHeight="1" thickTop="1" thickBot="1" x14ac:dyDescent="0.3">
      <c r="B4" s="43" t="s">
        <v>18</v>
      </c>
      <c r="C4" s="43" t="s">
        <v>1</v>
      </c>
      <c r="D4" s="43" t="s">
        <v>2</v>
      </c>
      <c r="E4" s="45" t="s">
        <v>20</v>
      </c>
      <c r="F4" s="43"/>
      <c r="G4" s="43" t="s">
        <v>21</v>
      </c>
      <c r="H4" s="43"/>
      <c r="J4" s="43" t="s">
        <v>23</v>
      </c>
      <c r="K4" s="43"/>
      <c r="L4" s="43"/>
    </row>
    <row r="5" spans="2:12" ht="15.75" customHeight="1" thickTop="1" thickBot="1" x14ac:dyDescent="0.3">
      <c r="B5" s="44" t="s">
        <v>0</v>
      </c>
      <c r="C5" s="44"/>
      <c r="D5" s="44"/>
      <c r="E5" s="27" t="s">
        <v>22</v>
      </c>
      <c r="F5" s="28" t="s">
        <v>19</v>
      </c>
      <c r="G5" s="28" t="s">
        <v>22</v>
      </c>
      <c r="H5" s="28" t="s">
        <v>19</v>
      </c>
      <c r="J5" s="44"/>
      <c r="K5" s="44"/>
      <c r="L5" s="44"/>
    </row>
    <row r="6" spans="2:12" ht="16.5" thickTop="1" thickBot="1" x14ac:dyDescent="0.3">
      <c r="B6" s="18" t="s">
        <v>3</v>
      </c>
      <c r="C6" s="18" t="s">
        <v>4</v>
      </c>
      <c r="D6" s="18" t="s">
        <v>60</v>
      </c>
      <c r="E6" s="22">
        <v>7032.7889999999998</v>
      </c>
      <c r="F6" s="3">
        <v>0.1945673501102399</v>
      </c>
      <c r="G6" s="4">
        <v>5655.77</v>
      </c>
      <c r="H6" s="3">
        <v>0.15647103963399922</v>
      </c>
      <c r="J6" s="28" t="s">
        <v>24</v>
      </c>
      <c r="K6" s="28" t="s">
        <v>14</v>
      </c>
      <c r="L6" s="28" t="s">
        <v>15</v>
      </c>
    </row>
    <row r="7" spans="2:12" ht="15.75" thickTop="1" x14ac:dyDescent="0.25">
      <c r="B7" s="19" t="s">
        <v>5</v>
      </c>
      <c r="C7" s="19" t="s">
        <v>6</v>
      </c>
      <c r="D7" s="19" t="s">
        <v>61</v>
      </c>
      <c r="E7" s="23">
        <v>10684.776999999998</v>
      </c>
      <c r="F7" s="6">
        <v>0.29560232041780843</v>
      </c>
      <c r="G7" s="5">
        <v>13468.888000000001</v>
      </c>
      <c r="H7" s="6">
        <v>0.37262669947220212</v>
      </c>
      <c r="J7" s="12">
        <v>2025</v>
      </c>
      <c r="K7" s="13">
        <v>1518.9142999999999</v>
      </c>
      <c r="L7" s="14">
        <v>4.202189634802779E-2</v>
      </c>
    </row>
    <row r="8" spans="2:12" x14ac:dyDescent="0.25">
      <c r="B8" s="20" t="s">
        <v>7</v>
      </c>
      <c r="C8" s="20" t="s">
        <v>8</v>
      </c>
      <c r="D8" s="20" t="s">
        <v>62</v>
      </c>
      <c r="E8" s="24">
        <f>SUM('[1]Estrutura da Dívida'!$B$5:$B$6)/1000</f>
        <v>15899.205</v>
      </c>
      <c r="F8" s="3">
        <v>0.43986335800910231</v>
      </c>
      <c r="G8" s="4">
        <v>15095.653</v>
      </c>
      <c r="H8" s="3">
        <v>0.41763235047820174</v>
      </c>
      <c r="J8" s="9">
        <v>2026</v>
      </c>
      <c r="K8" s="10">
        <v>1040.2192700000001</v>
      </c>
      <c r="L8" s="11">
        <v>2.8778441511256518E-2</v>
      </c>
    </row>
    <row r="9" spans="2:12" x14ac:dyDescent="0.25">
      <c r="B9" s="19" t="s">
        <v>9</v>
      </c>
      <c r="C9" s="19" t="s">
        <v>10</v>
      </c>
      <c r="D9" s="19" t="s">
        <v>63</v>
      </c>
      <c r="E9" s="23">
        <v>1858.2448899999999</v>
      </c>
      <c r="F9" s="6">
        <v>5.1409730066292937E-2</v>
      </c>
      <c r="G9" s="5">
        <v>1765.3442200000002</v>
      </c>
      <c r="H9" s="6">
        <v>4.8839547120068785E-2</v>
      </c>
      <c r="J9" s="12">
        <v>2027</v>
      </c>
      <c r="K9" s="13">
        <v>3427.9351700000002</v>
      </c>
      <c r="L9" s="14">
        <v>9.4836381750767001E-2</v>
      </c>
    </row>
    <row r="10" spans="2:12" x14ac:dyDescent="0.25">
      <c r="B10" s="18" t="s">
        <v>11</v>
      </c>
      <c r="C10" s="18" t="s">
        <v>12</v>
      </c>
      <c r="D10" s="18" t="s">
        <v>64</v>
      </c>
      <c r="E10" s="22">
        <f>'[1]Estrutura da Dívida'!$B$3/1000</f>
        <v>670.80600000000004</v>
      </c>
      <c r="F10" s="3">
        <v>1.8558348026373264E-2</v>
      </c>
      <c r="G10" s="4">
        <v>160.13900000000001</v>
      </c>
      <c r="H10" s="3">
        <v>4.4303632955281069E-3</v>
      </c>
      <c r="J10" s="9">
        <v>2028</v>
      </c>
      <c r="K10" s="10">
        <v>4296.75108</v>
      </c>
      <c r="L10" s="11">
        <v>0.11887282153906673</v>
      </c>
    </row>
    <row r="11" spans="2:12" x14ac:dyDescent="0.25">
      <c r="B11" s="21" t="s">
        <v>13</v>
      </c>
      <c r="C11" s="21"/>
      <c r="D11" s="21"/>
      <c r="E11" s="25">
        <v>36145.781890000006</v>
      </c>
      <c r="F11" s="8">
        <v>1</v>
      </c>
      <c r="G11" s="25">
        <v>36145.794220000003</v>
      </c>
      <c r="H11" s="8">
        <v>1</v>
      </c>
      <c r="J11" s="12">
        <v>2029</v>
      </c>
      <c r="K11" s="13">
        <v>3367.7417700000001</v>
      </c>
      <c r="L11" s="14">
        <v>9.3171086470029058E-2</v>
      </c>
    </row>
    <row r="12" spans="2:12" x14ac:dyDescent="0.25">
      <c r="B12" s="2" t="s">
        <v>17</v>
      </c>
      <c r="J12" s="9">
        <v>2030</v>
      </c>
      <c r="K12" s="10">
        <v>2684.76658</v>
      </c>
      <c r="L12" s="11">
        <v>7.427606873107262E-2</v>
      </c>
    </row>
    <row r="13" spans="2:12" x14ac:dyDescent="0.25">
      <c r="J13" s="12">
        <v>2031</v>
      </c>
      <c r="K13" s="13">
        <v>1708.0158799999999</v>
      </c>
      <c r="L13" s="14">
        <v>4.7253532520001605E-2</v>
      </c>
    </row>
    <row r="14" spans="2:12" x14ac:dyDescent="0.25">
      <c r="J14" s="9">
        <v>2032</v>
      </c>
      <c r="K14" s="10">
        <v>1201.7945</v>
      </c>
      <c r="L14" s="11">
        <v>3.3248540691617617E-2</v>
      </c>
    </row>
    <row r="15" spans="2:12" x14ac:dyDescent="0.25">
      <c r="J15" s="12" t="s">
        <v>72</v>
      </c>
      <c r="K15" s="13">
        <v>16899.643339999999</v>
      </c>
      <c r="L15" s="14">
        <v>0.46754123043816109</v>
      </c>
    </row>
    <row r="16" spans="2:12" x14ac:dyDescent="0.25">
      <c r="J16" s="15" t="s">
        <v>16</v>
      </c>
      <c r="K16" s="16">
        <v>36145.781889999998</v>
      </c>
      <c r="L16" s="17">
        <v>1</v>
      </c>
    </row>
  </sheetData>
  <customSheetViews>
    <customSheetView guid="{F7172E9C-A36C-4D7E-97A9-CF1BEFA18B4E}" showGridLines="0">
      <selection activeCell="F14" sqref="F14"/>
    </customSheetView>
  </customSheetViews>
  <mergeCells count="8">
    <mergeCell ref="E3:H3"/>
    <mergeCell ref="J3:L3"/>
    <mergeCell ref="B4:B5"/>
    <mergeCell ref="G4:H4"/>
    <mergeCell ref="J4:L5"/>
    <mergeCell ref="C4:C5"/>
    <mergeCell ref="D4:D5"/>
    <mergeCell ref="E4:F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C5E5-FA63-4BC5-96DA-F42A5B4687AD}">
  <dimension ref="B3:L16"/>
  <sheetViews>
    <sheetView topLeftCell="B1" workbookViewId="0">
      <selection activeCell="E6" sqref="E6:F11"/>
    </sheetView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1.570312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46" t="s">
        <v>68</v>
      </c>
      <c r="F3" s="46"/>
      <c r="G3" s="46"/>
      <c r="H3" s="46"/>
      <c r="J3" s="46" t="s">
        <v>68</v>
      </c>
      <c r="K3" s="46"/>
      <c r="L3" s="46"/>
    </row>
    <row r="4" spans="2:12" ht="15" customHeight="1" thickTop="1" thickBot="1" x14ac:dyDescent="0.3">
      <c r="B4" s="43" t="s">
        <v>56</v>
      </c>
      <c r="C4" s="43" t="s">
        <v>25</v>
      </c>
      <c r="D4" s="47" t="s">
        <v>26</v>
      </c>
      <c r="E4" s="45" t="s">
        <v>27</v>
      </c>
      <c r="F4" s="43"/>
      <c r="G4" s="43" t="s">
        <v>28</v>
      </c>
      <c r="H4" s="43"/>
      <c r="J4" s="43" t="s">
        <v>34</v>
      </c>
      <c r="K4" s="43"/>
      <c r="L4" s="43"/>
    </row>
    <row r="5" spans="2:12" ht="15.75" customHeight="1" thickTop="1" thickBot="1" x14ac:dyDescent="0.3">
      <c r="B5" s="44"/>
      <c r="C5" s="44"/>
      <c r="D5" s="48"/>
      <c r="E5" s="27" t="s">
        <v>29</v>
      </c>
      <c r="F5" s="28" t="s">
        <v>19</v>
      </c>
      <c r="G5" s="28" t="s">
        <v>29</v>
      </c>
      <c r="H5" s="28" t="s">
        <v>19</v>
      </c>
      <c r="J5" s="44"/>
      <c r="K5" s="44"/>
      <c r="L5" s="44"/>
    </row>
    <row r="6" spans="2:12" ht="16.5" thickTop="1" thickBot="1" x14ac:dyDescent="0.3">
      <c r="B6" s="18" t="s">
        <v>3</v>
      </c>
      <c r="C6" s="18" t="s">
        <v>4</v>
      </c>
      <c r="D6" s="18" t="s">
        <v>58</v>
      </c>
      <c r="E6" s="22">
        <v>7032.7889999999998</v>
      </c>
      <c r="F6" s="3">
        <v>0.1945673501102399</v>
      </c>
      <c r="G6" s="4">
        <v>5655.77</v>
      </c>
      <c r="H6" s="3">
        <v>0.15647103963399922</v>
      </c>
      <c r="J6" s="28" t="s">
        <v>69</v>
      </c>
      <c r="K6" s="28" t="s">
        <v>14</v>
      </c>
      <c r="L6" s="28" t="s">
        <v>15</v>
      </c>
    </row>
    <row r="7" spans="2:12" ht="15.75" thickTop="1" x14ac:dyDescent="0.25">
      <c r="B7" s="19" t="s">
        <v>30</v>
      </c>
      <c r="C7" s="19" t="s">
        <v>6</v>
      </c>
      <c r="D7" s="19" t="s">
        <v>67</v>
      </c>
      <c r="E7" s="23">
        <v>10684.776999999998</v>
      </c>
      <c r="F7" s="6">
        <v>0.29560232041780843</v>
      </c>
      <c r="G7" s="5">
        <v>13468.888000000001</v>
      </c>
      <c r="H7" s="6">
        <v>0.37262669947220212</v>
      </c>
      <c r="J7" s="9">
        <v>2025</v>
      </c>
      <c r="K7" s="10">
        <v>1518.9142999999999</v>
      </c>
      <c r="L7" s="11">
        <v>4.202189634802779E-2</v>
      </c>
    </row>
    <row r="8" spans="2:12" x14ac:dyDescent="0.25">
      <c r="B8" s="20" t="s">
        <v>31</v>
      </c>
      <c r="C8" s="20" t="s">
        <v>8</v>
      </c>
      <c r="D8" s="20" t="s">
        <v>59</v>
      </c>
      <c r="E8" s="24">
        <v>15899.205</v>
      </c>
      <c r="F8" s="3">
        <v>0.43986335800910231</v>
      </c>
      <c r="G8" s="4">
        <v>15095.653</v>
      </c>
      <c r="H8" s="3">
        <v>0.41763235047820174</v>
      </c>
      <c r="J8" s="12">
        <v>2026</v>
      </c>
      <c r="K8" s="13">
        <v>1040.2192700000001</v>
      </c>
      <c r="L8" s="14">
        <v>2.8778441511256518E-2</v>
      </c>
    </row>
    <row r="9" spans="2:12" x14ac:dyDescent="0.25">
      <c r="B9" s="19" t="s">
        <v>10</v>
      </c>
      <c r="C9" s="19" t="s">
        <v>10</v>
      </c>
      <c r="D9" s="19" t="s">
        <v>54</v>
      </c>
      <c r="E9" s="23">
        <v>1858.2448899999999</v>
      </c>
      <c r="F9" s="6">
        <v>5.1409730066292937E-2</v>
      </c>
      <c r="G9" s="5">
        <v>1765.3442200000002</v>
      </c>
      <c r="H9" s="6">
        <v>4.8839547120068785E-2</v>
      </c>
      <c r="J9" s="9">
        <v>2027</v>
      </c>
      <c r="K9" s="10">
        <v>3427.9351700000002</v>
      </c>
      <c r="L9" s="11">
        <v>9.4836381750767001E-2</v>
      </c>
    </row>
    <row r="10" spans="2:12" x14ac:dyDescent="0.25">
      <c r="B10" s="18" t="s">
        <v>32</v>
      </c>
      <c r="C10" s="18" t="s">
        <v>33</v>
      </c>
      <c r="D10" s="18" t="s">
        <v>55</v>
      </c>
      <c r="E10" s="22">
        <v>670.80600000000004</v>
      </c>
      <c r="F10" s="3">
        <v>1.8558348026373264E-2</v>
      </c>
      <c r="G10" s="4">
        <v>160.13900000000001</v>
      </c>
      <c r="H10" s="3">
        <v>4.4303632955281069E-3</v>
      </c>
      <c r="J10" s="12">
        <v>2028</v>
      </c>
      <c r="K10" s="13">
        <v>4296.75108</v>
      </c>
      <c r="L10" s="14">
        <v>0.11887282153906673</v>
      </c>
    </row>
    <row r="11" spans="2:12" x14ac:dyDescent="0.25">
      <c r="B11" s="21" t="s">
        <v>13</v>
      </c>
      <c r="C11" s="21"/>
      <c r="D11" s="21"/>
      <c r="E11" s="25">
        <v>36145.781890000006</v>
      </c>
      <c r="F11" s="8">
        <v>1</v>
      </c>
      <c r="G11" s="7">
        <v>36145.794220000003</v>
      </c>
      <c r="H11" s="8">
        <v>1</v>
      </c>
      <c r="J11" s="9">
        <v>2029</v>
      </c>
      <c r="K11" s="10">
        <v>3367.7417700000001</v>
      </c>
      <c r="L11" s="11">
        <v>9.3171086470029058E-2</v>
      </c>
    </row>
    <row r="12" spans="2:12" x14ac:dyDescent="0.25">
      <c r="B12" s="2" t="s">
        <v>35</v>
      </c>
      <c r="J12" s="12">
        <v>2030</v>
      </c>
      <c r="K12" s="13">
        <v>2684.76658</v>
      </c>
      <c r="L12" s="14">
        <v>7.427606873107262E-2</v>
      </c>
    </row>
    <row r="13" spans="2:12" x14ac:dyDescent="0.25">
      <c r="J13" s="9">
        <v>2031</v>
      </c>
      <c r="K13" s="10">
        <v>1708.0158799999999</v>
      </c>
      <c r="L13" s="11">
        <v>4.7253532520001605E-2</v>
      </c>
    </row>
    <row r="14" spans="2:12" x14ac:dyDescent="0.25">
      <c r="J14" s="12">
        <v>2032</v>
      </c>
      <c r="K14" s="13">
        <v>1201.7945</v>
      </c>
      <c r="L14" s="14">
        <v>3.3248540691617617E-2</v>
      </c>
    </row>
    <row r="15" spans="2:12" x14ac:dyDescent="0.25">
      <c r="J15" s="9" t="s">
        <v>71</v>
      </c>
      <c r="K15" s="10">
        <v>16899.643339999999</v>
      </c>
      <c r="L15" s="11">
        <v>0.46754123043816109</v>
      </c>
    </row>
    <row r="16" spans="2:12" x14ac:dyDescent="0.25">
      <c r="J16" s="15" t="s">
        <v>16</v>
      </c>
      <c r="K16" s="16">
        <v>36145.781889999998</v>
      </c>
      <c r="L16" s="17">
        <v>1</v>
      </c>
    </row>
  </sheetData>
  <mergeCells count="8">
    <mergeCell ref="J4:L5"/>
    <mergeCell ref="E3:H3"/>
    <mergeCell ref="J3:L3"/>
    <mergeCell ref="B4:B5"/>
    <mergeCell ref="C4:C5"/>
    <mergeCell ref="D4:D5"/>
    <mergeCell ref="E4:F4"/>
    <mergeCell ref="G4:H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Index</vt:lpstr>
      <vt:lpstr>Indebtedness</vt:lpstr>
      <vt:lpstr>Endividamento</vt:lpstr>
      <vt:lpstr>Average Cost</vt:lpstr>
      <vt:lpstr>Custo Médio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Caique de Almeida Moraes</cp:lastModifiedBy>
  <dcterms:created xsi:type="dcterms:W3CDTF">2017-11-21T14:48:54Z</dcterms:created>
  <dcterms:modified xsi:type="dcterms:W3CDTF">2025-02-07T12:10:22Z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2024-07-26T17:34:32Z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33b1e416-5cb0-4bc6-b1ce-8edef063e212</vt:lpwstr>
  </property>
  <property fmtid="{D5CDD505-2E9C-101B-9397-08002B2CF9AE}" pid="8" name="MSIP_Label_da6992c7-41ed-41d3-aed6-d8caf03a2570_ContentBits">
    <vt:lpwstr>0</vt:lpwstr>
  </property>
</Properties>
</file>