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xpdocs\XP_Gestao\XPGE\Fundos\Fundos Imobiliários\Fundos Atuais\Fundos de Ativos Financeiros\XP Maxi Renda MXRF11\Análises e Gestão\Modelagem e Gestão Fundo\Gestão do Fundo\Mensais\2024\07\XPCI\"/>
    </mc:Choice>
  </mc:AlternateContent>
  <xr:revisionPtr revIDLastSave="0" documentId="13_ncr:1_{DA106D24-7CEC-4D6C-8D15-4E86B8410A60}" xr6:coauthVersionLast="47" xr6:coauthVersionMax="47" xr10:uidLastSave="{00000000-0000-0000-0000-000000000000}"/>
  <bookViews>
    <workbookView xWindow="-120" yWindow="-120" windowWidth="29040" windowHeight="15720" xr2:uid="{D70FC190-F0A4-4BD5-94DF-B4A59F43277E}"/>
  </bookViews>
  <sheets>
    <sheet name="Características" sheetId="1" r:id="rId1"/>
    <sheet name="Portfolio" sheetId="2" r:id="rId2"/>
    <sheet name="Rentabilidade" sheetId="3" r:id="rId3"/>
    <sheet name="DR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13" i="3" l="1"/>
  <c r="BI5" i="3"/>
  <c r="BG13" i="3"/>
  <c r="BH5" i="3"/>
  <c r="BF13" i="3"/>
  <c r="BG5" i="3"/>
  <c r="BE13" i="3" l="1"/>
  <c r="BF5" i="3"/>
  <c r="BE5" i="3"/>
  <c r="BD5" i="3"/>
  <c r="BD13" i="3"/>
  <c r="C13" i="4" l="1"/>
  <c r="BC13" i="3"/>
  <c r="G65" i="2"/>
  <c r="BB13" i="3"/>
  <c r="BC5" i="3"/>
  <c r="BB5" i="3"/>
  <c r="BA13" i="3"/>
  <c r="AZ13" i="3"/>
  <c r="BA5" i="3"/>
  <c r="AY13" i="3"/>
  <c r="AZ5" i="3"/>
  <c r="AY5" i="3"/>
  <c r="AX13" i="3"/>
  <c r="AW13" i="3"/>
  <c r="AX5" i="3"/>
  <c r="AV14" i="3"/>
  <c r="AV13" i="3"/>
  <c r="AW6" i="3"/>
  <c r="AW5" i="3"/>
  <c r="C1" i="3" l="1"/>
  <c r="G61" i="2" l="1"/>
  <c r="G63" i="2" l="1"/>
  <c r="G62" i="2" l="1"/>
  <c r="G64" i="2" l="1"/>
  <c r="G66" i="2" s="1"/>
  <c r="F66" i="2"/>
</calcChain>
</file>

<file path=xl/sharedStrings.xml><?xml version="1.0" encoding="utf-8"?>
<sst xmlns="http://schemas.openxmlformats.org/spreadsheetml/2006/main" count="611" uniqueCount="318">
  <si>
    <t>Objetivo</t>
  </si>
  <si>
    <t>Classificação ANBIMA</t>
  </si>
  <si>
    <t>FII TVM Gestão Ativa - TVM</t>
  </si>
  <si>
    <t>Administrador</t>
  </si>
  <si>
    <t>Custodiante</t>
  </si>
  <si>
    <t>Gestor</t>
  </si>
  <si>
    <t>XP Vista Asset Management Ltda.</t>
  </si>
  <si>
    <t>Escriturador</t>
  </si>
  <si>
    <t>Auditor Independente</t>
  </si>
  <si>
    <t>Ernst Young Auditores Independentes S/S</t>
  </si>
  <si>
    <t>Taxa de Administração</t>
  </si>
  <si>
    <t>Taxa de Performance</t>
  </si>
  <si>
    <t>Não há</t>
  </si>
  <si>
    <t>Distribuição de Rendimentos</t>
  </si>
  <si>
    <t>Mensal, sendo que será distribuído no mínimo 95% do lucro auferido pelo Fundo semestralmente em regime de caixa. O Fundo poderá, mediante orientação do Gestor ao Administrador, distribuir os rendimentos aos Cotistas até o 10º (décimo) dia útil de cada mês.</t>
  </si>
  <si>
    <t>Negociação</t>
  </si>
  <si>
    <t>Patrimônio Líquido (Contábil)</t>
  </si>
  <si>
    <t>Patrimônio Líquido (Mercado)</t>
  </si>
  <si>
    <t>Auferir ganhos pela aplicação de seus recursos em ativos financeiros com lastro imobiliário, tais como CRI, Debênture, LCI, LH e cotas de FIIs</t>
  </si>
  <si>
    <t>1,00% a.a. (um por cento ao ano)</t>
  </si>
  <si>
    <t>As cotas são negociadas na B3 sob o código XPCI11.</t>
  </si>
  <si>
    <t>XP CRÉDITO IMOBILIÁRIO - FII</t>
  </si>
  <si>
    <t>Receitas</t>
  </si>
  <si>
    <t>Receitas FII</t>
  </si>
  <si>
    <t>Receitas CRI</t>
  </si>
  <si>
    <t>Receita LCI e Renda Fixa</t>
  </si>
  <si>
    <t>Despesas</t>
  </si>
  <si>
    <t>Despesas Operacionais</t>
  </si>
  <si>
    <t>Reserva de Contingência</t>
  </si>
  <si>
    <t>Distribuição R$</t>
  </si>
  <si>
    <t>Quantidade de Cotas</t>
  </si>
  <si>
    <t>Distribuição Total R$ / Cota</t>
  </si>
  <si>
    <t>Todos os valores abaixo são apresentados na participação do Fundo em cada empreendimento</t>
  </si>
  <si>
    <t>x</t>
  </si>
  <si>
    <t>#</t>
  </si>
  <si>
    <t>Valor de mercado da cota</t>
  </si>
  <si>
    <t>Valor patrimonial da cota</t>
  </si>
  <si>
    <t>Volume médio diário de negociação ('000)</t>
  </si>
  <si>
    <t>Valor de Mercado da Cota</t>
  </si>
  <si>
    <t>Rendimentos (c/ Gross UP)</t>
  </si>
  <si>
    <t>Valor de Mercado da Cota + Rendimentos</t>
  </si>
  <si>
    <t>Valor Patrimonial da Cota + Rendimentos</t>
  </si>
  <si>
    <t>NTN-B (principal)</t>
  </si>
  <si>
    <t>IFIX</t>
  </si>
  <si>
    <t>Carteira de CRIs</t>
  </si>
  <si>
    <t>Código</t>
  </si>
  <si>
    <t>Securitizadora</t>
  </si>
  <si>
    <t>Devedor</t>
  </si>
  <si>
    <t>Emissão/Série</t>
  </si>
  <si>
    <t>Qtd.</t>
  </si>
  <si>
    <t>Vol. (BRL MM)</t>
  </si>
  <si>
    <t>Duration (Anos)</t>
  </si>
  <si>
    <t>% do PL</t>
  </si>
  <si>
    <t>Vencimento</t>
  </si>
  <si>
    <t>Index.</t>
  </si>
  <si>
    <t>Taxa Emissão</t>
  </si>
  <si>
    <t>Periodicidade</t>
  </si>
  <si>
    <t>Tipo Lastro</t>
  </si>
  <si>
    <t>Setor</t>
  </si>
  <si>
    <t>Garantias</t>
  </si>
  <si>
    <t>Comentário do gestor</t>
  </si>
  <si>
    <t>Comercial</t>
  </si>
  <si>
    <t>Crédito Corporativo</t>
  </si>
  <si>
    <t>20B0817201</t>
  </si>
  <si>
    <t>20A0982855</t>
  </si>
  <si>
    <t>20G0800227</t>
  </si>
  <si>
    <t>19I0737680</t>
  </si>
  <si>
    <t>19L0906036</t>
  </si>
  <si>
    <t>Total</t>
  </si>
  <si>
    <t>Carteira de FIIs</t>
  </si>
  <si>
    <t>Ticker</t>
  </si>
  <si>
    <t>Tipo empreendimento</t>
  </si>
  <si>
    <t>Estratégia</t>
  </si>
  <si>
    <t>Financeiro</t>
  </si>
  <si>
    <t>Recebíveis</t>
  </si>
  <si>
    <t>21L0730011</t>
  </si>
  <si>
    <t>20B0849733</t>
  </si>
  <si>
    <t>19G0228153</t>
  </si>
  <si>
    <t>19L0882278</t>
  </si>
  <si>
    <t>21J0043571</t>
  </si>
  <si>
    <t>20C0936929</t>
  </si>
  <si>
    <t>20F0689770</t>
  </si>
  <si>
    <t>19L0882479</t>
  </si>
  <si>
    <t>20H0695880</t>
  </si>
  <si>
    <t>17I0181659</t>
  </si>
  <si>
    <t>20B0850705</t>
  </si>
  <si>
    <t>20L0687041</t>
  </si>
  <si>
    <t>18J0698011</t>
  </si>
  <si>
    <t>13J0119975</t>
  </si>
  <si>
    <t>21D0453486</t>
  </si>
  <si>
    <t>15L0542353</t>
  </si>
  <si>
    <t>20J0909894</t>
  </si>
  <si>
    <t>20F0755573</t>
  </si>
  <si>
    <t>GCRI11</t>
  </si>
  <si>
    <t>Resultado XPCI</t>
  </si>
  <si>
    <t>XPCI FII</t>
  </si>
  <si>
    <t>XP INVESTIMENTOS CCTVM S.A.</t>
  </si>
  <si>
    <t>OLIVEIRA TRUST</t>
  </si>
  <si>
    <t>22E1284935</t>
  </si>
  <si>
    <t>22L1314899</t>
  </si>
  <si>
    <t>22D0371507</t>
  </si>
  <si>
    <t>22B0084502</t>
  </si>
  <si>
    <t>22C0981880</t>
  </si>
  <si>
    <t>22I1555753</t>
  </si>
  <si>
    <t>22G1232724</t>
  </si>
  <si>
    <t>21K0938631</t>
  </si>
  <si>
    <t>BTCI11</t>
  </si>
  <si>
    <t>MCCI11</t>
  </si>
  <si>
    <t>SNCI11</t>
  </si>
  <si>
    <t>Retail</t>
  </si>
  <si>
    <t>O CRI conta com lastro de uma Cédulas de Crédito Imobiliário (“CCIs”) representativas de Contratos de Locação Atípicos sendo o locatário a Sendas Distribuidora S.A. (“Assaí”) e o locador o Barzel Retail Fundo de Investimento Imobiliário (“FII Barzel”) Conta com garantias de AF de cotas do FII Barzel, detentor de até 17 imóveis que serão locados pelo Assaí Atacadista que possui rating AAA(bra) pela Fitch.</t>
  </si>
  <si>
    <t>Prevent Senior</t>
  </si>
  <si>
    <t>Healthcare</t>
  </si>
  <si>
    <t>General Shopping FII – GSFI11</t>
  </si>
  <si>
    <t>Malls</t>
  </si>
  <si>
    <t>Ativo é resultado da securitização de créditos imobiliários decorrentes de (i) recebíveis de contratos de compra e venda (CCV) firmados entre o FII General Shopping e 4 SPEs e (ii) recebíveis de contratos de direito aquisitivo (CDA) firmados entre o mesmo FII e outras 4 SPEs. A emissão possui rating ‘brAA(sf)’ atribuído pela S&amp;P.</t>
  </si>
  <si>
    <t>Properties</t>
  </si>
  <si>
    <t>Imóveis todos muito bem localizados na região de São Paulo, com locatários com forte capacidade financeira. Controlador da HBR extremamente capitalizado. Fluxo do CRI com mecanismo de full cash sweep, que amortiza antecipadamente o CRI com todo recurso que sobeja a PMT.</t>
  </si>
  <si>
    <t>PPP - Canopus</t>
  </si>
  <si>
    <t>Fluxo financeiro com muita folga em relação à PMT do CRI. Mesmo em períodos de maior aperto fiscal, fluxo sempre foi crescente, dado o apelo e impacto social do tema de moradia popular. Empresa avalista muito capitalizada com sócios internacionais.</t>
  </si>
  <si>
    <t>Direcional Pro Soluto II</t>
  </si>
  <si>
    <t>Empresa listada na B3, do segmento MCMV com excelente execução operacional. A Direcional lançou mais de R$ 3 bilhões em projetos em 2021 (+78% YoY) e teve R$ 2,4 bilhões em vendas líquidas (+45% YoY), recordes históricos da companhia. A empresa tem hoje caixa suficiente para cobrir o endividamento vincendo pelos próximos 4 anos.</t>
  </si>
  <si>
    <t>Almeida Júnior - Nações</t>
  </si>
  <si>
    <t>É o maior grupo do setor de Malls do sul do país, com 71% de market share no Estado de Santa Catarina. Excelente ativo imobiliário, referência na região e grupo com boa governança. Os shoppings ficaram mais de 30 dias fechados após decreto do Estado, tendo voltado às atividades em Abril, embora de forma gradual e com diversas restrições de horários, distanciamento, entre outas. Por fim, conforme explicado acima, a estrutura de garantias (LTV, Indice de cobertura, etc) deste papel traz muitas seguranças para o CRI.</t>
  </si>
  <si>
    <t>Tecnisa</t>
  </si>
  <si>
    <t>A Tecnisa vem no final de um processo de redução de endividamento e equalização de passivos. A companhia focou nos últimos trimestres na redução do custo de suas dívidas e no alongamento do seu passivo. A Tecnisa é listada no Novo Mercado da B3, mais alto nível de governança para ações brasileiras, e possui rating A pela Fitch Ratings.</t>
  </si>
  <si>
    <t>Creditas - Sênior</t>
  </si>
  <si>
    <t>Carteira apresenta excelente comportamento, com baixíssima inadimplência. Possui também a AF dos imóveis, com baixo LTV e em sua maioria em grandes capitais. Possui sofisticados mecanismos de aceleração de amortização para manutenção de índices mínimos de cobertura e consequente qualidade da operação, além da subordinação com a empresa.</t>
  </si>
  <si>
    <t>JCC Iguatemi Fortaleza</t>
  </si>
  <si>
    <t>Ativo muito sólido e referência na região, grupo com forte posição financeira e robusta posição de caixa, aliados à ampla estrutura de garantias e mecanismos de controle, dão total conforto à equipe de gestão. A controladora fechou o ano de 2020 com um múltiplo Dívida Líquida/EBITDA de 3,32x, fez emissão de debêntures para alongar suas dívidas de curto prazo e possui caixa o suficiente para fazer frente a 2 anos de todas as amortizações financeiras, com prazo médio de dívida de 3,7 anos.</t>
  </si>
  <si>
    <t>GTIS Log</t>
  </si>
  <si>
    <t>Logístico</t>
  </si>
  <si>
    <t>A GTIS Partners é uma empresa líder em investimentos em real assets nas Américas, com sede em Nova York e escritórios em São Paulo, São Francisco, Los Angeles, Atlanta, Paris e Munique. Possui mais de US$ 4.2 bi em ativos brutos sob gestão</t>
  </si>
  <si>
    <t>Grupo Mateus - Júnior III</t>
  </si>
  <si>
    <t>O Grupo Mateus é o quarto maior varejista alimentar do País, com 202 lojas físicas além dos canais digitais, presente nos estados do Maranhão, Pará, Piauí, Tocantins, Bahia e Ceará. O grupo atua por meio de um modelo multi-formato e multi-canal, com presença nos setores de atacarejo, varejo, eletrodomésticos e atacado. Além disso, possui rating AA(bra) pela Fitch Ratings.</t>
  </si>
  <si>
    <t>Ânima</t>
  </si>
  <si>
    <t>Education</t>
  </si>
  <si>
    <t>A empresa recentemente concluiu com sucesso um disputado follow-on, de forma que possui posição de caixa extremamente confortável, tanto que recentemente recebeu upgrade de seu rating para AA-.br pela Fitch Ratings.</t>
  </si>
  <si>
    <t>GPA</t>
  </si>
  <si>
    <t>Food Retail</t>
  </si>
  <si>
    <t>Securitização de dêbentures emitidas pela Vitacon Participações S.A., para financiamento de obra dos projetos ON Brooklin e ON Domingos de Morais, ambos localizados em bairros nobres de São Paulo. Os projetos se encontram em fase de obras e com estágio avançado de vendas. O CRI possui subordinação, com a série sênior sendo remunerada CDI+ 4,50% a.a. e robusta estrutura de garantias. Operação contempla ainda razão mínima de garantias de 125% (AF do estoque + VP dos recebíveis &gt; 125% saldo da série sênior).</t>
  </si>
  <si>
    <t>AMY</t>
  </si>
  <si>
    <t>Grupo fundado em 1980 com amplo know-how de desenvolvimento com histórico de sucesso. Incorporadora com foco em construções de alto padrão em imóveis comerciais e residenciais nas regiões mais nobres de São Paulo</t>
  </si>
  <si>
    <t>Assaí</t>
  </si>
  <si>
    <t>O CRI é lastreado em contratos de SLB firmados com o Grupo Sendas (GPA). Os empreendimentos que compõem o lastro e as garantias estão localizadas em 5 Estados, sendo eles: São Paulo (Taubaté), Bahia (Camaçari e Guanambi), Pará (Castanhal), Curitiba e Tocantins (Palmas) Adicionalmente, o GPA, na opinião do gestor, é um dos maiores e mais sólidos conglomerados de varejo alimentar da América Latina, com operações no Brasil, Colômbia, Uruguai e Argentina. Possui rating AA pela Fitch Ratings, revisado em junho de 2020</t>
  </si>
  <si>
    <t>O ativo é resultado da securitização de debêntures emitidas pela Vitacon Participações S.A., cuja destinação de recursos é custeio de obra dos empreendimentos ON Flórida e ON Itú. O CRI possui subordinação, com a série sênior sendo remunerada CDI+ 5,00% a.a. e robusta estrutura de garantias. A operação contempla ainda razão mínima de garantias de 125% (AF do estoque + VP dos recebíveis &gt; 125% saldo da série sênior e mezanino).</t>
  </si>
  <si>
    <t>Pirelli</t>
  </si>
  <si>
    <t>Industrials</t>
  </si>
  <si>
    <t>Imóvel muito bem localizado em Santo André, há muitos anos a empresa opera no mesmo. Aval da matriz, muito capitalizada.</t>
  </si>
  <si>
    <t>Helbor - Cotas II</t>
  </si>
  <si>
    <t>O ativo é lastreado em CCBs imobiliárias emitidas pela Helbor Empreendimentos S.A., empresa com boa qualidade creditícia, que realizou nos últimos anos forte turnaround, reduzindo alavancagem, alongando seu passivo e aumentando as margens dos novos lançamentos. A operação possui remuneração atrativa de CDI+ 2,50% a.a. e robusta estrutura de garantias, como: (i) AF das cotas das SPEs e (ii) fundo de despesas. O CRI conta ainda com razão mínima de garantia de 110%.</t>
  </si>
  <si>
    <t>Imóveis com alta liquidez. Empresa capitalizada pelo recente follow on e alongamento de seu passivo financeiro. Controlador altamente capitalizado.</t>
  </si>
  <si>
    <t>Petrobras</t>
  </si>
  <si>
    <t>Oil &amp; Gas</t>
  </si>
  <si>
    <t>Empresa estatal e estratégica, com potencial exploratório muito relevante e com preços mais acessíveis. Possuía ao final de 2019 posição confortável de caixa e disponibilidades frente às suas obrigações de curto prazo, além de possui alto acesso a mercado de capitais e bancos, nacionais e internacionais.</t>
  </si>
  <si>
    <t>Creditas - Mezanino</t>
  </si>
  <si>
    <t>Cogna Educação</t>
  </si>
  <si>
    <t>CRI possui robusta estrutura, com garantia de ótimo imóvel. Adicionalmente, o grupo Cogna possui rating corporativo de AA.br pela Fitch Ratings, reafirmado em junho de 2021, o que traz ainda mais conforto ao time de gestão</t>
  </si>
  <si>
    <t>Oba | Shopping Limeira</t>
  </si>
  <si>
    <t>Creditas - Mezanino III</t>
  </si>
  <si>
    <t>Carteira apresenta excelente comportamento, com baixíssima inadimplência. Possui também a AF dos imóveis, com baixo LTV. Possui sofisticados mecanismos de aceleração de amortização para manutenção de índices mínimos de cobertura e consequente qualidade da operação, além da subordinação com a empresa.</t>
  </si>
  <si>
    <t>3T19</t>
  </si>
  <si>
    <t>4T19</t>
  </si>
  <si>
    <t>1T20</t>
  </si>
  <si>
    <t>2T20</t>
  </si>
  <si>
    <t>3T20</t>
  </si>
  <si>
    <t>4T20</t>
  </si>
  <si>
    <t>1T21</t>
  </si>
  <si>
    <t>2T21</t>
  </si>
  <si>
    <t>3T21</t>
  </si>
  <si>
    <t>4T21</t>
  </si>
  <si>
    <t>1T22</t>
  </si>
  <si>
    <t>2T22</t>
  </si>
  <si>
    <t>3T22</t>
  </si>
  <si>
    <t>4T22</t>
  </si>
  <si>
    <t>1T23</t>
  </si>
  <si>
    <t>Opea Sec.</t>
  </si>
  <si>
    <t>24/1</t>
  </si>
  <si>
    <t>IPCA +</t>
  </si>
  <si>
    <t>Planeta Sec.</t>
  </si>
  <si>
    <t>4/136</t>
  </si>
  <si>
    <t>True Sec.</t>
  </si>
  <si>
    <t>1/236</t>
  </si>
  <si>
    <t>Virgo</t>
  </si>
  <si>
    <t>4/51</t>
  </si>
  <si>
    <t>Residential Real Estate</t>
  </si>
  <si>
    <t>Habitasec Sec.</t>
  </si>
  <si>
    <t>HBR - Decathlon | Pirelli | Tim</t>
  </si>
  <si>
    <t>1/148</t>
  </si>
  <si>
    <t>484/1</t>
  </si>
  <si>
    <t>CDI +</t>
  </si>
  <si>
    <t>1/248</t>
  </si>
  <si>
    <t>118/1</t>
  </si>
  <si>
    <t>1/163</t>
  </si>
  <si>
    <t>Vert Cia Sec.</t>
  </si>
  <si>
    <t>19/1</t>
  </si>
  <si>
    <t>1/447</t>
  </si>
  <si>
    <t>Barigui Sec.</t>
  </si>
  <si>
    <t>1/2</t>
  </si>
  <si>
    <t>4/86</t>
  </si>
  <si>
    <t>1/82</t>
  </si>
  <si>
    <t>Vitacon - Sênior II</t>
  </si>
  <si>
    <t>4/427</t>
  </si>
  <si>
    <t>1/479</t>
  </si>
  <si>
    <t>1/282</t>
  </si>
  <si>
    <t>Vitacon - Sênior III</t>
  </si>
  <si>
    <t>27/1</t>
  </si>
  <si>
    <t>1/85</t>
  </si>
  <si>
    <t>Ápice Sec.</t>
  </si>
  <si>
    <t>1/106</t>
  </si>
  <si>
    <t>1/345</t>
  </si>
  <si>
    <t>2/303</t>
  </si>
  <si>
    <t>96/1</t>
  </si>
  <si>
    <t>Helbor - Estoque III</t>
  </si>
  <si>
    <t>1/174</t>
  </si>
  <si>
    <t>Brazilian Securities</t>
  </si>
  <si>
    <t>1/304</t>
  </si>
  <si>
    <t>19/2</t>
  </si>
  <si>
    <t>1/372</t>
  </si>
  <si>
    <t>1/22</t>
  </si>
  <si>
    <t>Travessia Sec.</t>
  </si>
  <si>
    <t>1/44</t>
  </si>
  <si>
    <t>23/2</t>
  </si>
  <si>
    <t>22G0159794</t>
  </si>
  <si>
    <t>20/2</t>
  </si>
  <si>
    <t>Residencial</t>
  </si>
  <si>
    <t xml:space="preserve">O CRI representa a 4ª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Atualmente o GPA possui mais de R$ 3 bilhões em caixa, mais de uma vez e meia o volume de dívidas de curto prazo. Adicionalmente, o GPA, na opinião do gestor, é um dos maiores e mais sólidos conglomerados de varejo alimentar da América Latina. </t>
  </si>
  <si>
    <t xml:space="preserve">Papel se situa na alavancagem da compra de um imóvel por um FII muito capitalizado, com fluxo mensal muito acima da PMT do CRI. Adicionalmente, a robusta estrutura de garantias, incluindo Alienação Fiduciária dos imóveis, trazem segurança à operação. Atualmente o GPA possui mais de R$ 3 bilhões em caixa, mais de uma vez e meia o volume de dívidas de curto prazo. Adicionalmente, o GPA, na opinião do gestor, é um dos maiores e mais sólidos conglomerados de varejo alimentar da América Latina. </t>
  </si>
  <si>
    <t>O Grupo Oba Hortifruti está presente em 11 cidades, com mais de 50 lojas espalhadas pelos estados de São Paulo, Goiás e no Distrito Federal. A companhia fechou o 3T20 com faturamento próximo de R$ 1,2 bilhão e ótimos indicadores, margem bruta acima de 40%, Dívida Líquida/EBITDA de 0,92x.A boa estrutura financeira da empresa, aliada à robusta estrutura de garantias e covenants da operação trazem conforto ao time de gestão</t>
  </si>
  <si>
    <t>2T23</t>
  </si>
  <si>
    <t>23D1515316</t>
  </si>
  <si>
    <t>CSN</t>
  </si>
  <si>
    <t>136/1</t>
  </si>
  <si>
    <t>Steel Industry</t>
  </si>
  <si>
    <t xml:space="preserve">A CSN S.A. é uma companhia listada no Novo Mercado da B3 (CSNA3) e uma das maiores empresas do mercado de siderurgia no país. A CSN possui atualmente rating AAA pela Fitch e confortável posição de caixa frente aos seus vencimentos de curto prazo. </t>
  </si>
  <si>
    <t>Deságio cota patrimonial</t>
  </si>
  <si>
    <t>Cota mercado</t>
  </si>
  <si>
    <t>Yield IPCA+</t>
  </si>
  <si>
    <t>Yield CDI+</t>
  </si>
  <si>
    <t>23F2426912</t>
  </si>
  <si>
    <t>GPA I</t>
  </si>
  <si>
    <t>168/1</t>
  </si>
  <si>
    <t xml:space="preserve">O ativo é lastreado em contratos de sale-and-leaseback (SLB) firmados com o grupo GPA em 4 lojas localizadas em São Paulo, Rio de Janeiro e Goiás. As lojas se encontram operacionais e o contrato atípico é vigente por 15 anos. O Grupo GPA é o maior varejista alimentício da América do Sul, com mais de 700 lojas e quase 40 mil funcionários. A companhia possui rating brAA pela Fitch Ratings </t>
  </si>
  <si>
    <t xml:space="preserve">O CRI representa a 3ª tranche da operação de sale &amp; leaseback (SLB) de 39 lojas do Grupo Pão de Açúcar (GPA) pelo FII TRXF11, fundo gerido pela TRX Investimentos. A operação de SLB faz parte do plano de desimobilização do grupo, reduzindo o grau de alavancagem da companhia e fortalecendo sua posição de caixa. O GPA, na opinião do gestor, é um dos maiores e mais sólidos conglomerados de varejo alimentar da América Latina. </t>
  </si>
  <si>
    <t>3T23</t>
  </si>
  <si>
    <t>23H1539646</t>
  </si>
  <si>
    <t>23F1508169</t>
  </si>
  <si>
    <t>21/1</t>
  </si>
  <si>
    <t>MRV Flex</t>
  </si>
  <si>
    <t>161/3</t>
  </si>
  <si>
    <t xml:space="preserve">O CRI é lastreado em um contrato de BTS firmado com o Assaí. O empreendimento, estratégico para a companhia, fica localizado no Rio de Janeiro </t>
  </si>
  <si>
    <t>Cessão de carteira de compra e venda dos recebíveis da MRV.</t>
  </si>
  <si>
    <t>4T23</t>
  </si>
  <si>
    <t>- Fundo de 11 PMTs para o período de retrofit;
- Adicionalmente 2 PMTs durante toda a operação;
- Fiança Locatícia de seguradora ou banco de primeira linha;
- Coobrigação do FII cedente, que conta com cotistas de muito elevada robustez financeira;
- AF com imóvel, com LTV aproximado de 70%, imóvel em região nobre e de alta procura no Rio de Janeiro - RJ.</t>
  </si>
  <si>
    <t>(i) AF das Cotas do FII Barzel</t>
  </si>
  <si>
    <t>- Alienação Fiduciária de CEPAC; e/ou
- Alienação Fiduciária de cotas; e/ou
- Alienação Fiduciária de imóveis.</t>
  </si>
  <si>
    <t>AF das respectivas frações ideais dos objetos lastro da operação (ii) CF dos recebíveis dos 8 empreendimentos que são lastro da operação.</t>
  </si>
  <si>
    <t>- AF de imóvel
- Fiança CSN</t>
  </si>
  <si>
    <t>- Garantia CPP: Fundo penhorado limitado a 6 PMTs;
- Garantia CDHU: CF de fluxo do Governo do Estado de São Paulo para pagamentos de subsídios de moradia popular. Mais de 10x a PMT do CRI histpricamente;
- Fundo de Reserva de 1 PMT;
- Fiança Construtora Canopus.</t>
  </si>
  <si>
    <t>(i) AF de imóveis no valor de R$ 149MM, perfazendo um LTV de 54% na série sênior e de 82% na série júnior
 (ii) fiança do Grupo Mateus S.A.</t>
  </si>
  <si>
    <t>(i) AF de imóveis no valor de R$ 153MM, perfazendo um LTV inicial de 38%;
(ii) Cessão fiduciária;
(iii) endosso dos seguros de locação (seguro patrimonial e seguro de perda de receita).</t>
  </si>
  <si>
    <t>- Cessão dos contratos de aluguéis Tim, Decathlon e Pirelli, com mecanismo de full cash sweep, perfazendo atualmente mais de 20% da PMT do CRI
- AF dos imóveis, LTV atual aproximado de 76%
- Fundo de Reserva
- Aval da HBR Realty</t>
  </si>
  <si>
    <t>- Cessão Fiduciária dos aluguéis do shoping e estacionamento, que devem perfazer ao menos 146% da PMT do CRI;
- AF do imóvel;
- Aval do principal acionista do grupo na pessoa física.</t>
  </si>
  <si>
    <t>- Cessão Fiduciária de dividendos do shopping, que devem perfazer ao menos 165% da PMT do CRI Sênior;
- AF de fração ideal do shopping, com LTV Sênior de 44,71%;
- Aval Corporativo da Holding;
- Três tranches de subordinação, com a holding possuindo 10% da emissão.</t>
  </si>
  <si>
    <t>- Critério de elegibilidade da carteira;
- AF das unidades, com LTV médio inferior a 40%
- Três tranches de subordinação
- Fundo de reserva
- Coobrigação da Creditas
- Cobertura Mínima de recebíveis com mecanismo de aceleração de amortizações</t>
  </si>
  <si>
    <t>-AF de duas lajes do HL Faria Lima 
-cessão fiduciária do recebível de uma laje 
- aval corporativo e dos sócios.</t>
  </si>
  <si>
    <t>- Alienação Fiduciária dos imóveis;
- Alienação Fiduciária de Cotas da SPE;
- Promessa de Cessão Fiduciária de contratos de locação futura no mesmo Imóvel;
- Fundo de Reserva de 2 PMTs do CRI;
- Fundo de despesas do CRI.</t>
  </si>
  <si>
    <t>- AF do imóvel com LTV de 70% em excelente localização na cidade de Belo Horizonte - MG
- Aval corporativo da Ânima e de relevante acionista da empresa na pessoa física</t>
  </si>
  <si>
    <t>(i) AF dos imóveis
(ii) AF das quotas das SPE's
(iii) CF dos recebíveis dos empreendimentos
(iv) Fiança da Vitacon e do Alexandre Frankel</t>
  </si>
  <si>
    <t xml:space="preserve">(i) AF dos imóveis, (ii) CF de todos os contratos de locação vigentes nos imóveis, (iii) fundo de
despesas e (iv) fundo de reserva de 1 PMT. </t>
  </si>
  <si>
    <t>- Alienação Fiduciária dos imóveis;
- Fundo de Despesas;
- Fundo de reserva;
- Fiança.</t>
  </si>
  <si>
    <t>Clean</t>
  </si>
  <si>
    <t>- AF de imóvel;
- Fundo de reserva;
- Fundo de juros;
- Fiança.</t>
  </si>
  <si>
    <t>- AF de cotas,
- CF de recebíveis, 
- AF de imóvel, 
- Fiança; e
- Fundo de obras.</t>
  </si>
  <si>
    <t>-Fiança prestada pela CPP – Companhia Paulista de Parcerias, assegurada pelo penhor de cotas de fundo de investimento em renda fixa, administrado pelo Banco do Brasil, que funciona como Agente de Garantia, limitada ao valor de 6 Contraprestações Pecuniárias.
- CDHU: Penhor dos Direitos Creditórios de parcela da receita operacional da CDHU, consistentes em sua Carteira de Mutuários, limitada ao valor total recebível pela Concessionária em 20 anos de vigência da PPP, tendo a Caixa Econômica Federal como Agente de Garantia.</t>
  </si>
  <si>
    <t xml:space="preserve"> -Fundo de reserva de R$ 6 MM;
- Aporte da MRV no Fundo de Reserva sempre que este ficar abaixo do Valor Mínimo do Fundo de Reserva, limitado a R$ 75.000.000,00;
- Reembolso compulsório por parte da MRV em caso distrato pré Alienação Fiduciária;
- Fundo de despesas;
- AF do imóvel após Habite-se;
- Cessão fiduciária dos contratos de compra e venda.</t>
  </si>
  <si>
    <t>- Alienação Fiduciária do imóvel, LTV próximo a 90%;
- Aval da matriz da Pirelli.</t>
  </si>
  <si>
    <t>- Alienação Fiduciária de 11 lojas locadas pelo Pão de Açúcar e Extra no estado de SP, perfazendo um valor de avaliação de R$ 228.020.000;
- Alienação Fiduciária de Cotas da SPE;
- Promessa de Cessão Fiduciária de contratos de locação futura no mesmo Imóvel;
- Fundo de Reserva de 2 PMTs do CRI;
- Fundo de despesas do CRI.</t>
  </si>
  <si>
    <t>- Alienação Fiduciária dos imóveis;
- Fundo de reserva;
- Fundo de despesas;
- Fiança.</t>
  </si>
  <si>
    <t>- Garantia CPP: Fundo penhorado limitado a 6 PMTs
- Garantia CDHU: CF de fluxo do Governo do Estado de São Paulo para pagamentos de subsídios de moradia popular. Mais de 10x a PMT do CRI histpricamente
- Fundo de Reserva de 1 PMT
- Fiança Construtora Canopus</t>
  </si>
  <si>
    <t>- AF do imóvel</t>
  </si>
  <si>
    <t>- AF de estoque com no mínimo 130% do saldo devedor;
- Seleção de imóveis pré-estabelecidos, maioria em regiões nobres de São Paulo - SP;
- Fundo de Reserva de R$ 5 milhões.</t>
  </si>
  <si>
    <t>- Critério de elegibilidade da carteira
- AF das unidades, com LTV médio inferior a 40%
- Três tranches de subordinação
- Fundo de reserva
- Coobrigação da Creditas
- Cobertura Mínima de recebíveis com mecanismo de aceleração de amortizações</t>
  </si>
  <si>
    <t>(i) AF das cotas das SPEs 
(ii) fundo de despesas.</t>
  </si>
  <si>
    <t>- AF de imóvel
- fundo de despesa
- fiança da Pitágoras</t>
  </si>
  <si>
    <t xml:space="preserve">- Regime fiduciário instituído sobre os créditos imobiliários oriundos dos Contratos de Locação do Edifício Pátio Office e Pátio Limeira Shopping e do Contrato de Locação Complementar;_x000B_- Alienação Fiduciária dos imóveis;_x000B_- Cessão fiduciária dos recebíveis;_x000B_- Fiança prestada pela Grupo Fartura de Hortifruti Ltda </t>
  </si>
  <si>
    <t>- AF de imóveis;
- Apólice de seguro</t>
  </si>
  <si>
    <t>1T24</t>
  </si>
  <si>
    <t>- Retenção fluxo excedente mensal
- Fundo de reserva e despesa
- Servicer para espelhamento de recebíveis
- Cobrança dos créditos pela Direcional</t>
  </si>
  <si>
    <t>Assaí/GIC</t>
  </si>
  <si>
    <t>24B1276213</t>
  </si>
  <si>
    <t>Bari Sec.</t>
  </si>
  <si>
    <t>TRX Obramax Suzano</t>
  </si>
  <si>
    <t>Assaí | Bangu</t>
  </si>
  <si>
    <t>- AF de imóvel;
- Fundo de reserva;
- Fiança.</t>
  </si>
  <si>
    <t>27/</t>
  </si>
  <si>
    <t>A operação é resultado da securitização de contrato de locação atípico firmados com o grupo Leroy Merlin (Obramax), cujo cedente é o FII TRXF11. O papel contém ótima estrutura de garantias: (i) AF de imóveis (LTV de 71%); (ii) fundo de reserva (3 meses de locação, com coobrigação de recomposição do cedente); e (iii) fiança da Leroy Merlin no contrato de locação.</t>
  </si>
  <si>
    <t>RVBI11</t>
  </si>
  <si>
    <t>2T24</t>
  </si>
  <si>
    <t>24C1526928</t>
  </si>
  <si>
    <t>Shopping Itaquera</t>
  </si>
  <si>
    <t>286/1</t>
  </si>
  <si>
    <t>Casas Bahia</t>
  </si>
  <si>
    <t>Consumer</t>
  </si>
  <si>
    <t xml:space="preserve">- Aval
- 60% da Cessão Fiduciária dos Recebíveis da 1a Fase do SMI
- 60% da AF do SMI
</t>
  </si>
  <si>
    <t>A empresa se encontra extremamente capitalizada, aplicadora líquida e com boas margens operacionais. Adicionalmente aliado a robusta estrutura da operação, trazem o conforto necessário ao time de gestão.</t>
  </si>
  <si>
    <t>Inaugurado em 2007 o Shopping Metrô Itaquera administrado pela Ancar Ivanhoe, é uma das principais referências comerciais na Zona Leste de São Paulo com uma localização privilegiada está instalado em um bairro com aproximadamente 520 mil habitantes e possui seus acessos interligados à estação do Metrô Corinthians Itaquera CPTM, Terminal Urbano Arena Corinthians Poupatempo e Radial Leste. O papel contém ótima estrutura de garantias: (i) Aval; (ii) Cessão fiduciária dos recebíveis do shopping e (iii) AF.</t>
  </si>
  <si>
    <t>Mensal</t>
  </si>
  <si>
    <t>Anual</t>
  </si>
  <si>
    <t>Trimestral</t>
  </si>
  <si>
    <t>24E2453531</t>
  </si>
  <si>
    <t>Canal Sec.</t>
  </si>
  <si>
    <t>FGR</t>
  </si>
  <si>
    <t>100/1</t>
  </si>
  <si>
    <t>-Cessão de créditos e estoque/vendas futuras do projeto Jardins Genebra;
- Aval dos sócios PF;
- Fundo de Reserva (2 PMTs);
- Fundo de Despesas.
- Alienação fiduciária de ações da SPE;</t>
  </si>
  <si>
    <t>Fundada há 38 anos a FGR dedica-se ao desenvolvimento, comercialização e construção de condomínio horizontais fechados de alto padrão, entregues com casas ou lotes residenciais. Operação conta como garantia a cessão fiduciaria da carteira de um loteamento fechado de alto padrão em Brasilia-DF. O projeto possui 443 lotes a partir de 648 metros quadradados com projeto urbanístico assinado por Fernando Teixeira, arquiteto responsável pelo desenho da cidade de Palmas e paisagismo projetado pelo escritório Burle Marx.</t>
  </si>
  <si>
    <t>3T24</t>
  </si>
  <si>
    <r>
      <t xml:space="preserve">Ao final do mês de abril de 2024, a empresa protocolou um pedido de Recuperação Extrajudicial (“RE”), com renegociação de diversas dívidas da empresa, de forma que segundo a companhia adequa melhor a estrutura de capital da empresa ao seu fluxo de caixa prospectivo. Como a proposta já nasceu com a anuência de credores detentores de mais de 50% dessas dívidas, a RE já nasce aprovada e já foi deferida pelo judiciário. A princípio os CRIs serão substituídos por novas dívidas, sem </t>
    </r>
    <r>
      <rPr>
        <i/>
        <sz val="6"/>
        <color rgb="FF000000"/>
        <rFont val="Roboto"/>
      </rPr>
      <t xml:space="preserve">haircut </t>
    </r>
    <r>
      <rPr>
        <sz val="6"/>
        <color rgb="FF000000"/>
        <rFont val="Roboto"/>
      </rPr>
      <t>de principal, mas em condições mais favoráveis à empresa em questão de prazo e taxa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</si>
</sst>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164" formatCode="[$-416]mmm\-yy;@"/>
    <numFmt numFmtId="165" formatCode="#,##0;\(#,##0\);\-"/>
    <numFmt numFmtId="166" formatCode="#,##0.0000"/>
    <numFmt numFmtId="167" formatCode="0.0000%"/>
    <numFmt numFmtId="168" formatCode="0.00%;\(0.00%\);\ \-"/>
    <numFmt numFmtId="169" formatCode="#,##0.00;\(#,##0.00\);\-"/>
  </numFmts>
  <fonts count="16">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9"/>
      <color theme="0"/>
      <name val="Calibri"/>
      <family val="2"/>
      <scheme val="minor"/>
    </font>
    <font>
      <b/>
      <sz val="9"/>
      <color rgb="FF18191A"/>
      <name val="Neo Sans Std"/>
      <family val="2"/>
    </font>
    <font>
      <b/>
      <sz val="8"/>
      <color rgb="FF18191A"/>
      <name val="Neo Sans Std"/>
      <family val="2"/>
    </font>
    <font>
      <sz val="9"/>
      <color theme="0"/>
      <name val="Calibri"/>
      <family val="2"/>
      <scheme val="minor"/>
    </font>
    <font>
      <sz val="9"/>
      <color theme="1"/>
      <name val="Calibri"/>
      <family val="2"/>
      <scheme val="minor"/>
    </font>
    <font>
      <i/>
      <sz val="11"/>
      <color theme="1"/>
      <name val="Calibri"/>
      <family val="2"/>
      <scheme val="minor"/>
    </font>
    <font>
      <sz val="11"/>
      <name val="Calibri"/>
      <family val="2"/>
      <scheme val="minor"/>
    </font>
    <font>
      <sz val="6"/>
      <color rgb="FF000000"/>
      <name val="Roboto"/>
    </font>
    <font>
      <i/>
      <sz val="6"/>
      <color rgb="FF000000"/>
      <name val="Roboto"/>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s>
  <borders count="10">
    <border>
      <left/>
      <right/>
      <top/>
      <bottom/>
      <diagonal/>
    </border>
    <border>
      <left style="thin">
        <color theme="0"/>
      </left>
      <right style="thin">
        <color theme="0"/>
      </right>
      <top/>
      <bottom/>
      <diagonal/>
    </border>
    <border>
      <left/>
      <right/>
      <top/>
      <bottom style="thin">
        <color theme="2" tint="-0.24994659260841701"/>
      </bottom>
      <diagonal/>
    </border>
    <border>
      <left/>
      <right/>
      <top/>
      <bottom style="medium">
        <color indexed="64"/>
      </bottom>
      <diagonal/>
    </border>
    <border>
      <left style="thin">
        <color theme="0"/>
      </left>
      <right/>
      <top/>
      <bottom/>
      <diagonal/>
    </border>
    <border>
      <left/>
      <right/>
      <top/>
      <bottom style="hair">
        <color theme="0" tint="-0.14996795556505021"/>
      </bottom>
      <diagonal/>
    </border>
    <border>
      <left/>
      <right/>
      <top style="hair">
        <color theme="0" tint="-0.14996795556505021"/>
      </top>
      <bottom style="hair">
        <color theme="0" tint="-0.14996795556505021"/>
      </bottom>
      <diagonal/>
    </border>
    <border>
      <left style="hair">
        <color theme="0" tint="-0.14993743705557422"/>
      </left>
      <right style="hair">
        <color theme="0" tint="-0.14993743705557422"/>
      </right>
      <top/>
      <bottom/>
      <diagonal/>
    </border>
    <border>
      <left/>
      <right/>
      <top style="hair">
        <color theme="0" tint="-0.14996795556505021"/>
      </top>
      <bottom/>
      <diagonal/>
    </border>
    <border>
      <left/>
      <right style="thin">
        <color theme="0"/>
      </right>
      <top/>
      <bottom/>
      <diagonal/>
    </border>
  </borders>
  <cellStyleXfs count="2">
    <xf numFmtId="0" fontId="0" fillId="0" borderId="0"/>
    <xf numFmtId="9" fontId="1" fillId="0" borderId="0" applyFont="0" applyFill="0" applyBorder="0" applyAlignment="0" applyProtection="0"/>
  </cellStyleXfs>
  <cellXfs count="73">
    <xf numFmtId="0" fontId="0" fillId="0" borderId="0" xfId="0"/>
    <xf numFmtId="0" fontId="6" fillId="0" borderId="0" xfId="0" applyFont="1"/>
    <xf numFmtId="0" fontId="4" fillId="0" borderId="0" xfId="0" applyFont="1"/>
    <xf numFmtId="8" fontId="0" fillId="0" borderId="0" xfId="0" applyNumberFormat="1"/>
    <xf numFmtId="164" fontId="2" fillId="2" borderId="1" xfId="0" applyNumberFormat="1" applyFont="1" applyFill="1" applyBorder="1" applyAlignment="1">
      <alignment horizontal="left" vertical="center"/>
    </xf>
    <xf numFmtId="164" fontId="7" fillId="2" borderId="1" xfId="0" applyNumberFormat="1" applyFont="1" applyFill="1" applyBorder="1" applyAlignment="1">
      <alignment horizontal="center" vertical="center"/>
    </xf>
    <xf numFmtId="0" fontId="8" fillId="3" borderId="2" xfId="0" applyFont="1" applyFill="1" applyBorder="1" applyAlignment="1">
      <alignment vertical="center"/>
    </xf>
    <xf numFmtId="3" fontId="8" fillId="3" borderId="2" xfId="0" applyNumberFormat="1" applyFont="1" applyFill="1" applyBorder="1" applyAlignment="1">
      <alignment vertical="center"/>
    </xf>
    <xf numFmtId="0" fontId="9" fillId="3" borderId="2" xfId="0" applyFont="1" applyFill="1" applyBorder="1" applyAlignment="1">
      <alignment horizontal="left" vertical="center" indent="1"/>
    </xf>
    <xf numFmtId="3" fontId="9" fillId="3" borderId="2" xfId="0" applyNumberFormat="1" applyFont="1" applyFill="1" applyBorder="1" applyAlignment="1">
      <alignment vertical="center"/>
    </xf>
    <xf numFmtId="0" fontId="9" fillId="3" borderId="3" xfId="0" applyFont="1" applyFill="1" applyBorder="1" applyAlignment="1">
      <alignment horizontal="left" vertical="center" indent="1"/>
    </xf>
    <xf numFmtId="3" fontId="9" fillId="3" borderId="3" xfId="0" applyNumberFormat="1" applyFont="1" applyFill="1" applyBorder="1" applyAlignment="1">
      <alignment vertical="center"/>
    </xf>
    <xf numFmtId="4" fontId="8" fillId="3" borderId="2" xfId="0" applyNumberFormat="1" applyFont="1" applyFill="1" applyBorder="1" applyAlignment="1">
      <alignment vertical="center"/>
    </xf>
    <xf numFmtId="0" fontId="9" fillId="3" borderId="0" xfId="0" applyFont="1" applyFill="1" applyAlignment="1">
      <alignment horizontal="left" vertical="center" indent="1"/>
    </xf>
    <xf numFmtId="3" fontId="9" fillId="3" borderId="0" xfId="0" applyNumberFormat="1" applyFont="1" applyFill="1" applyAlignment="1">
      <alignment vertical="center"/>
    </xf>
    <xf numFmtId="0" fontId="5" fillId="4" borderId="0" xfId="0" applyFont="1" applyFill="1" applyAlignment="1">
      <alignment horizontal="left" vertical="center"/>
    </xf>
    <xf numFmtId="165" fontId="10" fillId="4" borderId="4" xfId="0" applyNumberFormat="1" applyFont="1" applyFill="1" applyBorder="1" applyAlignment="1">
      <alignment horizontal="right" vertical="center"/>
    </xf>
    <xf numFmtId="0" fontId="11" fillId="5" borderId="0" xfId="0" applyFont="1" applyFill="1" applyAlignment="1">
      <alignment horizontal="right" vertical="center"/>
    </xf>
    <xf numFmtId="3" fontId="9" fillId="5" borderId="0" xfId="0" applyNumberFormat="1" applyFont="1" applyFill="1" applyAlignment="1">
      <alignment vertical="center"/>
    </xf>
    <xf numFmtId="166" fontId="9" fillId="5" borderId="0" xfId="0" applyNumberFormat="1" applyFont="1" applyFill="1" applyAlignment="1">
      <alignment vertical="center"/>
    </xf>
    <xf numFmtId="0" fontId="5" fillId="0" borderId="0" xfId="0" applyFont="1" applyAlignment="1">
      <alignment vertical="center"/>
    </xf>
    <xf numFmtId="0" fontId="0" fillId="0" borderId="0" xfId="0" applyAlignment="1">
      <alignment vertical="center"/>
    </xf>
    <xf numFmtId="0" fontId="5" fillId="0" borderId="0" xfId="0" applyFont="1" applyAlignment="1">
      <alignment horizontal="center" vertical="center"/>
    </xf>
    <xf numFmtId="10" fontId="3" fillId="0" borderId="0" xfId="0" applyNumberFormat="1" applyFont="1" applyAlignment="1">
      <alignment horizontal="center" vertical="center"/>
    </xf>
    <xf numFmtId="0" fontId="12" fillId="0" borderId="0" xfId="0" applyFont="1"/>
    <xf numFmtId="0" fontId="0" fillId="0" borderId="0" xfId="0" applyAlignment="1">
      <alignment horizontal="center" vertical="center"/>
    </xf>
    <xf numFmtId="0" fontId="13" fillId="0" borderId="0" xfId="0" applyFont="1" applyAlignment="1">
      <alignment horizontal="center" vertical="center"/>
    </xf>
    <xf numFmtId="0" fontId="2" fillId="0" borderId="0" xfId="0" applyFont="1" applyAlignment="1">
      <alignment vertical="center"/>
    </xf>
    <xf numFmtId="164" fontId="2" fillId="2" borderId="1" xfId="0" applyNumberFormat="1" applyFont="1" applyFill="1" applyBorder="1" applyAlignment="1">
      <alignment horizontal="center" vertical="center"/>
    </xf>
    <xf numFmtId="0" fontId="4" fillId="0" borderId="0" xfId="0" applyFont="1" applyAlignment="1">
      <alignment vertical="center"/>
    </xf>
    <xf numFmtId="0" fontId="0" fillId="0" borderId="5" xfId="0" applyBorder="1" applyAlignment="1">
      <alignment horizontal="left" vertical="center" indent="1"/>
    </xf>
    <xf numFmtId="4" fontId="0" fillId="0" borderId="5" xfId="0" applyNumberFormat="1" applyBorder="1" applyAlignment="1">
      <alignment horizontal="center" vertical="center"/>
    </xf>
    <xf numFmtId="4" fontId="0" fillId="0" borderId="6" xfId="0" applyNumberFormat="1" applyBorder="1" applyAlignment="1">
      <alignment horizontal="center" vertical="center"/>
    </xf>
    <xf numFmtId="0" fontId="0" fillId="0" borderId="6" xfId="0" applyBorder="1" applyAlignment="1">
      <alignment horizontal="left" vertical="center" indent="1"/>
    </xf>
    <xf numFmtId="0" fontId="0" fillId="0" borderId="0" xfId="0" applyAlignment="1">
      <alignment horizontal="left" vertical="center" indent="1"/>
    </xf>
    <xf numFmtId="4" fontId="0" fillId="0" borderId="0" xfId="0" applyNumberFormat="1" applyAlignment="1">
      <alignment horizontal="center" vertical="center"/>
    </xf>
    <xf numFmtId="164" fontId="2" fillId="2" borderId="7" xfId="0" applyNumberFormat="1" applyFont="1" applyFill="1" applyBorder="1" applyAlignment="1">
      <alignment horizontal="center" vertical="center"/>
    </xf>
    <xf numFmtId="0" fontId="0" fillId="0" borderId="0" xfId="0" applyAlignment="1">
      <alignment horizontal="left" vertical="center"/>
    </xf>
    <xf numFmtId="3" fontId="0" fillId="0" borderId="0" xfId="0" applyNumberFormat="1" applyAlignment="1">
      <alignment vertical="center"/>
    </xf>
    <xf numFmtId="4" fontId="0" fillId="0" borderId="0" xfId="0" applyNumberFormat="1" applyAlignment="1">
      <alignment vertical="center"/>
    </xf>
    <xf numFmtId="10" fontId="0" fillId="0" borderId="0" xfId="0" applyNumberFormat="1" applyAlignment="1">
      <alignment vertical="center"/>
    </xf>
    <xf numFmtId="1" fontId="0" fillId="0" borderId="0" xfId="0" applyNumberFormat="1" applyAlignment="1">
      <alignment vertical="center"/>
    </xf>
    <xf numFmtId="0" fontId="2" fillId="2" borderId="5" xfId="0" applyFont="1" applyFill="1" applyBorder="1" applyAlignment="1">
      <alignment horizontal="center" vertical="center"/>
    </xf>
    <xf numFmtId="164" fontId="2" fillId="2" borderId="0" xfId="0" applyNumberFormat="1" applyFont="1" applyFill="1" applyAlignment="1">
      <alignment horizontal="center" vertical="center"/>
    </xf>
    <xf numFmtId="164" fontId="2" fillId="2" borderId="0" xfId="0" applyNumberFormat="1" applyFont="1" applyFill="1" applyAlignment="1">
      <alignment horizontal="center" vertical="center" wrapText="1"/>
    </xf>
    <xf numFmtId="0" fontId="0" fillId="0" borderId="6" xfId="0" applyBorder="1" applyAlignment="1">
      <alignment horizontal="center" vertical="center"/>
    </xf>
    <xf numFmtId="165" fontId="0" fillId="0" borderId="6" xfId="0" applyNumberFormat="1" applyBorder="1" applyAlignment="1">
      <alignment horizontal="center" vertical="center"/>
    </xf>
    <xf numFmtId="10" fontId="0" fillId="0" borderId="6" xfId="0" applyNumberFormat="1" applyBorder="1" applyAlignment="1">
      <alignment horizontal="center" vertical="center"/>
    </xf>
    <xf numFmtId="15" fontId="0" fillId="0" borderId="6" xfId="0" applyNumberFormat="1" applyBorder="1" applyAlignment="1">
      <alignment horizontal="center" vertical="center"/>
    </xf>
    <xf numFmtId="167" fontId="0" fillId="0" borderId="6" xfId="0" applyNumberFormat="1" applyBorder="1" applyAlignment="1">
      <alignment horizontal="center" vertical="center"/>
    </xf>
    <xf numFmtId="0" fontId="2" fillId="4" borderId="9" xfId="0" applyFont="1" applyFill="1" applyBorder="1" applyAlignment="1">
      <alignment vertical="center"/>
    </xf>
    <xf numFmtId="165" fontId="2" fillId="4"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0" fontId="0" fillId="0" borderId="5" xfId="0" applyBorder="1" applyAlignment="1">
      <alignment horizontal="center" vertical="center"/>
    </xf>
    <xf numFmtId="168" fontId="0" fillId="0" borderId="5" xfId="0" applyNumberFormat="1" applyBorder="1" applyAlignment="1">
      <alignment horizontal="center" vertical="center"/>
    </xf>
    <xf numFmtId="168" fontId="0" fillId="0" borderId="6" xfId="0" applyNumberFormat="1" applyBorder="1" applyAlignment="1">
      <alignment horizontal="center" vertical="center"/>
    </xf>
    <xf numFmtId="0" fontId="5" fillId="4" borderId="0" xfId="0" applyFont="1" applyFill="1" applyAlignment="1">
      <alignment horizontal="center" vertical="center"/>
    </xf>
    <xf numFmtId="0" fontId="5" fillId="4" borderId="8" xfId="0" applyFont="1" applyFill="1" applyBorder="1" applyAlignment="1">
      <alignment vertical="center"/>
    </xf>
    <xf numFmtId="0" fontId="5" fillId="4" borderId="9" xfId="0" applyFont="1" applyFill="1" applyBorder="1" applyAlignment="1">
      <alignment vertical="center"/>
    </xf>
    <xf numFmtId="10" fontId="5" fillId="4" borderId="1"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164" fontId="2" fillId="2" borderId="0" xfId="0" applyNumberFormat="1" applyFont="1" applyFill="1" applyAlignment="1">
      <alignment horizontal="left" vertical="center"/>
    </xf>
    <xf numFmtId="9" fontId="2" fillId="4" borderId="4" xfId="1" applyFont="1" applyFill="1" applyBorder="1" applyAlignment="1">
      <alignment horizontal="center" vertical="center"/>
    </xf>
    <xf numFmtId="165" fontId="0" fillId="0" borderId="0" xfId="0" applyNumberFormat="1"/>
    <xf numFmtId="0" fontId="5" fillId="0" borderId="0" xfId="0" applyFont="1" applyAlignment="1">
      <alignment horizontal="left" vertical="center"/>
    </xf>
    <xf numFmtId="0" fontId="0" fillId="0" borderId="0" xfId="0" applyAlignment="1">
      <alignment horizontal="left"/>
    </xf>
    <xf numFmtId="165" fontId="2" fillId="4" borderId="4" xfId="0" applyNumberFormat="1" applyFont="1" applyFill="1" applyBorder="1" applyAlignment="1">
      <alignment horizontal="left" vertical="center"/>
    </xf>
    <xf numFmtId="4" fontId="0" fillId="0" borderId="0" xfId="0" applyNumberFormat="1"/>
    <xf numFmtId="0" fontId="2" fillId="2" borderId="0" xfId="0" applyFont="1" applyFill="1" applyAlignment="1">
      <alignment horizontal="center" vertical="center"/>
    </xf>
    <xf numFmtId="10" fontId="0" fillId="0" borderId="5" xfId="0" applyNumberFormat="1" applyBorder="1" applyAlignment="1">
      <alignment horizontal="center" vertical="center"/>
    </xf>
    <xf numFmtId="165" fontId="0" fillId="0" borderId="6" xfId="0" quotePrefix="1" applyNumberFormat="1" applyBorder="1" applyAlignment="1">
      <alignment horizontal="left" vertical="center" wrapText="1"/>
    </xf>
    <xf numFmtId="169" fontId="2" fillId="4" borderId="4" xfId="0" applyNumberFormat="1" applyFont="1" applyFill="1" applyBorder="1" applyAlignment="1">
      <alignment horizontal="center" vertical="center"/>
    </xf>
    <xf numFmtId="0" fontId="2" fillId="2" borderId="0" xfId="0" applyFont="1" applyFill="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191104</xdr:colOff>
      <xdr:row>0</xdr:row>
      <xdr:rowOff>132292</xdr:rowOff>
    </xdr:from>
    <xdr:to>
      <xdr:col>6</xdr:col>
      <xdr:colOff>384426</xdr:colOff>
      <xdr:row>3</xdr:row>
      <xdr:rowOff>51859</xdr:rowOff>
    </xdr:to>
    <xdr:pic>
      <xdr:nvPicPr>
        <xdr:cNvPr id="2" name="Picture 4" descr="image006">
          <a:extLst>
            <a:ext uri="{FF2B5EF4-FFF2-40B4-BE49-F238E27FC236}">
              <a16:creationId xmlns:a16="http://schemas.microsoft.com/office/drawing/2014/main" id="{EAEEBE31-BD7B-4F2A-94A5-7E48CEA1A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04" y="132292"/>
          <a:ext cx="4003322" cy="4910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9071</xdr:colOff>
      <xdr:row>0</xdr:row>
      <xdr:rowOff>172350</xdr:rowOff>
    </xdr:from>
    <xdr:to>
      <xdr:col>3</xdr:col>
      <xdr:colOff>583393</xdr:colOff>
      <xdr:row>0</xdr:row>
      <xdr:rowOff>636203</xdr:rowOff>
    </xdr:to>
    <xdr:pic>
      <xdr:nvPicPr>
        <xdr:cNvPr id="2" name="Picture 4" descr="image006">
          <a:extLst>
            <a:ext uri="{FF2B5EF4-FFF2-40B4-BE49-F238E27FC236}">
              <a16:creationId xmlns:a16="http://schemas.microsoft.com/office/drawing/2014/main" id="{35BA16A9-C8C6-41E9-AFF6-3689B1E8D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621" y="172350"/>
          <a:ext cx="3450872" cy="46385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178595</xdr:colOff>
      <xdr:row>0</xdr:row>
      <xdr:rowOff>130969</xdr:rowOff>
    </xdr:from>
    <xdr:to>
      <xdr:col>3</xdr:col>
      <xdr:colOff>277290</xdr:colOff>
      <xdr:row>0</xdr:row>
      <xdr:rowOff>600869</xdr:rowOff>
    </xdr:to>
    <xdr:pic>
      <xdr:nvPicPr>
        <xdr:cNvPr id="2" name="Picture 4" descr="image006">
          <a:extLst>
            <a:ext uri="{FF2B5EF4-FFF2-40B4-BE49-F238E27FC236}">
              <a16:creationId xmlns:a16="http://schemas.microsoft.com/office/drawing/2014/main" id="{17B256F7-5462-4F10-82D9-239461920E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5" y="130969"/>
          <a:ext cx="3575320"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117484</xdr:rowOff>
    </xdr:from>
    <xdr:to>
      <xdr:col>3</xdr:col>
      <xdr:colOff>642661</xdr:colOff>
      <xdr:row>0</xdr:row>
      <xdr:rowOff>587384</xdr:rowOff>
    </xdr:to>
    <xdr:pic>
      <xdr:nvPicPr>
        <xdr:cNvPr id="2" name="Picture 4" descr="image006">
          <a:extLst>
            <a:ext uri="{FF2B5EF4-FFF2-40B4-BE49-F238E27FC236}">
              <a16:creationId xmlns:a16="http://schemas.microsoft.com/office/drawing/2014/main" id="{18ED7950-2E52-4B7A-8545-41FB8CD6EE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7484"/>
          <a:ext cx="2900086" cy="469900"/>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206BF-E577-4576-AA09-9A3E0C75601A}">
  <dimension ref="B5:F38"/>
  <sheetViews>
    <sheetView showGridLines="0" tabSelected="1" zoomScale="85" zoomScaleNormal="85" workbookViewId="0">
      <selection activeCell="F31" sqref="F31"/>
    </sheetView>
  </sheetViews>
  <sheetFormatPr defaultRowHeight="15"/>
  <cols>
    <col min="1" max="1" width="3" customWidth="1"/>
    <col min="6" max="6" width="22.42578125" customWidth="1"/>
    <col min="7" max="8" width="9.28515625" customWidth="1"/>
  </cols>
  <sheetData>
    <row r="5" spans="2:6" ht="15.75">
      <c r="B5" s="1" t="s">
        <v>21</v>
      </c>
    </row>
    <row r="7" spans="2:6">
      <c r="B7" s="2" t="s">
        <v>0</v>
      </c>
      <c r="F7" t="s">
        <v>18</v>
      </c>
    </row>
    <row r="9" spans="2:6">
      <c r="B9" s="2" t="s">
        <v>1</v>
      </c>
      <c r="F9" t="s">
        <v>2</v>
      </c>
    </row>
    <row r="11" spans="2:6">
      <c r="B11" s="2" t="s">
        <v>3</v>
      </c>
      <c r="F11" t="s">
        <v>96</v>
      </c>
    </row>
    <row r="13" spans="2:6">
      <c r="B13" s="2" t="s">
        <v>4</v>
      </c>
      <c r="F13" t="s">
        <v>97</v>
      </c>
    </row>
    <row r="15" spans="2:6">
      <c r="B15" s="2" t="s">
        <v>5</v>
      </c>
      <c r="F15" t="s">
        <v>6</v>
      </c>
    </row>
    <row r="17" spans="2:6">
      <c r="B17" s="2" t="s">
        <v>7</v>
      </c>
      <c r="F17" t="s">
        <v>96</v>
      </c>
    </row>
    <row r="19" spans="2:6">
      <c r="B19" s="2" t="s">
        <v>8</v>
      </c>
      <c r="F19" t="s">
        <v>9</v>
      </c>
    </row>
    <row r="21" spans="2:6">
      <c r="B21" s="2" t="s">
        <v>10</v>
      </c>
      <c r="F21" t="s">
        <v>19</v>
      </c>
    </row>
    <row r="23" spans="2:6">
      <c r="B23" s="2" t="s">
        <v>11</v>
      </c>
      <c r="F23" t="s">
        <v>12</v>
      </c>
    </row>
    <row r="25" spans="2:6">
      <c r="B25" s="2" t="s">
        <v>13</v>
      </c>
      <c r="F25" t="s">
        <v>14</v>
      </c>
    </row>
    <row r="27" spans="2:6">
      <c r="B27" s="2" t="s">
        <v>15</v>
      </c>
      <c r="F27" t="s">
        <v>20</v>
      </c>
    </row>
    <row r="29" spans="2:6">
      <c r="B29" s="2" t="s">
        <v>16</v>
      </c>
      <c r="F29" s="3">
        <v>786616938.24000001</v>
      </c>
    </row>
    <row r="31" spans="2:6">
      <c r="B31" s="2" t="s">
        <v>17</v>
      </c>
      <c r="F31" s="3">
        <v>755990837.75999999</v>
      </c>
    </row>
    <row r="38" spans="6:6">
      <c r="F38" s="67"/>
    </row>
  </sheetData>
  <pageMargins left="0.7" right="0.7" top="0.75" bottom="0.75" header="0.3" footer="0.3"/>
  <headerFooter>
    <oddFooter>&amp;R_x000D_&amp;1#&amp;"Calibri"&amp;10&amp;K008000 [ CLASSIFICAÇÃO: PÚBLICA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5D5F-4EE8-4F29-83C8-787756147321}">
  <dimension ref="A1:R101"/>
  <sheetViews>
    <sheetView showGridLines="0" topLeftCell="A38" zoomScale="70" zoomScaleNormal="70" workbookViewId="0">
      <selection activeCell="H45" sqref="H45:I45"/>
    </sheetView>
  </sheetViews>
  <sheetFormatPr defaultColWidth="9.140625" defaultRowHeight="15"/>
  <cols>
    <col min="1" max="1" width="3" style="20" bestFit="1" customWidth="1"/>
    <col min="2" max="2" width="30.140625" style="37" bestFit="1" customWidth="1"/>
    <col min="3" max="3" width="14" style="21" bestFit="1" customWidth="1"/>
    <col min="4" max="4" width="26.7109375" style="21" bestFit="1" customWidth="1"/>
    <col min="5" max="5" width="29.7109375" style="21" bestFit="1" customWidth="1"/>
    <col min="6" max="6" width="17.7109375" style="21" bestFit="1" customWidth="1"/>
    <col min="7" max="7" width="21.7109375" style="21" bestFit="1" customWidth="1"/>
    <col min="8" max="8" width="22.28515625" style="21" bestFit="1" customWidth="1"/>
    <col min="9" max="9" width="19.7109375" style="21" bestFit="1" customWidth="1"/>
    <col min="10" max="10" width="13.42578125" style="21" bestFit="1" customWidth="1"/>
    <col min="11" max="11" width="15.42578125" style="21" bestFit="1" customWidth="1"/>
    <col min="12" max="12" width="14.5703125" style="21" bestFit="1" customWidth="1"/>
    <col min="13" max="13" width="17.140625" style="21" bestFit="1" customWidth="1"/>
    <col min="14" max="14" width="17.7109375" style="21" bestFit="1" customWidth="1"/>
    <col min="15" max="15" width="21.7109375" style="21" bestFit="1" customWidth="1"/>
    <col min="16" max="16" width="23.140625" style="21" bestFit="1" customWidth="1"/>
    <col min="17" max="17" width="72.42578125" style="21" bestFit="1" customWidth="1"/>
    <col min="18" max="18" width="77.7109375" style="37" bestFit="1" customWidth="1"/>
    <col min="19" max="16384" width="9.140625" style="21"/>
  </cols>
  <sheetData>
    <row r="1" spans="1:18" s="20" customFormat="1">
      <c r="B1" s="21"/>
      <c r="C1" s="22"/>
      <c r="D1" s="22"/>
      <c r="E1" s="22"/>
      <c r="F1" s="22"/>
      <c r="G1" s="22"/>
      <c r="H1" s="22"/>
      <c r="I1" s="22"/>
      <c r="J1" s="22"/>
      <c r="K1" s="22"/>
      <c r="L1" s="22"/>
      <c r="M1" s="22"/>
      <c r="N1" s="22"/>
      <c r="O1" s="22"/>
      <c r="P1" s="22"/>
      <c r="Q1" s="22"/>
      <c r="R1" s="64"/>
    </row>
    <row r="2" spans="1:18" s="20" customFormat="1" ht="15.75">
      <c r="B2" s="1" t="s">
        <v>21</v>
      </c>
      <c r="C2" s="22"/>
      <c r="D2" s="22"/>
      <c r="E2" s="22"/>
      <c r="F2" s="22"/>
      <c r="G2" s="22"/>
      <c r="H2" s="22"/>
      <c r="I2" s="22"/>
      <c r="J2" s="22"/>
      <c r="K2" s="22"/>
      <c r="L2" s="22"/>
      <c r="M2" s="22"/>
      <c r="N2" s="22"/>
      <c r="O2" s="22"/>
      <c r="P2" s="22"/>
      <c r="Q2" s="22"/>
      <c r="R2" s="64"/>
    </row>
    <row r="3" spans="1:18" s="20" customFormat="1">
      <c r="B3" s="21"/>
      <c r="C3" s="22"/>
      <c r="D3" s="22"/>
      <c r="E3" s="22"/>
      <c r="F3" s="22"/>
      <c r="G3" s="22"/>
      <c r="H3" s="22"/>
      <c r="I3" s="22"/>
      <c r="J3" s="22"/>
      <c r="K3" s="22"/>
      <c r="L3" s="22"/>
      <c r="M3" s="22"/>
      <c r="N3" s="22"/>
      <c r="O3" s="22"/>
      <c r="P3" s="22"/>
      <c r="Q3" s="22"/>
      <c r="R3" s="64"/>
    </row>
    <row r="4" spans="1:18" s="29" customFormat="1" ht="15.75">
      <c r="A4" s="27" t="s">
        <v>33</v>
      </c>
      <c r="B4" s="1" t="s">
        <v>44</v>
      </c>
      <c r="C4"/>
      <c r="D4"/>
      <c r="E4"/>
      <c r="F4"/>
      <c r="G4"/>
      <c r="H4"/>
      <c r="I4"/>
      <c r="J4"/>
      <c r="K4"/>
      <c r="L4"/>
      <c r="M4"/>
      <c r="N4"/>
      <c r="O4"/>
      <c r="P4"/>
      <c r="Q4"/>
      <c r="R4" s="65"/>
    </row>
    <row r="5" spans="1:18" s="29" customFormat="1">
      <c r="A5" s="27"/>
      <c r="B5" s="42" t="s">
        <v>34</v>
      </c>
      <c r="C5" s="42" t="s">
        <v>45</v>
      </c>
      <c r="D5" s="42" t="s">
        <v>46</v>
      </c>
      <c r="E5" s="43" t="s">
        <v>47</v>
      </c>
      <c r="F5" s="43" t="s">
        <v>48</v>
      </c>
      <c r="G5" s="43" t="s">
        <v>49</v>
      </c>
      <c r="H5" s="43" t="s">
        <v>50</v>
      </c>
      <c r="I5" s="43" t="s">
        <v>51</v>
      </c>
      <c r="J5" s="44" t="s">
        <v>52</v>
      </c>
      <c r="K5" s="43" t="s">
        <v>53</v>
      </c>
      <c r="L5" s="43" t="s">
        <v>54</v>
      </c>
      <c r="M5" s="43" t="s">
        <v>55</v>
      </c>
      <c r="N5" s="43" t="s">
        <v>56</v>
      </c>
      <c r="O5" s="43" t="s">
        <v>57</v>
      </c>
      <c r="P5" s="43" t="s">
        <v>58</v>
      </c>
      <c r="Q5" s="43" t="s">
        <v>59</v>
      </c>
      <c r="R5" s="61" t="s">
        <v>60</v>
      </c>
    </row>
    <row r="6" spans="1:18" ht="105">
      <c r="B6" s="45">
        <v>1</v>
      </c>
      <c r="C6" s="45" t="s">
        <v>63</v>
      </c>
      <c r="D6" s="45" t="s">
        <v>179</v>
      </c>
      <c r="E6" s="46" t="s">
        <v>111</v>
      </c>
      <c r="F6" s="46" t="s">
        <v>180</v>
      </c>
      <c r="G6" s="46">
        <v>66879</v>
      </c>
      <c r="H6" s="32">
        <v>78.76032262999999</v>
      </c>
      <c r="I6" s="32">
        <v>5.4758656306060569</v>
      </c>
      <c r="J6" s="47">
        <v>0.10012538352685446</v>
      </c>
      <c r="K6" s="48">
        <v>49388</v>
      </c>
      <c r="L6" s="46" t="s">
        <v>178</v>
      </c>
      <c r="M6" s="49">
        <v>5.8999999999999997E-2</v>
      </c>
      <c r="N6" s="46" t="s">
        <v>307</v>
      </c>
      <c r="O6" s="46" t="s">
        <v>62</v>
      </c>
      <c r="P6" s="46" t="s">
        <v>112</v>
      </c>
      <c r="Q6" s="70" t="s">
        <v>253</v>
      </c>
      <c r="R6" s="70" t="s">
        <v>305</v>
      </c>
    </row>
    <row r="7" spans="1:18" ht="90">
      <c r="B7" s="45">
        <v>2</v>
      </c>
      <c r="C7" s="45" t="s">
        <v>98</v>
      </c>
      <c r="D7" s="45" t="s">
        <v>176</v>
      </c>
      <c r="E7" s="46" t="s">
        <v>289</v>
      </c>
      <c r="F7" s="46" t="s">
        <v>177</v>
      </c>
      <c r="G7" s="46">
        <v>70129</v>
      </c>
      <c r="H7" s="32">
        <v>63.196233429999999</v>
      </c>
      <c r="I7" s="32">
        <v>4.4818954599776566</v>
      </c>
      <c r="J7" s="47">
        <v>8.0339273613147869E-2</v>
      </c>
      <c r="K7" s="48">
        <v>49045</v>
      </c>
      <c r="L7" s="46" t="s">
        <v>178</v>
      </c>
      <c r="M7" s="49">
        <v>6.7500000000000004E-2</v>
      </c>
      <c r="N7" s="46" t="s">
        <v>307</v>
      </c>
      <c r="O7" s="46" t="s">
        <v>61</v>
      </c>
      <c r="P7" s="46" t="s">
        <v>109</v>
      </c>
      <c r="Q7" s="70" t="s">
        <v>254</v>
      </c>
      <c r="R7" s="70" t="s">
        <v>110</v>
      </c>
    </row>
    <row r="8" spans="1:18" ht="75">
      <c r="B8" s="45">
        <v>3</v>
      </c>
      <c r="C8" s="45" t="s">
        <v>99</v>
      </c>
      <c r="D8" s="45" t="s">
        <v>181</v>
      </c>
      <c r="E8" s="46" t="s">
        <v>124</v>
      </c>
      <c r="F8" s="46" t="s">
        <v>192</v>
      </c>
      <c r="G8" s="46">
        <v>50000</v>
      </c>
      <c r="H8" s="32">
        <v>50.324215330000001</v>
      </c>
      <c r="I8" s="32">
        <v>2.9038928044262491</v>
      </c>
      <c r="J8" s="47">
        <v>6.3975504319290263E-2</v>
      </c>
      <c r="K8" s="48">
        <v>47102</v>
      </c>
      <c r="L8" s="46" t="s">
        <v>190</v>
      </c>
      <c r="M8" s="49">
        <v>3.7499999999999999E-2</v>
      </c>
      <c r="N8" s="46" t="s">
        <v>307</v>
      </c>
      <c r="O8" s="46" t="s">
        <v>62</v>
      </c>
      <c r="P8" s="46" t="s">
        <v>185</v>
      </c>
      <c r="Q8" s="70" t="s">
        <v>255</v>
      </c>
      <c r="R8" s="70" t="s">
        <v>125</v>
      </c>
    </row>
    <row r="9" spans="1:18" ht="75">
      <c r="B9" s="45">
        <v>4</v>
      </c>
      <c r="C9" s="45" t="s">
        <v>65</v>
      </c>
      <c r="D9" s="45" t="s">
        <v>181</v>
      </c>
      <c r="E9" s="46" t="s">
        <v>113</v>
      </c>
      <c r="F9" s="46" t="s">
        <v>182</v>
      </c>
      <c r="G9" s="46">
        <v>48975742</v>
      </c>
      <c r="H9" s="32">
        <v>43.337268569999999</v>
      </c>
      <c r="I9" s="32">
        <v>4.4990613745127819</v>
      </c>
      <c r="J9" s="47">
        <v>5.5093230851301127E-2</v>
      </c>
      <c r="K9" s="48">
        <v>48414</v>
      </c>
      <c r="L9" s="46" t="s">
        <v>178</v>
      </c>
      <c r="M9" s="49">
        <v>0.05</v>
      </c>
      <c r="N9" s="46" t="s">
        <v>307</v>
      </c>
      <c r="O9" s="46" t="s">
        <v>61</v>
      </c>
      <c r="P9" s="46" t="s">
        <v>114</v>
      </c>
      <c r="Q9" s="70" t="s">
        <v>256</v>
      </c>
      <c r="R9" s="70" t="s">
        <v>115</v>
      </c>
    </row>
    <row r="10" spans="1:18" ht="60">
      <c r="B10" s="45">
        <v>5</v>
      </c>
      <c r="C10" s="45" t="s">
        <v>230</v>
      </c>
      <c r="D10" s="45" t="s">
        <v>176</v>
      </c>
      <c r="E10" s="46" t="s">
        <v>231</v>
      </c>
      <c r="F10" s="46" t="s">
        <v>232</v>
      </c>
      <c r="G10" s="46">
        <v>32000</v>
      </c>
      <c r="H10" s="32">
        <v>34.716824780000003</v>
      </c>
      <c r="I10" s="32">
        <v>7.0747019168352807</v>
      </c>
      <c r="J10" s="47">
        <v>4.4134346836817995E-2</v>
      </c>
      <c r="K10" s="48">
        <v>51962</v>
      </c>
      <c r="L10" s="46" t="s">
        <v>178</v>
      </c>
      <c r="M10" s="49">
        <v>7.8444E-2</v>
      </c>
      <c r="N10" s="46" t="s">
        <v>307</v>
      </c>
      <c r="O10" s="46" t="s">
        <v>62</v>
      </c>
      <c r="P10" s="46" t="s">
        <v>233</v>
      </c>
      <c r="Q10" s="70" t="s">
        <v>257</v>
      </c>
      <c r="R10" s="70" t="s">
        <v>234</v>
      </c>
    </row>
    <row r="11" spans="1:18" ht="90">
      <c r="B11" s="45">
        <v>6</v>
      </c>
      <c r="C11" s="45" t="s">
        <v>78</v>
      </c>
      <c r="D11" s="45" t="s">
        <v>183</v>
      </c>
      <c r="E11" s="46" t="s">
        <v>118</v>
      </c>
      <c r="F11" s="46" t="s">
        <v>184</v>
      </c>
      <c r="G11" s="46">
        <v>33110</v>
      </c>
      <c r="H11" s="32">
        <v>33.933189670000004</v>
      </c>
      <c r="I11" s="32">
        <v>4.8991257273691913</v>
      </c>
      <c r="J11" s="47">
        <v>4.3138137536070764E-2</v>
      </c>
      <c r="K11" s="48">
        <v>49355</v>
      </c>
      <c r="L11" s="46" t="s">
        <v>178</v>
      </c>
      <c r="M11" s="49">
        <v>0.06</v>
      </c>
      <c r="N11" s="46" t="s">
        <v>307</v>
      </c>
      <c r="O11" s="46" t="s">
        <v>225</v>
      </c>
      <c r="P11" s="46" t="s">
        <v>185</v>
      </c>
      <c r="Q11" s="70" t="s">
        <v>258</v>
      </c>
      <c r="R11" s="70" t="s">
        <v>119</v>
      </c>
    </row>
    <row r="12" spans="1:18" ht="75">
      <c r="B12" s="45">
        <v>7</v>
      </c>
      <c r="C12" s="45" t="s">
        <v>239</v>
      </c>
      <c r="D12" s="45" t="s">
        <v>176</v>
      </c>
      <c r="E12" s="46" t="s">
        <v>240</v>
      </c>
      <c r="F12" s="46" t="s">
        <v>241</v>
      </c>
      <c r="G12" s="46">
        <v>34992</v>
      </c>
      <c r="H12" s="32">
        <v>32.810664969999998</v>
      </c>
      <c r="I12" s="32">
        <v>5.9509730792113933</v>
      </c>
      <c r="J12" s="47">
        <v>4.1711109149787123E-2</v>
      </c>
      <c r="K12" s="48">
        <v>50581</v>
      </c>
      <c r="L12" s="46" t="s">
        <v>178</v>
      </c>
      <c r="M12" s="49">
        <v>7.2499999999999995E-2</v>
      </c>
      <c r="N12" s="46" t="s">
        <v>307</v>
      </c>
      <c r="O12" s="46" t="s">
        <v>61</v>
      </c>
      <c r="P12" s="46" t="s">
        <v>139</v>
      </c>
      <c r="Q12" s="70" t="s">
        <v>260</v>
      </c>
      <c r="R12" s="70" t="s">
        <v>242</v>
      </c>
    </row>
    <row r="13" spans="1:18" ht="75">
      <c r="B13" s="45">
        <v>8</v>
      </c>
      <c r="C13" s="45" t="s">
        <v>100</v>
      </c>
      <c r="D13" s="45" t="s">
        <v>197</v>
      </c>
      <c r="E13" s="46" t="s">
        <v>133</v>
      </c>
      <c r="F13" s="46" t="s">
        <v>198</v>
      </c>
      <c r="G13" s="46">
        <v>30702</v>
      </c>
      <c r="H13" s="32">
        <v>31.309549899999997</v>
      </c>
      <c r="I13" s="32">
        <v>11.437407699548759</v>
      </c>
      <c r="J13" s="47">
        <v>3.9802791394313107E-2</v>
      </c>
      <c r="K13" s="48">
        <v>53807</v>
      </c>
      <c r="L13" s="46" t="s">
        <v>178</v>
      </c>
      <c r="M13" s="49">
        <v>6.6500000000000004E-2</v>
      </c>
      <c r="N13" s="46" t="s">
        <v>307</v>
      </c>
      <c r="O13" s="46" t="s">
        <v>61</v>
      </c>
      <c r="P13" s="46" t="s">
        <v>109</v>
      </c>
      <c r="Q13" s="70" t="s">
        <v>259</v>
      </c>
      <c r="R13" s="70" t="s">
        <v>134</v>
      </c>
    </row>
    <row r="14" spans="1:18" ht="90">
      <c r="B14" s="45">
        <v>9</v>
      </c>
      <c r="C14" s="45" t="s">
        <v>66</v>
      </c>
      <c r="D14" s="45" t="s">
        <v>186</v>
      </c>
      <c r="E14" s="46" t="s">
        <v>128</v>
      </c>
      <c r="F14" s="46" t="s">
        <v>193</v>
      </c>
      <c r="G14" s="46">
        <v>30012</v>
      </c>
      <c r="H14" s="32">
        <v>27.178034669999999</v>
      </c>
      <c r="I14" s="32">
        <v>4.0367472026865938</v>
      </c>
      <c r="J14" s="47">
        <v>3.455053323770136E-2</v>
      </c>
      <c r="K14" s="48">
        <v>49208</v>
      </c>
      <c r="L14" s="46" t="s">
        <v>190</v>
      </c>
      <c r="M14" s="49">
        <v>1.2999999999999999E-2</v>
      </c>
      <c r="N14" s="46" t="s">
        <v>307</v>
      </c>
      <c r="O14" s="46" t="s">
        <v>61</v>
      </c>
      <c r="P14" s="46" t="s">
        <v>114</v>
      </c>
      <c r="Q14" s="70" t="s">
        <v>263</v>
      </c>
      <c r="R14" s="70" t="s">
        <v>129</v>
      </c>
    </row>
    <row r="15" spans="1:18" ht="75">
      <c r="B15" s="45">
        <v>10</v>
      </c>
      <c r="C15" s="45" t="s">
        <v>77</v>
      </c>
      <c r="D15" s="45" t="s">
        <v>186</v>
      </c>
      <c r="E15" s="46" t="s">
        <v>187</v>
      </c>
      <c r="F15" s="46" t="s">
        <v>188</v>
      </c>
      <c r="G15" s="46">
        <v>39433</v>
      </c>
      <c r="H15" s="32">
        <v>24.305466320000001</v>
      </c>
      <c r="I15" s="32">
        <v>4.6285465041323555</v>
      </c>
      <c r="J15" s="47">
        <v>3.0898732455954699E-2</v>
      </c>
      <c r="K15" s="48">
        <v>49151</v>
      </c>
      <c r="L15" s="46" t="s">
        <v>178</v>
      </c>
      <c r="M15" s="49">
        <v>0.06</v>
      </c>
      <c r="N15" s="46" t="s">
        <v>307</v>
      </c>
      <c r="O15" s="46" t="s">
        <v>61</v>
      </c>
      <c r="P15" s="46" t="s">
        <v>116</v>
      </c>
      <c r="Q15" s="70" t="s">
        <v>261</v>
      </c>
      <c r="R15" s="70" t="s">
        <v>117</v>
      </c>
    </row>
    <row r="16" spans="1:18" ht="105">
      <c r="B16" s="45">
        <v>11</v>
      </c>
      <c r="C16" s="45" t="s">
        <v>64</v>
      </c>
      <c r="D16" s="45" t="s">
        <v>181</v>
      </c>
      <c r="E16" s="46" t="s">
        <v>122</v>
      </c>
      <c r="F16" s="46" t="s">
        <v>191</v>
      </c>
      <c r="G16" s="46">
        <v>32000</v>
      </c>
      <c r="H16" s="32">
        <v>22.333817249999999</v>
      </c>
      <c r="I16" s="32">
        <v>2.3640797160191327</v>
      </c>
      <c r="J16" s="47">
        <v>2.8392240446754608E-2</v>
      </c>
      <c r="K16" s="48">
        <v>47500</v>
      </c>
      <c r="L16" s="46" t="s">
        <v>190</v>
      </c>
      <c r="M16" s="49">
        <v>1.4999999999999999E-2</v>
      </c>
      <c r="N16" s="46" t="s">
        <v>307</v>
      </c>
      <c r="O16" s="46" t="s">
        <v>61</v>
      </c>
      <c r="P16" s="46" t="s">
        <v>114</v>
      </c>
      <c r="Q16" s="70" t="s">
        <v>262</v>
      </c>
      <c r="R16" s="70" t="s">
        <v>123</v>
      </c>
    </row>
    <row r="17" spans="2:18" ht="105">
      <c r="B17" s="45">
        <v>12</v>
      </c>
      <c r="C17" s="45" t="s">
        <v>76</v>
      </c>
      <c r="D17" s="45" t="s">
        <v>194</v>
      </c>
      <c r="E17" s="46" t="s">
        <v>126</v>
      </c>
      <c r="F17" s="46" t="s">
        <v>195</v>
      </c>
      <c r="G17" s="46">
        <v>66169</v>
      </c>
      <c r="H17" s="32">
        <v>21.216345819999997</v>
      </c>
      <c r="I17" s="32">
        <v>4.5725185382226181</v>
      </c>
      <c r="J17" s="47">
        <v>2.6971636114866884E-2</v>
      </c>
      <c r="K17" s="48">
        <v>49355</v>
      </c>
      <c r="L17" s="46" t="s">
        <v>178</v>
      </c>
      <c r="M17" s="49">
        <v>5.2248000000000003E-2</v>
      </c>
      <c r="N17" s="46" t="s">
        <v>307</v>
      </c>
      <c r="O17" s="46" t="s">
        <v>225</v>
      </c>
      <c r="P17" s="46" t="s">
        <v>185</v>
      </c>
      <c r="Q17" s="70" t="s">
        <v>264</v>
      </c>
      <c r="R17" s="70" t="s">
        <v>127</v>
      </c>
    </row>
    <row r="18" spans="2:18" ht="90">
      <c r="B18" s="45">
        <v>13</v>
      </c>
      <c r="C18" s="45" t="s">
        <v>81</v>
      </c>
      <c r="D18" s="45" t="s">
        <v>197</v>
      </c>
      <c r="E18" s="46" t="s">
        <v>138</v>
      </c>
      <c r="F18" s="46" t="s">
        <v>200</v>
      </c>
      <c r="G18" s="46">
        <v>20338</v>
      </c>
      <c r="H18" s="32">
        <v>19.314862810000001</v>
      </c>
      <c r="I18" s="32">
        <v>5.0302409762111884</v>
      </c>
      <c r="J18" s="47">
        <v>2.4554343888418737E-2</v>
      </c>
      <c r="K18" s="48">
        <v>49470</v>
      </c>
      <c r="L18" s="46" t="s">
        <v>178</v>
      </c>
      <c r="M18" s="49">
        <v>5.7500000000000002E-2</v>
      </c>
      <c r="N18" s="46" t="s">
        <v>307</v>
      </c>
      <c r="O18" s="46" t="s">
        <v>61</v>
      </c>
      <c r="P18" s="46" t="s">
        <v>139</v>
      </c>
      <c r="Q18" s="70" t="s">
        <v>266</v>
      </c>
      <c r="R18" s="70" t="s">
        <v>243</v>
      </c>
    </row>
    <row r="19" spans="2:18" ht="60">
      <c r="B19" s="45">
        <v>14</v>
      </c>
      <c r="C19" s="45" t="s">
        <v>80</v>
      </c>
      <c r="D19" s="45" t="s">
        <v>183</v>
      </c>
      <c r="E19" s="46" t="s">
        <v>135</v>
      </c>
      <c r="F19" s="46" t="s">
        <v>199</v>
      </c>
      <c r="G19" s="46">
        <v>23964</v>
      </c>
      <c r="H19" s="32">
        <v>19.300248679999999</v>
      </c>
      <c r="I19" s="32">
        <v>2.7750566719384886</v>
      </c>
      <c r="J19" s="47">
        <v>2.4535765430099873E-2</v>
      </c>
      <c r="K19" s="48">
        <v>47568</v>
      </c>
      <c r="L19" s="46" t="s">
        <v>178</v>
      </c>
      <c r="M19" s="49">
        <v>6.5000000000000002E-2</v>
      </c>
      <c r="N19" s="46" t="s">
        <v>307</v>
      </c>
      <c r="O19" s="46" t="s">
        <v>62</v>
      </c>
      <c r="P19" s="46" t="s">
        <v>136</v>
      </c>
      <c r="Q19" s="70" t="s">
        <v>267</v>
      </c>
      <c r="R19" s="70" t="s">
        <v>137</v>
      </c>
    </row>
    <row r="20" spans="2:18" ht="75">
      <c r="B20" s="45">
        <v>15</v>
      </c>
      <c r="C20" s="45" t="s">
        <v>75</v>
      </c>
      <c r="D20" s="45" t="s">
        <v>181</v>
      </c>
      <c r="E20" s="46" t="s">
        <v>120</v>
      </c>
      <c r="F20" s="46" t="s">
        <v>189</v>
      </c>
      <c r="G20" s="46">
        <v>39298</v>
      </c>
      <c r="H20" s="32">
        <v>17.608867610000001</v>
      </c>
      <c r="I20" s="32">
        <v>0.9909130413263878</v>
      </c>
      <c r="J20" s="47">
        <v>2.2385568825149634E-2</v>
      </c>
      <c r="K20" s="48">
        <v>46939</v>
      </c>
      <c r="L20" s="46" t="s">
        <v>190</v>
      </c>
      <c r="M20" s="49">
        <v>3.5000000000000003E-2</v>
      </c>
      <c r="N20" s="46" t="s">
        <v>307</v>
      </c>
      <c r="O20" s="46" t="s">
        <v>225</v>
      </c>
      <c r="P20" s="46" t="s">
        <v>185</v>
      </c>
      <c r="Q20" s="70" t="s">
        <v>288</v>
      </c>
      <c r="R20" s="70" t="s">
        <v>121</v>
      </c>
    </row>
    <row r="21" spans="2:18" ht="105">
      <c r="B21" s="45">
        <v>16</v>
      </c>
      <c r="C21" s="45" t="s">
        <v>299</v>
      </c>
      <c r="D21" s="45" t="s">
        <v>181</v>
      </c>
      <c r="E21" s="46" t="s">
        <v>300</v>
      </c>
      <c r="F21" s="46" t="s">
        <v>301</v>
      </c>
      <c r="G21" s="46">
        <v>15000</v>
      </c>
      <c r="H21" s="32">
        <v>15.21502358</v>
      </c>
      <c r="I21" s="32">
        <v>6.070637695411202</v>
      </c>
      <c r="J21" s="47">
        <v>1.9342354379048261E-2</v>
      </c>
      <c r="K21" s="48">
        <v>50844</v>
      </c>
      <c r="L21" s="46" t="s">
        <v>178</v>
      </c>
      <c r="M21" s="49">
        <v>9.1134000000000007E-2</v>
      </c>
      <c r="N21" s="46" t="s">
        <v>307</v>
      </c>
      <c r="O21" s="46" t="s">
        <v>61</v>
      </c>
      <c r="P21" s="46" t="s">
        <v>303</v>
      </c>
      <c r="Q21" s="70" t="s">
        <v>304</v>
      </c>
      <c r="R21" s="70" t="s">
        <v>306</v>
      </c>
    </row>
    <row r="22" spans="2:18" ht="75">
      <c r="B22" s="45">
        <v>17</v>
      </c>
      <c r="C22" s="45" t="s">
        <v>290</v>
      </c>
      <c r="D22" s="45" t="s">
        <v>291</v>
      </c>
      <c r="E22" s="46" t="s">
        <v>292</v>
      </c>
      <c r="F22" s="46" t="s">
        <v>295</v>
      </c>
      <c r="G22" s="46">
        <v>15537</v>
      </c>
      <c r="H22" s="32">
        <v>14.465381429999999</v>
      </c>
      <c r="I22" s="32">
        <v>6.2483793784404407</v>
      </c>
      <c r="J22" s="47">
        <v>1.838935919987341E-2</v>
      </c>
      <c r="K22" s="48">
        <v>50815</v>
      </c>
      <c r="L22" s="46" t="s">
        <v>178</v>
      </c>
      <c r="M22" s="49">
        <v>7.1057999999999996E-2</v>
      </c>
      <c r="N22" s="46" t="s">
        <v>307</v>
      </c>
      <c r="O22" s="46" t="s">
        <v>61</v>
      </c>
      <c r="P22" s="46" t="s">
        <v>109</v>
      </c>
      <c r="Q22" s="70" t="s">
        <v>294</v>
      </c>
      <c r="R22" s="70" t="s">
        <v>296</v>
      </c>
    </row>
    <row r="23" spans="2:18" ht="45">
      <c r="B23" s="45">
        <v>18</v>
      </c>
      <c r="C23" s="45" t="s">
        <v>79</v>
      </c>
      <c r="D23" s="45" t="s">
        <v>181</v>
      </c>
      <c r="E23" s="46" t="s">
        <v>130</v>
      </c>
      <c r="F23" s="46" t="s">
        <v>196</v>
      </c>
      <c r="G23" s="46">
        <v>25500</v>
      </c>
      <c r="H23" s="32">
        <v>14.011943630000001</v>
      </c>
      <c r="I23" s="32">
        <v>6.9031886111736167</v>
      </c>
      <c r="J23" s="47">
        <v>1.7812918777659094E-2</v>
      </c>
      <c r="K23" s="48">
        <v>51210</v>
      </c>
      <c r="L23" s="46" t="s">
        <v>178</v>
      </c>
      <c r="M23" s="49">
        <v>5.9299999999999999E-2</v>
      </c>
      <c r="N23" s="46" t="s">
        <v>307</v>
      </c>
      <c r="O23" s="46" t="s">
        <v>61</v>
      </c>
      <c r="P23" s="46" t="s">
        <v>131</v>
      </c>
      <c r="Q23" s="70" t="s">
        <v>269</v>
      </c>
      <c r="R23" s="70" t="s">
        <v>132</v>
      </c>
    </row>
    <row r="24" spans="2:18" ht="105">
      <c r="B24" s="45">
        <v>19</v>
      </c>
      <c r="C24" s="45" t="s">
        <v>101</v>
      </c>
      <c r="D24" s="45" t="s">
        <v>183</v>
      </c>
      <c r="E24" s="46" t="s">
        <v>201</v>
      </c>
      <c r="F24" s="46" t="s">
        <v>202</v>
      </c>
      <c r="G24" s="46">
        <v>17836</v>
      </c>
      <c r="H24" s="32">
        <v>13.95169228</v>
      </c>
      <c r="I24" s="32">
        <v>1.5453263337921799</v>
      </c>
      <c r="J24" s="47">
        <v>1.7736323236588226E-2</v>
      </c>
      <c r="K24" s="48">
        <v>46078</v>
      </c>
      <c r="L24" s="46" t="s">
        <v>190</v>
      </c>
      <c r="M24" s="49">
        <v>4.4999999999999998E-2</v>
      </c>
      <c r="N24" s="46" t="s">
        <v>307</v>
      </c>
      <c r="O24" s="46" t="s">
        <v>225</v>
      </c>
      <c r="P24" s="46" t="s">
        <v>185</v>
      </c>
      <c r="Q24" s="70" t="s">
        <v>268</v>
      </c>
      <c r="R24" s="70" t="s">
        <v>140</v>
      </c>
    </row>
    <row r="25" spans="2:18" ht="45">
      <c r="B25" s="45">
        <v>20</v>
      </c>
      <c r="C25" s="45" t="s">
        <v>102</v>
      </c>
      <c r="D25" s="45" t="s">
        <v>176</v>
      </c>
      <c r="E25" s="46" t="s">
        <v>141</v>
      </c>
      <c r="F25" s="46" t="s">
        <v>203</v>
      </c>
      <c r="G25" s="46">
        <v>24863</v>
      </c>
      <c r="H25" s="32">
        <v>12.495041109999999</v>
      </c>
      <c r="I25" s="32">
        <v>1.6396033008851294</v>
      </c>
      <c r="J25" s="47">
        <v>1.5884530961101314E-2</v>
      </c>
      <c r="K25" s="48">
        <v>46463</v>
      </c>
      <c r="L25" s="46" t="s">
        <v>190</v>
      </c>
      <c r="M25" s="49">
        <v>0.03</v>
      </c>
      <c r="N25" s="46" t="s">
        <v>307</v>
      </c>
      <c r="O25" s="46" t="s">
        <v>62</v>
      </c>
      <c r="P25" s="46" t="s">
        <v>185</v>
      </c>
      <c r="Q25" s="70" t="s">
        <v>265</v>
      </c>
      <c r="R25" s="70" t="s">
        <v>142</v>
      </c>
    </row>
    <row r="26" spans="2:18" ht="105">
      <c r="B26" s="45">
        <v>21</v>
      </c>
      <c r="C26" s="45" t="s">
        <v>82</v>
      </c>
      <c r="D26" s="45" t="s">
        <v>181</v>
      </c>
      <c r="E26" s="46" t="s">
        <v>143</v>
      </c>
      <c r="F26" s="46" t="s">
        <v>204</v>
      </c>
      <c r="G26" s="46">
        <v>120</v>
      </c>
      <c r="H26" s="32">
        <v>11.240696899999998</v>
      </c>
      <c r="I26" s="32">
        <v>4.8508075488660571</v>
      </c>
      <c r="J26" s="47">
        <v>1.4289924807810859E-2</v>
      </c>
      <c r="K26" s="48">
        <v>49276</v>
      </c>
      <c r="L26" s="46" t="s">
        <v>178</v>
      </c>
      <c r="M26" s="49">
        <v>4.9000000000000002E-2</v>
      </c>
      <c r="N26" s="46" t="s">
        <v>307</v>
      </c>
      <c r="O26" s="46" t="s">
        <v>62</v>
      </c>
      <c r="P26" s="46" t="s">
        <v>139</v>
      </c>
      <c r="Q26" s="70" t="s">
        <v>270</v>
      </c>
      <c r="R26" s="70" t="s">
        <v>144</v>
      </c>
    </row>
    <row r="27" spans="2:18" ht="120">
      <c r="B27" s="45">
        <v>22</v>
      </c>
      <c r="C27" s="45" t="s">
        <v>104</v>
      </c>
      <c r="D27" s="45" t="s">
        <v>176</v>
      </c>
      <c r="E27" s="46" t="s">
        <v>118</v>
      </c>
      <c r="F27" s="46" t="s">
        <v>195</v>
      </c>
      <c r="G27" s="46">
        <v>10000</v>
      </c>
      <c r="H27" s="32">
        <v>9.4001279600000007</v>
      </c>
      <c r="I27" s="32">
        <v>5.0372783171734703</v>
      </c>
      <c r="J27" s="47">
        <v>1.1950070616369036E-2</v>
      </c>
      <c r="K27" s="48">
        <v>49689</v>
      </c>
      <c r="L27" s="46" t="s">
        <v>178</v>
      </c>
      <c r="M27" s="49">
        <v>8.1865999999999994E-2</v>
      </c>
      <c r="N27" s="46" t="s">
        <v>307</v>
      </c>
      <c r="O27" s="46" t="s">
        <v>225</v>
      </c>
      <c r="P27" s="46" t="s">
        <v>185</v>
      </c>
      <c r="Q27" s="70" t="s">
        <v>274</v>
      </c>
      <c r="R27" s="70" t="s">
        <v>119</v>
      </c>
    </row>
    <row r="28" spans="2:18" ht="90">
      <c r="B28" s="45">
        <v>23</v>
      </c>
      <c r="C28" s="45" t="s">
        <v>103</v>
      </c>
      <c r="D28" s="45" t="s">
        <v>183</v>
      </c>
      <c r="E28" s="46" t="s">
        <v>205</v>
      </c>
      <c r="F28" s="46" t="s">
        <v>206</v>
      </c>
      <c r="G28" s="46">
        <v>12000</v>
      </c>
      <c r="H28" s="32">
        <v>8.4698338</v>
      </c>
      <c r="I28" s="32">
        <v>1.9658165932830824</v>
      </c>
      <c r="J28" s="47">
        <v>1.0767418534046136E-2</v>
      </c>
      <c r="K28" s="48">
        <v>46290</v>
      </c>
      <c r="L28" s="46" t="s">
        <v>190</v>
      </c>
      <c r="M28" s="49">
        <v>0.05</v>
      </c>
      <c r="N28" s="46" t="s">
        <v>307</v>
      </c>
      <c r="O28" s="46" t="s">
        <v>225</v>
      </c>
      <c r="P28" s="46" t="s">
        <v>185</v>
      </c>
      <c r="Q28" s="70" t="s">
        <v>273</v>
      </c>
      <c r="R28" s="70" t="s">
        <v>145</v>
      </c>
    </row>
    <row r="29" spans="2:18" ht="30">
      <c r="B29" s="45">
        <v>24</v>
      </c>
      <c r="C29" s="45" t="s">
        <v>84</v>
      </c>
      <c r="D29" s="45" t="s">
        <v>208</v>
      </c>
      <c r="E29" s="46" t="s">
        <v>146</v>
      </c>
      <c r="F29" s="46" t="s">
        <v>209</v>
      </c>
      <c r="G29" s="46">
        <v>9104</v>
      </c>
      <c r="H29" s="32">
        <v>8.2709703000000001</v>
      </c>
      <c r="I29" s="32">
        <v>3.8549019426338433</v>
      </c>
      <c r="J29" s="47">
        <v>1.0514609968233984E-2</v>
      </c>
      <c r="K29" s="48">
        <v>48507</v>
      </c>
      <c r="L29" s="46" t="s">
        <v>178</v>
      </c>
      <c r="M29" s="49">
        <v>6.5917000000000003E-2</v>
      </c>
      <c r="N29" s="46" t="s">
        <v>307</v>
      </c>
      <c r="O29" s="46" t="s">
        <v>61</v>
      </c>
      <c r="P29" s="46" t="s">
        <v>147</v>
      </c>
      <c r="Q29" s="70" t="s">
        <v>276</v>
      </c>
      <c r="R29" s="70" t="s">
        <v>148</v>
      </c>
    </row>
    <row r="30" spans="2:18" ht="105">
      <c r="B30" s="45">
        <v>25</v>
      </c>
      <c r="C30" s="45" t="s">
        <v>310</v>
      </c>
      <c r="D30" s="45" t="s">
        <v>311</v>
      </c>
      <c r="E30" s="46" t="s">
        <v>312</v>
      </c>
      <c r="F30" s="46" t="s">
        <v>313</v>
      </c>
      <c r="G30" s="46">
        <v>8000</v>
      </c>
      <c r="H30" s="32">
        <v>8.0862285000000007</v>
      </c>
      <c r="I30" s="32">
        <v>3.3</v>
      </c>
      <c r="J30" s="47">
        <v>1.0279753850829056E-2</v>
      </c>
      <c r="K30" s="48">
        <v>51670</v>
      </c>
      <c r="L30" s="46" t="s">
        <v>178</v>
      </c>
      <c r="M30" s="49">
        <v>0.09</v>
      </c>
      <c r="N30" s="46" t="s">
        <v>307</v>
      </c>
      <c r="O30" s="46" t="s">
        <v>225</v>
      </c>
      <c r="P30" s="46" t="s">
        <v>185</v>
      </c>
      <c r="Q30" s="70" t="s">
        <v>314</v>
      </c>
      <c r="R30" s="70" t="s">
        <v>315</v>
      </c>
    </row>
    <row r="31" spans="2:18" ht="120">
      <c r="B31" s="45">
        <v>26</v>
      </c>
      <c r="C31" s="45" t="s">
        <v>246</v>
      </c>
      <c r="D31" s="45" t="s">
        <v>181</v>
      </c>
      <c r="E31" s="46" t="s">
        <v>248</v>
      </c>
      <c r="F31" s="46" t="s">
        <v>249</v>
      </c>
      <c r="G31" s="46">
        <v>8816</v>
      </c>
      <c r="H31" s="32">
        <v>7.6754053099999995</v>
      </c>
      <c r="I31" s="32">
        <v>5.5621190397847089</v>
      </c>
      <c r="J31" s="47">
        <v>9.757487967616333E-3</v>
      </c>
      <c r="K31" s="48">
        <v>49536</v>
      </c>
      <c r="L31" s="46" t="s">
        <v>178</v>
      </c>
      <c r="M31" s="49">
        <v>0.124</v>
      </c>
      <c r="N31" s="46" t="s">
        <v>307</v>
      </c>
      <c r="O31" s="46" t="s">
        <v>225</v>
      </c>
      <c r="P31" s="46" t="s">
        <v>185</v>
      </c>
      <c r="Q31" s="70" t="s">
        <v>275</v>
      </c>
      <c r="R31" s="70" t="s">
        <v>251</v>
      </c>
    </row>
    <row r="32" spans="2:18" ht="105">
      <c r="B32" s="45">
        <v>27</v>
      </c>
      <c r="C32" s="45" t="s">
        <v>83</v>
      </c>
      <c r="D32" s="45" t="s">
        <v>197</v>
      </c>
      <c r="E32" s="46" t="s">
        <v>138</v>
      </c>
      <c r="F32" s="46" t="s">
        <v>207</v>
      </c>
      <c r="G32" s="46">
        <v>8791</v>
      </c>
      <c r="H32" s="32">
        <v>6.7217192799999994</v>
      </c>
      <c r="I32" s="32">
        <v>4.8482711502879274</v>
      </c>
      <c r="J32" s="47">
        <v>8.5450985775101327E-3</v>
      </c>
      <c r="K32" s="48">
        <v>49531</v>
      </c>
      <c r="L32" s="46" t="s">
        <v>178</v>
      </c>
      <c r="M32" s="49">
        <v>0.05</v>
      </c>
      <c r="N32" s="46" t="s">
        <v>307</v>
      </c>
      <c r="O32" s="46" t="s">
        <v>61</v>
      </c>
      <c r="P32" s="46" t="s">
        <v>139</v>
      </c>
      <c r="Q32" s="70" t="s">
        <v>277</v>
      </c>
      <c r="R32" s="70" t="s">
        <v>226</v>
      </c>
    </row>
    <row r="33" spans="2:18" ht="105">
      <c r="B33" s="45">
        <v>28</v>
      </c>
      <c r="C33" s="45" t="s">
        <v>86</v>
      </c>
      <c r="D33" s="45" t="s">
        <v>181</v>
      </c>
      <c r="E33" s="46" t="s">
        <v>138</v>
      </c>
      <c r="F33" s="46" t="s">
        <v>210</v>
      </c>
      <c r="G33" s="46">
        <v>7301510</v>
      </c>
      <c r="H33" s="32">
        <v>6.1954949799999994</v>
      </c>
      <c r="I33" s="32">
        <v>2.7242181839994983</v>
      </c>
      <c r="J33" s="47">
        <v>7.8761270941634983E-3</v>
      </c>
      <c r="K33" s="48">
        <v>47478</v>
      </c>
      <c r="L33" s="46" t="s">
        <v>178</v>
      </c>
      <c r="M33" s="49">
        <v>5.2999999999999999E-2</v>
      </c>
      <c r="N33" s="46" t="s">
        <v>307</v>
      </c>
      <c r="O33" s="46" t="s">
        <v>62</v>
      </c>
      <c r="P33" s="46" t="s">
        <v>139</v>
      </c>
      <c r="Q33" s="70" t="s">
        <v>278</v>
      </c>
      <c r="R33" s="70" t="s">
        <v>227</v>
      </c>
    </row>
    <row r="34" spans="2:18" ht="90">
      <c r="B34" s="45">
        <v>29</v>
      </c>
      <c r="C34" s="45" t="s">
        <v>105</v>
      </c>
      <c r="D34" s="45" t="s">
        <v>197</v>
      </c>
      <c r="E34" s="46" t="s">
        <v>149</v>
      </c>
      <c r="F34" s="46" t="s">
        <v>212</v>
      </c>
      <c r="G34" s="46">
        <v>21242</v>
      </c>
      <c r="H34" s="32">
        <v>6.0869186100000006</v>
      </c>
      <c r="I34" s="32">
        <v>3.3</v>
      </c>
      <c r="J34" s="47">
        <v>7.7380975594284205E-3</v>
      </c>
      <c r="K34" s="48">
        <v>45616</v>
      </c>
      <c r="L34" s="46" t="s">
        <v>190</v>
      </c>
      <c r="M34" s="49">
        <v>2.5000000000000001E-2</v>
      </c>
      <c r="N34" s="46" t="s">
        <v>307</v>
      </c>
      <c r="O34" s="46" t="s">
        <v>62</v>
      </c>
      <c r="P34" s="46" t="s">
        <v>185</v>
      </c>
      <c r="Q34" s="70" t="s">
        <v>283</v>
      </c>
      <c r="R34" s="70" t="s">
        <v>150</v>
      </c>
    </row>
    <row r="35" spans="2:18" ht="90">
      <c r="B35" s="45">
        <v>30</v>
      </c>
      <c r="C35" s="45" t="s">
        <v>87</v>
      </c>
      <c r="D35" s="45" t="s">
        <v>183</v>
      </c>
      <c r="E35" s="46" t="s">
        <v>118</v>
      </c>
      <c r="F35" s="46" t="s">
        <v>211</v>
      </c>
      <c r="G35" s="46">
        <v>820</v>
      </c>
      <c r="H35" s="32">
        <v>5.7174715100000011</v>
      </c>
      <c r="I35" s="32">
        <v>1.9238434804539666</v>
      </c>
      <c r="J35" s="47">
        <v>7.2684317258568578E-3</v>
      </c>
      <c r="K35" s="48">
        <v>46888</v>
      </c>
      <c r="L35" s="46" t="s">
        <v>178</v>
      </c>
      <c r="M35" s="49">
        <v>0.09</v>
      </c>
      <c r="N35" s="46" t="s">
        <v>307</v>
      </c>
      <c r="O35" s="46" t="s">
        <v>225</v>
      </c>
      <c r="P35" s="46" t="s">
        <v>185</v>
      </c>
      <c r="Q35" s="70" t="s">
        <v>279</v>
      </c>
      <c r="R35" s="70" t="s">
        <v>119</v>
      </c>
    </row>
    <row r="36" spans="2:18" ht="60">
      <c r="B36" s="45">
        <v>31</v>
      </c>
      <c r="C36" s="45" t="s">
        <v>245</v>
      </c>
      <c r="D36" s="45" t="s">
        <v>197</v>
      </c>
      <c r="E36" s="46" t="s">
        <v>293</v>
      </c>
      <c r="F36" s="46" t="s">
        <v>247</v>
      </c>
      <c r="G36" s="46">
        <v>5063</v>
      </c>
      <c r="H36" s="32">
        <v>4.8883264899999999</v>
      </c>
      <c r="I36" s="32">
        <v>6.9689552114786188</v>
      </c>
      <c r="J36" s="47">
        <v>6.2143671873342654E-3</v>
      </c>
      <c r="K36" s="48">
        <v>51728</v>
      </c>
      <c r="L36" s="46" t="s">
        <v>178</v>
      </c>
      <c r="M36" s="49">
        <v>7.7499999999999999E-2</v>
      </c>
      <c r="N36" s="46" t="s">
        <v>307</v>
      </c>
      <c r="O36" s="46" t="s">
        <v>61</v>
      </c>
      <c r="P36" s="46" t="s">
        <v>139</v>
      </c>
      <c r="Q36" s="70" t="s">
        <v>272</v>
      </c>
      <c r="R36" s="70" t="s">
        <v>250</v>
      </c>
    </row>
    <row r="37" spans="2:18" ht="60">
      <c r="B37" s="45">
        <v>32</v>
      </c>
      <c r="C37" s="45" t="s">
        <v>88</v>
      </c>
      <c r="D37" s="45" t="s">
        <v>215</v>
      </c>
      <c r="E37" s="46" t="s">
        <v>152</v>
      </c>
      <c r="F37" s="46" t="s">
        <v>216</v>
      </c>
      <c r="G37" s="46">
        <v>11</v>
      </c>
      <c r="H37" s="32">
        <v>4.4426396800000001</v>
      </c>
      <c r="I37" s="32">
        <v>3.5237941985616805</v>
      </c>
      <c r="J37" s="47">
        <v>5.6477803413947491E-3</v>
      </c>
      <c r="K37" s="48">
        <v>48138</v>
      </c>
      <c r="L37" s="46" t="s">
        <v>178</v>
      </c>
      <c r="M37" s="49">
        <v>6.6941100000000003E-2</v>
      </c>
      <c r="N37" s="46" t="s">
        <v>308</v>
      </c>
      <c r="O37" s="46" t="s">
        <v>62</v>
      </c>
      <c r="P37" s="46" t="s">
        <v>153</v>
      </c>
      <c r="Q37" s="70" t="s">
        <v>280</v>
      </c>
      <c r="R37" s="70" t="s">
        <v>154</v>
      </c>
    </row>
    <row r="38" spans="2:18" ht="98.25">
      <c r="B38" s="45">
        <v>33</v>
      </c>
      <c r="C38" s="45" t="s">
        <v>223</v>
      </c>
      <c r="D38" s="45" t="s">
        <v>176</v>
      </c>
      <c r="E38" s="46" t="s">
        <v>302</v>
      </c>
      <c r="F38" s="46" t="s">
        <v>224</v>
      </c>
      <c r="G38" s="46">
        <v>10000</v>
      </c>
      <c r="H38" s="32">
        <v>4.1580593300000004</v>
      </c>
      <c r="I38" s="32">
        <v>2.5222747015030267</v>
      </c>
      <c r="J38" s="47">
        <v>5.28600278974842E-3</v>
      </c>
      <c r="K38" s="48">
        <v>46583</v>
      </c>
      <c r="L38" s="46" t="s">
        <v>178</v>
      </c>
      <c r="M38" s="49">
        <v>8.2242999999999997E-2</v>
      </c>
      <c r="N38" s="46" t="s">
        <v>309</v>
      </c>
      <c r="O38" s="46" t="s">
        <v>62</v>
      </c>
      <c r="P38" s="46" t="s">
        <v>139</v>
      </c>
      <c r="Q38" s="70" t="s">
        <v>271</v>
      </c>
      <c r="R38" s="70" t="s">
        <v>317</v>
      </c>
    </row>
    <row r="39" spans="2:18" ht="105">
      <c r="B39" s="45">
        <v>34</v>
      </c>
      <c r="C39" s="45" t="s">
        <v>85</v>
      </c>
      <c r="D39" s="45" t="s">
        <v>194</v>
      </c>
      <c r="E39" s="46" t="s">
        <v>155</v>
      </c>
      <c r="F39" s="46" t="s">
        <v>217</v>
      </c>
      <c r="G39" s="46">
        <v>13693</v>
      </c>
      <c r="H39" s="32">
        <v>3.0969579900000004</v>
      </c>
      <c r="I39" s="32">
        <v>4.2955475327085377</v>
      </c>
      <c r="J39" s="47">
        <v>3.9370598819410442E-3</v>
      </c>
      <c r="K39" s="48">
        <v>49355</v>
      </c>
      <c r="L39" s="46" t="s">
        <v>178</v>
      </c>
      <c r="M39" s="49">
        <v>7.2679999999999995E-2</v>
      </c>
      <c r="N39" s="46" t="s">
        <v>307</v>
      </c>
      <c r="O39" s="46" t="s">
        <v>225</v>
      </c>
      <c r="P39" s="46" t="s">
        <v>185</v>
      </c>
      <c r="Q39" s="70" t="s">
        <v>282</v>
      </c>
      <c r="R39" s="70" t="s">
        <v>127</v>
      </c>
    </row>
    <row r="40" spans="2:18" ht="45">
      <c r="B40" s="45">
        <v>35</v>
      </c>
      <c r="C40" s="45" t="s">
        <v>89</v>
      </c>
      <c r="D40" s="45" t="s">
        <v>181</v>
      </c>
      <c r="E40" s="46" t="s">
        <v>156</v>
      </c>
      <c r="F40" s="46" t="s">
        <v>218</v>
      </c>
      <c r="G40" s="46">
        <v>31</v>
      </c>
      <c r="H40" s="32">
        <v>2.6298005799999999</v>
      </c>
      <c r="I40" s="32">
        <v>1.5478621260693091</v>
      </c>
      <c r="J40" s="47">
        <v>3.3431781749881889E-3</v>
      </c>
      <c r="K40" s="48">
        <v>46587</v>
      </c>
      <c r="L40" s="46" t="s">
        <v>178</v>
      </c>
      <c r="M40" s="49">
        <v>0.06</v>
      </c>
      <c r="N40" s="46" t="s">
        <v>307</v>
      </c>
      <c r="O40" s="46" t="s">
        <v>61</v>
      </c>
      <c r="P40" s="46" t="s">
        <v>136</v>
      </c>
      <c r="Q40" s="70" t="s">
        <v>284</v>
      </c>
      <c r="R40" s="70" t="s">
        <v>157</v>
      </c>
    </row>
    <row r="41" spans="2:18" ht="90">
      <c r="B41" s="45">
        <v>36</v>
      </c>
      <c r="C41" s="45" t="s">
        <v>90</v>
      </c>
      <c r="D41" s="45" t="s">
        <v>181</v>
      </c>
      <c r="E41" s="46" t="s">
        <v>158</v>
      </c>
      <c r="F41" s="46" t="s">
        <v>219</v>
      </c>
      <c r="G41" s="46">
        <v>40</v>
      </c>
      <c r="H41" s="32">
        <v>2.62595825</v>
      </c>
      <c r="I41" s="32">
        <v>2.52</v>
      </c>
      <c r="J41" s="47">
        <v>3.3382935484142975E-3</v>
      </c>
      <c r="K41" s="48">
        <v>46728</v>
      </c>
      <c r="L41" s="46" t="s">
        <v>178</v>
      </c>
      <c r="M41" s="49">
        <v>9.6699999999999994E-2</v>
      </c>
      <c r="N41" s="46" t="s">
        <v>307</v>
      </c>
      <c r="O41" s="46" t="s">
        <v>61</v>
      </c>
      <c r="P41" s="46" t="s">
        <v>139</v>
      </c>
      <c r="Q41" s="70" t="s">
        <v>285</v>
      </c>
      <c r="R41" s="70" t="s">
        <v>228</v>
      </c>
    </row>
    <row r="42" spans="2:18" ht="60">
      <c r="B42" s="45">
        <v>37</v>
      </c>
      <c r="C42" s="45" t="s">
        <v>67</v>
      </c>
      <c r="D42" s="45" t="s">
        <v>186</v>
      </c>
      <c r="E42" s="46" t="s">
        <v>213</v>
      </c>
      <c r="F42" s="46" t="s">
        <v>214</v>
      </c>
      <c r="G42" s="46">
        <v>27966</v>
      </c>
      <c r="H42" s="32">
        <v>2.4657155400000001</v>
      </c>
      <c r="I42" s="32">
        <v>0.57719855972806655</v>
      </c>
      <c r="J42" s="47">
        <v>3.1345823108219167E-3</v>
      </c>
      <c r="K42" s="48">
        <v>45653</v>
      </c>
      <c r="L42" s="46" t="s">
        <v>190</v>
      </c>
      <c r="M42" s="49">
        <v>1.4999999999999999E-2</v>
      </c>
      <c r="N42" s="46" t="s">
        <v>307</v>
      </c>
      <c r="O42" s="46" t="s">
        <v>225</v>
      </c>
      <c r="P42" s="46" t="s">
        <v>185</v>
      </c>
      <c r="Q42" s="70" t="s">
        <v>281</v>
      </c>
      <c r="R42" s="70" t="s">
        <v>151</v>
      </c>
    </row>
    <row r="43" spans="2:18" ht="90">
      <c r="B43" s="45">
        <v>38</v>
      </c>
      <c r="C43" s="45" t="s">
        <v>91</v>
      </c>
      <c r="D43" s="45" t="s">
        <v>220</v>
      </c>
      <c r="E43" s="46" t="s">
        <v>118</v>
      </c>
      <c r="F43" s="46" t="s">
        <v>221</v>
      </c>
      <c r="G43" s="46">
        <v>550</v>
      </c>
      <c r="H43" s="32">
        <v>0.57910490000000003</v>
      </c>
      <c r="I43" s="32">
        <v>5.2496135369987575</v>
      </c>
      <c r="J43" s="47">
        <v>7.3619683463174137E-4</v>
      </c>
      <c r="K43" s="48">
        <v>50019</v>
      </c>
      <c r="L43" s="46" t="s">
        <v>178</v>
      </c>
      <c r="M43" s="49">
        <v>0.06</v>
      </c>
      <c r="N43" s="46" t="s">
        <v>307</v>
      </c>
      <c r="O43" s="46" t="s">
        <v>225</v>
      </c>
      <c r="P43" s="46" t="s">
        <v>185</v>
      </c>
      <c r="Q43" s="70" t="s">
        <v>258</v>
      </c>
      <c r="R43" s="70" t="s">
        <v>119</v>
      </c>
    </row>
    <row r="44" spans="2:18" ht="60">
      <c r="B44" s="45">
        <v>39</v>
      </c>
      <c r="C44" s="45" t="s">
        <v>92</v>
      </c>
      <c r="D44" s="45" t="s">
        <v>194</v>
      </c>
      <c r="E44" s="46" t="s">
        <v>159</v>
      </c>
      <c r="F44" s="46" t="s">
        <v>222</v>
      </c>
      <c r="G44" s="46">
        <v>614</v>
      </c>
      <c r="H44" s="32">
        <v>0.23123070000000001</v>
      </c>
      <c r="I44" s="32">
        <v>5.4505939780807866</v>
      </c>
      <c r="J44" s="47">
        <v>2.9395591266743174E-4</v>
      </c>
      <c r="K44" s="48">
        <v>51302</v>
      </c>
      <c r="L44" s="46" t="s">
        <v>178</v>
      </c>
      <c r="M44" s="49">
        <v>8.8999999999999996E-2</v>
      </c>
      <c r="N44" s="46" t="s">
        <v>307</v>
      </c>
      <c r="O44" s="46" t="s">
        <v>225</v>
      </c>
      <c r="P44" s="46" t="s">
        <v>185</v>
      </c>
      <c r="Q44" s="70" t="s">
        <v>286</v>
      </c>
      <c r="R44" s="70" t="s">
        <v>160</v>
      </c>
    </row>
    <row r="45" spans="2:18">
      <c r="B45" s="50"/>
      <c r="C45" s="50"/>
      <c r="D45" s="50"/>
      <c r="E45" s="51"/>
      <c r="F45" s="51"/>
      <c r="G45" s="51"/>
      <c r="H45" s="71">
        <v>692.76765507999983</v>
      </c>
      <c r="I45" s="52">
        <v>4.7242657916231785</v>
      </c>
      <c r="J45" s="62"/>
      <c r="K45" s="51"/>
      <c r="L45" s="51"/>
      <c r="M45" s="51"/>
      <c r="N45" s="51"/>
      <c r="O45" s="51"/>
      <c r="P45" s="51"/>
      <c r="Q45" s="51"/>
      <c r="R45" s="66"/>
    </row>
    <row r="46" spans="2:18">
      <c r="B46"/>
      <c r="C46"/>
      <c r="D46"/>
      <c r="E46"/>
      <c r="F46"/>
      <c r="G46"/>
      <c r="H46" s="67"/>
      <c r="I46"/>
      <c r="J46"/>
      <c r="K46"/>
      <c r="L46"/>
      <c r="M46"/>
      <c r="N46"/>
      <c r="O46"/>
      <c r="P46"/>
      <c r="Q46"/>
      <c r="R46" s="65"/>
    </row>
    <row r="47" spans="2:18">
      <c r="B47"/>
      <c r="C47"/>
      <c r="D47"/>
      <c r="E47"/>
      <c r="F47"/>
      <c r="G47"/>
      <c r="H47"/>
      <c r="I47"/>
      <c r="J47"/>
      <c r="K47"/>
      <c r="L47"/>
      <c r="M47"/>
      <c r="N47"/>
      <c r="O47"/>
      <c r="P47"/>
      <c r="Q47"/>
      <c r="R47" s="65"/>
    </row>
    <row r="48" spans="2:18">
      <c r="B48"/>
      <c r="C48"/>
      <c r="D48"/>
      <c r="E48"/>
      <c r="F48"/>
      <c r="G48"/>
      <c r="H48"/>
      <c r="I48"/>
      <c r="J48"/>
      <c r="K48"/>
      <c r="L48"/>
      <c r="M48"/>
      <c r="N48"/>
      <c r="O48"/>
      <c r="P48"/>
      <c r="Q48"/>
      <c r="R48" s="65"/>
    </row>
    <row r="49" spans="1:18">
      <c r="B49"/>
      <c r="C49"/>
      <c r="D49"/>
      <c r="E49"/>
      <c r="F49"/>
      <c r="G49"/>
      <c r="H49"/>
      <c r="I49"/>
      <c r="J49"/>
      <c r="K49"/>
      <c r="L49"/>
      <c r="M49"/>
      <c r="N49"/>
      <c r="O49"/>
      <c r="P49"/>
      <c r="Q49"/>
      <c r="R49" s="65"/>
    </row>
    <row r="50" spans="1:18">
      <c r="B50"/>
      <c r="C50"/>
      <c r="D50"/>
      <c r="E50"/>
      <c r="F50"/>
      <c r="G50"/>
      <c r="H50"/>
      <c r="I50"/>
      <c r="J50"/>
      <c r="K50"/>
      <c r="L50"/>
      <c r="M50"/>
      <c r="N50"/>
      <c r="O50"/>
      <c r="P50"/>
      <c r="Q50"/>
      <c r="R50" s="65"/>
    </row>
    <row r="51" spans="1:18">
      <c r="B51"/>
      <c r="C51"/>
      <c r="D51"/>
      <c r="E51"/>
      <c r="F51"/>
      <c r="G51"/>
      <c r="H51"/>
      <c r="I51"/>
      <c r="J51"/>
      <c r="K51"/>
      <c r="L51"/>
      <c r="M51"/>
      <c r="N51"/>
      <c r="O51"/>
      <c r="P51"/>
      <c r="Q51"/>
      <c r="R51" s="65"/>
    </row>
    <row r="52" spans="1:18">
      <c r="B52"/>
      <c r="C52"/>
      <c r="D52"/>
      <c r="E52"/>
      <c r="F52"/>
      <c r="G52"/>
      <c r="H52"/>
      <c r="I52"/>
      <c r="J52"/>
      <c r="K52"/>
      <c r="L52"/>
      <c r="M52"/>
      <c r="N52"/>
      <c r="O52"/>
      <c r="P52"/>
      <c r="Q52"/>
      <c r="R52" s="65"/>
    </row>
    <row r="53" spans="1:18">
      <c r="B53"/>
      <c r="C53"/>
      <c r="D53"/>
      <c r="E53"/>
      <c r="F53"/>
      <c r="G53"/>
      <c r="H53"/>
      <c r="I53"/>
      <c r="J53"/>
      <c r="K53"/>
      <c r="L53"/>
      <c r="M53"/>
      <c r="N53"/>
      <c r="O53"/>
      <c r="P53"/>
      <c r="Q53"/>
      <c r="R53" s="65"/>
    </row>
    <row r="54" spans="1:18">
      <c r="B54"/>
      <c r="C54"/>
      <c r="D54"/>
      <c r="E54"/>
      <c r="F54"/>
      <c r="G54"/>
      <c r="H54"/>
      <c r="I54"/>
      <c r="J54"/>
      <c r="K54"/>
      <c r="L54"/>
      <c r="M54"/>
      <c r="N54"/>
      <c r="O54"/>
      <c r="P54"/>
      <c r="Q54"/>
      <c r="R54" s="65"/>
    </row>
    <row r="55" spans="1:18">
      <c r="B55"/>
      <c r="C55"/>
      <c r="D55"/>
      <c r="E55"/>
      <c r="F55"/>
      <c r="G55"/>
      <c r="H55"/>
      <c r="I55"/>
      <c r="J55"/>
      <c r="K55"/>
      <c r="L55"/>
      <c r="M55"/>
      <c r="N55"/>
      <c r="O55"/>
      <c r="P55"/>
      <c r="Q55"/>
      <c r="R55" s="65"/>
    </row>
    <row r="56" spans="1:18">
      <c r="B56"/>
      <c r="C56"/>
      <c r="D56"/>
      <c r="E56"/>
      <c r="F56"/>
      <c r="G56"/>
      <c r="H56"/>
      <c r="I56"/>
      <c r="J56"/>
      <c r="K56"/>
      <c r="L56"/>
      <c r="M56"/>
      <c r="N56"/>
      <c r="O56"/>
      <c r="P56"/>
      <c r="Q56"/>
      <c r="R56" s="65"/>
    </row>
    <row r="57" spans="1:18">
      <c r="B57"/>
      <c r="C57"/>
      <c r="D57"/>
      <c r="E57"/>
      <c r="F57"/>
      <c r="G57"/>
      <c r="H57"/>
      <c r="I57"/>
      <c r="J57"/>
      <c r="K57"/>
      <c r="L57"/>
      <c r="M57"/>
      <c r="N57"/>
      <c r="O57"/>
      <c r="P57"/>
      <c r="Q57"/>
      <c r="R57" s="65"/>
    </row>
    <row r="58" spans="1:18">
      <c r="E58" s="38"/>
    </row>
    <row r="59" spans="1:18" s="29" customFormat="1" ht="15.75">
      <c r="A59" s="27" t="s">
        <v>33</v>
      </c>
      <c r="B59" s="1" t="s">
        <v>69</v>
      </c>
      <c r="C59"/>
      <c r="D59"/>
      <c r="E59"/>
      <c r="F59"/>
      <c r="G59"/>
      <c r="H59" s="21"/>
      <c r="I59" s="21"/>
      <c r="J59" s="21"/>
      <c r="K59" s="21"/>
      <c r="L59" s="21"/>
      <c r="M59" s="67"/>
      <c r="N59"/>
      <c r="O59"/>
      <c r="P59"/>
      <c r="Q59"/>
      <c r="R59" s="65"/>
    </row>
    <row r="60" spans="1:18" s="29" customFormat="1">
      <c r="A60" s="27"/>
      <c r="B60" s="42" t="s">
        <v>34</v>
      </c>
      <c r="C60" s="42" t="s">
        <v>70</v>
      </c>
      <c r="D60" s="42" t="s">
        <v>71</v>
      </c>
      <c r="E60" s="43" t="s">
        <v>72</v>
      </c>
      <c r="F60" s="43" t="s">
        <v>73</v>
      </c>
      <c r="G60" s="43" t="s">
        <v>52</v>
      </c>
      <c r="H60" s="21"/>
      <c r="I60" s="21"/>
      <c r="J60" s="21"/>
      <c r="K60" s="21"/>
      <c r="L60" s="21"/>
      <c r="M60" s="67"/>
      <c r="N60"/>
      <c r="O60"/>
      <c r="P60"/>
      <c r="Q60"/>
      <c r="R60" s="65"/>
    </row>
    <row r="61" spans="1:18">
      <c r="B61" s="53">
        <v>1</v>
      </c>
      <c r="C61" s="53" t="s">
        <v>107</v>
      </c>
      <c r="D61" s="53" t="s">
        <v>62</v>
      </c>
      <c r="E61" s="55" t="s">
        <v>74</v>
      </c>
      <c r="F61" s="31">
        <v>13.978797050000001</v>
      </c>
      <c r="G61" s="54">
        <f>+F61/Características!$F$31*1000000</f>
        <v>1.8490696383859837E-2</v>
      </c>
      <c r="M61"/>
      <c r="N61"/>
      <c r="O61"/>
      <c r="P61"/>
      <c r="Q61"/>
      <c r="R61" s="65"/>
    </row>
    <row r="62" spans="1:18">
      <c r="B62" s="53">
        <v>3</v>
      </c>
      <c r="C62" s="53" t="s">
        <v>93</v>
      </c>
      <c r="D62" s="53" t="s">
        <v>62</v>
      </c>
      <c r="E62" s="55" t="s">
        <v>74</v>
      </c>
      <c r="F62" s="31">
        <v>5.6027054999999999</v>
      </c>
      <c r="G62" s="54">
        <f>+F62/Características!$F$31*1000000</f>
        <v>7.4110759286459211E-3</v>
      </c>
      <c r="M62"/>
      <c r="N62"/>
      <c r="O62"/>
      <c r="P62"/>
      <c r="Q62"/>
      <c r="R62" s="65"/>
    </row>
    <row r="63" spans="1:18">
      <c r="B63" s="53">
        <v>4</v>
      </c>
      <c r="C63" s="53" t="s">
        <v>297</v>
      </c>
      <c r="D63" s="53" t="s">
        <v>62</v>
      </c>
      <c r="E63" s="55" t="s">
        <v>74</v>
      </c>
      <c r="F63" s="31">
        <v>5.9285186400000009</v>
      </c>
      <c r="G63" s="54">
        <f>+F63/Características!$F$31*1000000</f>
        <v>7.8420509136938685E-3</v>
      </c>
      <c r="H63"/>
      <c r="J63"/>
      <c r="K63"/>
      <c r="L63"/>
      <c r="M63"/>
      <c r="N63"/>
      <c r="O63"/>
      <c r="P63"/>
      <c r="Q63"/>
      <c r="R63" s="65"/>
    </row>
    <row r="64" spans="1:18">
      <c r="B64" s="53">
        <v>6</v>
      </c>
      <c r="C64" s="53" t="s">
        <v>106</v>
      </c>
      <c r="D64" s="53" t="s">
        <v>62</v>
      </c>
      <c r="E64" s="55" t="s">
        <v>74</v>
      </c>
      <c r="F64" s="31">
        <v>3.4749315899999997</v>
      </c>
      <c r="G64" s="54">
        <f>+F64/Características!$F$31*1000000</f>
        <v>4.5965260641203246E-3</v>
      </c>
      <c r="H64"/>
      <c r="J64"/>
      <c r="K64"/>
      <c r="L64"/>
      <c r="M64"/>
      <c r="N64"/>
      <c r="O64"/>
      <c r="P64"/>
      <c r="Q64"/>
      <c r="R64" s="65"/>
    </row>
    <row r="65" spans="1:18">
      <c r="B65" s="53">
        <v>7</v>
      </c>
      <c r="C65" s="53" t="s">
        <v>108</v>
      </c>
      <c r="D65" s="53" t="s">
        <v>62</v>
      </c>
      <c r="E65" s="54" t="s">
        <v>74</v>
      </c>
      <c r="F65" s="31">
        <v>1.919E-4</v>
      </c>
      <c r="G65" s="54">
        <f>+F65/Características!$F$31*1000000</f>
        <v>2.5383905520416026E-7</v>
      </c>
      <c r="H65"/>
      <c r="J65"/>
      <c r="K65"/>
      <c r="L65"/>
      <c r="M65"/>
      <c r="N65"/>
      <c r="O65"/>
      <c r="P65"/>
      <c r="Q65"/>
      <c r="R65" s="65"/>
    </row>
    <row r="66" spans="1:18">
      <c r="B66" s="56" t="s">
        <v>68</v>
      </c>
      <c r="C66" s="57"/>
      <c r="D66" s="58"/>
      <c r="E66" s="59"/>
      <c r="F66" s="60">
        <f>SUM(F61:F65)</f>
        <v>28.985144680000001</v>
      </c>
      <c r="G66" s="59">
        <f>SUM(G61:G65)</f>
        <v>3.8340603129375157E-2</v>
      </c>
      <c r="H66"/>
      <c r="J66"/>
      <c r="K66"/>
      <c r="L66"/>
      <c r="M66"/>
      <c r="N66"/>
      <c r="O66"/>
      <c r="P66"/>
      <c r="Q66"/>
      <c r="R66" s="65"/>
    </row>
    <row r="67" spans="1:18">
      <c r="B67"/>
      <c r="C67"/>
      <c r="D67"/>
      <c r="E67"/>
      <c r="F67"/>
      <c r="G67"/>
      <c r="H67"/>
    </row>
    <row r="68" spans="1:18" s="29" customFormat="1">
      <c r="A68" s="27" t="s">
        <v>33</v>
      </c>
      <c r="B68"/>
      <c r="C68"/>
      <c r="D68"/>
      <c r="E68"/>
      <c r="F68"/>
      <c r="G68"/>
      <c r="H68"/>
      <c r="I68"/>
      <c r="J68"/>
      <c r="K68"/>
      <c r="L68"/>
      <c r="M68"/>
      <c r="N68"/>
      <c r="O68"/>
      <c r="P68"/>
      <c r="Q68"/>
      <c r="R68" s="65"/>
    </row>
    <row r="69" spans="1:18" s="29" customFormat="1">
      <c r="A69" s="27"/>
      <c r="B69"/>
      <c r="C69"/>
      <c r="D69"/>
      <c r="E69"/>
      <c r="F69"/>
      <c r="G69"/>
      <c r="H69"/>
      <c r="I69"/>
      <c r="J69"/>
      <c r="K69"/>
      <c r="L69"/>
      <c r="M69"/>
      <c r="N69"/>
      <c r="O69"/>
      <c r="P69"/>
      <c r="Q69"/>
      <c r="R69" s="65"/>
    </row>
    <row r="70" spans="1:18">
      <c r="B70"/>
      <c r="C70"/>
      <c r="D70"/>
      <c r="E70"/>
      <c r="F70"/>
      <c r="G70"/>
      <c r="H70"/>
      <c r="I70"/>
      <c r="J70"/>
      <c r="K70"/>
      <c r="L70"/>
      <c r="M70"/>
      <c r="N70"/>
      <c r="O70"/>
      <c r="P70"/>
      <c r="Q70"/>
      <c r="R70" s="65"/>
    </row>
    <row r="71" spans="1:18">
      <c r="B71"/>
      <c r="C71"/>
      <c r="D71"/>
      <c r="E71"/>
      <c r="F71"/>
      <c r="G71"/>
      <c r="H71"/>
      <c r="I71"/>
      <c r="J71"/>
      <c r="K71"/>
      <c r="L71"/>
      <c r="M71"/>
      <c r="N71"/>
      <c r="O71"/>
      <c r="P71"/>
      <c r="Q71"/>
      <c r="R71" s="65"/>
    </row>
    <row r="72" spans="1:18">
      <c r="B72"/>
      <c r="C72"/>
      <c r="D72"/>
      <c r="E72"/>
      <c r="F72"/>
      <c r="G72"/>
      <c r="H72"/>
      <c r="I72"/>
      <c r="J72"/>
      <c r="K72"/>
      <c r="L72"/>
      <c r="M72"/>
      <c r="N72"/>
      <c r="O72"/>
      <c r="P72"/>
      <c r="Q72"/>
      <c r="R72" s="65"/>
    </row>
    <row r="73" spans="1:18">
      <c r="B73"/>
      <c r="C73"/>
      <c r="D73"/>
      <c r="E73"/>
      <c r="F73"/>
      <c r="G73"/>
      <c r="H73"/>
      <c r="I73"/>
      <c r="J73"/>
      <c r="K73"/>
      <c r="L73"/>
      <c r="M73"/>
      <c r="N73"/>
      <c r="O73"/>
      <c r="P73"/>
      <c r="Q73"/>
      <c r="R73" s="65"/>
    </row>
    <row r="74" spans="1:18">
      <c r="B74"/>
      <c r="C74"/>
      <c r="D74"/>
      <c r="E74"/>
      <c r="F74"/>
      <c r="G74"/>
      <c r="H74"/>
      <c r="I74"/>
      <c r="J74"/>
      <c r="K74"/>
      <c r="L74"/>
      <c r="M74"/>
      <c r="N74"/>
      <c r="O74"/>
      <c r="P74"/>
      <c r="Q74"/>
      <c r="R74" s="65"/>
    </row>
    <row r="75" spans="1:18">
      <c r="B75"/>
      <c r="C75"/>
      <c r="D75"/>
      <c r="E75"/>
      <c r="F75"/>
      <c r="G75"/>
      <c r="H75"/>
      <c r="I75"/>
      <c r="J75"/>
      <c r="K75"/>
      <c r="L75"/>
      <c r="M75"/>
      <c r="N75"/>
      <c r="O75"/>
      <c r="P75"/>
      <c r="Q75"/>
      <c r="R75" s="65"/>
    </row>
    <row r="76" spans="1:18">
      <c r="B76"/>
      <c r="C76"/>
      <c r="D76"/>
      <c r="E76"/>
      <c r="F76"/>
      <c r="G76"/>
      <c r="H76"/>
      <c r="I76"/>
      <c r="J76"/>
      <c r="K76"/>
      <c r="L76"/>
      <c r="M76"/>
      <c r="N76"/>
      <c r="O76"/>
      <c r="P76"/>
      <c r="Q76"/>
      <c r="R76" s="65"/>
    </row>
    <row r="77" spans="1:18">
      <c r="B77"/>
      <c r="C77"/>
      <c r="D77"/>
      <c r="E77"/>
      <c r="F77"/>
      <c r="G77"/>
      <c r="H77"/>
      <c r="I77"/>
      <c r="J77"/>
      <c r="K77"/>
      <c r="L77"/>
      <c r="M77"/>
      <c r="N77"/>
      <c r="O77"/>
      <c r="P77"/>
      <c r="Q77"/>
      <c r="R77" s="65"/>
    </row>
    <row r="78" spans="1:18">
      <c r="B78"/>
      <c r="C78"/>
      <c r="D78"/>
      <c r="E78"/>
      <c r="F78"/>
      <c r="G78"/>
      <c r="H78"/>
      <c r="I78"/>
      <c r="J78"/>
      <c r="K78"/>
      <c r="L78"/>
      <c r="M78"/>
      <c r="N78"/>
      <c r="O78"/>
      <c r="P78"/>
      <c r="Q78"/>
      <c r="R78" s="65"/>
    </row>
    <row r="79" spans="1:18">
      <c r="B79"/>
      <c r="C79"/>
      <c r="D79"/>
      <c r="E79"/>
      <c r="F79"/>
      <c r="G79"/>
      <c r="H79"/>
      <c r="I79"/>
      <c r="J79"/>
      <c r="K79"/>
      <c r="L79"/>
      <c r="M79"/>
      <c r="N79"/>
      <c r="O79"/>
      <c r="P79"/>
      <c r="Q79"/>
      <c r="R79" s="65"/>
    </row>
    <row r="80" spans="1:18">
      <c r="B80"/>
      <c r="C80"/>
      <c r="D80"/>
      <c r="E80"/>
      <c r="F80"/>
      <c r="G80"/>
      <c r="H80"/>
      <c r="I80"/>
      <c r="J80"/>
      <c r="K80"/>
      <c r="L80"/>
      <c r="M80"/>
      <c r="N80"/>
      <c r="O80"/>
      <c r="P80"/>
      <c r="Q80"/>
      <c r="R80" s="65"/>
    </row>
    <row r="81" spans="1:18">
      <c r="B81"/>
      <c r="C81"/>
      <c r="D81"/>
      <c r="E81"/>
      <c r="F81"/>
      <c r="G81"/>
      <c r="H81"/>
      <c r="I81"/>
      <c r="J81"/>
      <c r="K81"/>
      <c r="L81"/>
      <c r="M81"/>
      <c r="N81"/>
      <c r="O81"/>
      <c r="P81"/>
      <c r="Q81"/>
      <c r="R81" s="65"/>
    </row>
    <row r="82" spans="1:18">
      <c r="B82"/>
      <c r="C82"/>
      <c r="D82"/>
      <c r="E82"/>
      <c r="F82"/>
      <c r="G82"/>
      <c r="H82"/>
      <c r="I82"/>
      <c r="J82"/>
      <c r="K82"/>
      <c r="L82"/>
      <c r="M82"/>
      <c r="N82"/>
      <c r="O82"/>
      <c r="P82"/>
      <c r="Q82"/>
      <c r="R82" s="65"/>
    </row>
    <row r="83" spans="1:18">
      <c r="B83"/>
      <c r="C83"/>
      <c r="D83"/>
      <c r="E83"/>
      <c r="F83"/>
      <c r="G83"/>
      <c r="H83"/>
      <c r="I83"/>
      <c r="J83"/>
      <c r="K83"/>
      <c r="L83"/>
      <c r="M83"/>
      <c r="N83"/>
      <c r="O83"/>
      <c r="P83"/>
      <c r="Q83"/>
      <c r="R83" s="65"/>
    </row>
    <row r="84" spans="1:18">
      <c r="B84"/>
      <c r="C84"/>
      <c r="D84"/>
      <c r="E84"/>
      <c r="F84"/>
      <c r="G84"/>
      <c r="H84"/>
      <c r="I84"/>
      <c r="J84"/>
      <c r="K84"/>
      <c r="L84"/>
      <c r="M84"/>
      <c r="N84"/>
      <c r="O84"/>
      <c r="P84"/>
      <c r="Q84"/>
      <c r="R84" s="65"/>
    </row>
    <row r="85" spans="1:18">
      <c r="B85"/>
      <c r="C85"/>
      <c r="D85"/>
      <c r="E85"/>
      <c r="F85"/>
      <c r="G85"/>
      <c r="H85"/>
      <c r="I85"/>
      <c r="J85"/>
      <c r="K85"/>
      <c r="L85"/>
      <c r="M85"/>
      <c r="N85"/>
      <c r="O85"/>
      <c r="P85"/>
      <c r="Q85"/>
      <c r="R85" s="65"/>
    </row>
    <row r="86" spans="1:18">
      <c r="B86"/>
      <c r="C86"/>
      <c r="D86"/>
      <c r="E86"/>
      <c r="F86"/>
      <c r="G86"/>
      <c r="H86"/>
      <c r="I86"/>
      <c r="J86"/>
      <c r="K86"/>
      <c r="L86"/>
      <c r="M86"/>
      <c r="N86"/>
      <c r="O86"/>
      <c r="P86"/>
      <c r="Q86"/>
      <c r="R86" s="65"/>
    </row>
    <row r="87" spans="1:18">
      <c r="B87"/>
      <c r="C87"/>
      <c r="D87"/>
      <c r="E87"/>
      <c r="F87"/>
      <c r="G87"/>
      <c r="H87"/>
      <c r="I87"/>
      <c r="J87"/>
      <c r="K87"/>
      <c r="L87"/>
      <c r="M87"/>
      <c r="N87"/>
      <c r="O87"/>
      <c r="P87"/>
      <c r="Q87"/>
      <c r="R87" s="65"/>
    </row>
    <row r="88" spans="1:18">
      <c r="B88"/>
      <c r="C88"/>
      <c r="D88"/>
      <c r="E88"/>
      <c r="F88"/>
      <c r="G88"/>
      <c r="H88"/>
      <c r="I88"/>
      <c r="J88"/>
      <c r="K88"/>
      <c r="L88"/>
      <c r="M88"/>
      <c r="N88"/>
      <c r="O88"/>
      <c r="P88"/>
      <c r="Q88"/>
      <c r="R88" s="65"/>
    </row>
    <row r="89" spans="1:18">
      <c r="B89"/>
      <c r="C89"/>
      <c r="D89"/>
      <c r="E89"/>
      <c r="F89"/>
      <c r="G89"/>
      <c r="H89"/>
      <c r="I89"/>
      <c r="J89"/>
      <c r="K89"/>
      <c r="L89"/>
      <c r="M89"/>
      <c r="N89"/>
      <c r="O89"/>
      <c r="P89"/>
      <c r="Q89"/>
      <c r="R89" s="65"/>
    </row>
    <row r="90" spans="1:18">
      <c r="B90"/>
      <c r="C90"/>
      <c r="D90"/>
      <c r="E90"/>
      <c r="F90"/>
      <c r="G90"/>
      <c r="H90"/>
      <c r="I90"/>
      <c r="J90"/>
      <c r="K90"/>
      <c r="L90"/>
      <c r="M90"/>
      <c r="N90"/>
      <c r="O90"/>
      <c r="P90"/>
      <c r="Q90"/>
      <c r="R90" s="65"/>
    </row>
    <row r="91" spans="1:18">
      <c r="B91"/>
      <c r="C91"/>
      <c r="D91"/>
      <c r="E91"/>
      <c r="F91"/>
      <c r="G91"/>
      <c r="H91"/>
      <c r="I91"/>
      <c r="J91"/>
      <c r="K91"/>
      <c r="L91"/>
      <c r="M91"/>
      <c r="N91"/>
      <c r="O91"/>
      <c r="P91"/>
      <c r="Q91"/>
      <c r="R91" s="65"/>
    </row>
    <row r="92" spans="1:18">
      <c r="B92"/>
      <c r="C92"/>
      <c r="D92"/>
      <c r="E92"/>
      <c r="F92"/>
      <c r="G92"/>
      <c r="H92"/>
      <c r="I92"/>
      <c r="J92"/>
      <c r="K92"/>
      <c r="L92"/>
      <c r="M92"/>
      <c r="N92"/>
      <c r="O92"/>
      <c r="P92"/>
      <c r="Q92"/>
      <c r="R92" s="65"/>
    </row>
    <row r="93" spans="1:18">
      <c r="B93"/>
      <c r="C93"/>
      <c r="D93"/>
      <c r="E93"/>
      <c r="F93"/>
      <c r="G93"/>
      <c r="H93"/>
    </row>
    <row r="94" spans="1:18" s="29" customFormat="1">
      <c r="A94" s="27" t="s">
        <v>33</v>
      </c>
      <c r="B94"/>
      <c r="C94"/>
      <c r="D94"/>
      <c r="E94"/>
      <c r="F94"/>
      <c r="G94"/>
      <c r="H94"/>
      <c r="I94"/>
      <c r="J94"/>
      <c r="K94"/>
      <c r="L94"/>
      <c r="M94"/>
      <c r="N94"/>
      <c r="O94"/>
      <c r="P94"/>
      <c r="Q94"/>
      <c r="R94" s="65"/>
    </row>
    <row r="95" spans="1:18" s="29" customFormat="1">
      <c r="A95" s="27"/>
      <c r="B95"/>
      <c r="C95"/>
      <c r="D95"/>
      <c r="E95"/>
      <c r="F95"/>
      <c r="G95"/>
      <c r="H95"/>
      <c r="I95"/>
      <c r="J95"/>
      <c r="K95"/>
      <c r="L95"/>
      <c r="M95"/>
      <c r="N95"/>
      <c r="O95"/>
      <c r="P95"/>
      <c r="Q95"/>
      <c r="R95" s="65"/>
    </row>
    <row r="96" spans="1:18">
      <c r="B96"/>
      <c r="C96"/>
      <c r="D96"/>
      <c r="E96"/>
      <c r="F96"/>
      <c r="G96"/>
      <c r="H96"/>
      <c r="I96"/>
      <c r="J96"/>
      <c r="K96"/>
      <c r="L96"/>
      <c r="M96"/>
      <c r="N96"/>
      <c r="O96"/>
      <c r="P96"/>
      <c r="Q96"/>
      <c r="R96" s="65"/>
    </row>
    <row r="97" spans="2:18">
      <c r="B97"/>
      <c r="C97"/>
      <c r="D97"/>
      <c r="E97"/>
      <c r="F97"/>
      <c r="G97"/>
      <c r="H97"/>
      <c r="I97"/>
      <c r="J97"/>
      <c r="K97"/>
      <c r="L97"/>
      <c r="M97"/>
      <c r="N97"/>
      <c r="O97"/>
      <c r="P97"/>
      <c r="Q97"/>
      <c r="R97" s="65"/>
    </row>
    <row r="98" spans="2:18">
      <c r="B98"/>
      <c r="C98"/>
      <c r="D98"/>
      <c r="E98"/>
      <c r="F98"/>
      <c r="G98"/>
      <c r="H98"/>
      <c r="I98"/>
      <c r="J98"/>
      <c r="K98"/>
      <c r="L98"/>
      <c r="M98"/>
      <c r="N98"/>
      <c r="O98"/>
      <c r="P98"/>
      <c r="Q98"/>
      <c r="R98" s="65"/>
    </row>
    <row r="99" spans="2:18">
      <c r="B99"/>
      <c r="C99"/>
      <c r="D99"/>
      <c r="E99"/>
      <c r="F99"/>
      <c r="G99"/>
      <c r="H99"/>
      <c r="I99"/>
      <c r="J99"/>
      <c r="K99"/>
      <c r="L99"/>
      <c r="M99"/>
      <c r="N99"/>
      <c r="O99"/>
      <c r="P99"/>
      <c r="Q99"/>
      <c r="R99" s="65"/>
    </row>
    <row r="100" spans="2:18">
      <c r="B100"/>
      <c r="C100"/>
      <c r="D100"/>
      <c r="E100"/>
      <c r="F100"/>
      <c r="G100"/>
      <c r="H100"/>
    </row>
    <row r="101" spans="2:18">
      <c r="B101"/>
      <c r="C101"/>
      <c r="D101"/>
      <c r="E101"/>
      <c r="F101"/>
      <c r="G101"/>
      <c r="H101"/>
    </row>
  </sheetData>
  <sortState xmlns:xlrd2="http://schemas.microsoft.com/office/spreadsheetml/2017/richdata2" ref="B61:G65">
    <sortCondition descending="1" ref="F61:F65"/>
  </sortState>
  <pageMargins left="0.7" right="0.7" top="0.75" bottom="0.75" header="0.3" footer="0.3"/>
  <pageSetup paperSize="9" orientation="portrait" r:id="rId1"/>
  <headerFooter>
    <oddFooter>&amp;R_x000D_&amp;1#&amp;"Calibri"&amp;10&amp;K008000 [ CLASSIFICAÇÃO: PÚBLICA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48CD-2CAC-4C4D-B5ED-ED17D1856712}">
  <dimension ref="A1:DQ32"/>
  <sheetViews>
    <sheetView showGridLines="0" zoomScale="85" zoomScaleNormal="85" workbookViewId="0">
      <pane xSplit="2" ySplit="23" topLeftCell="AR24" activePane="bottomRight" state="frozen"/>
      <selection pane="topRight" activeCell="C1" sqref="C1"/>
      <selection pane="bottomLeft" activeCell="A24" sqref="A24"/>
      <selection pane="bottomRight" activeCell="AZ26" sqref="AZ26"/>
    </sheetView>
  </sheetViews>
  <sheetFormatPr defaultColWidth="9.140625" defaultRowHeight="15.75" customHeight="1"/>
  <cols>
    <col min="1" max="1" width="3.140625" style="20" customWidth="1"/>
    <col min="2" max="2" width="48.5703125" style="37" customWidth="1"/>
    <col min="3" max="3" width="13.28515625" style="21" bestFit="1" customWidth="1"/>
    <col min="4" max="4" width="11.140625" style="21" bestFit="1" customWidth="1"/>
    <col min="5" max="5" width="10" style="21" bestFit="1" customWidth="1"/>
    <col min="6" max="7" width="11.7109375" style="21" customWidth="1"/>
    <col min="8" max="8" width="10.28515625" style="21" customWidth="1"/>
    <col min="9" max="31" width="11.7109375" style="21" customWidth="1"/>
    <col min="32" max="32" width="10.5703125" style="21" bestFit="1" customWidth="1"/>
    <col min="33" max="33" width="11.7109375" style="21" bestFit="1" customWidth="1"/>
    <col min="34" max="35" width="10.28515625" style="21" bestFit="1" customWidth="1"/>
    <col min="36" max="52" width="11.7109375" style="21" bestFit="1" customWidth="1"/>
    <col min="53" max="53" width="11.85546875" style="21" bestFit="1" customWidth="1"/>
    <col min="54" max="61" width="11.7109375" style="21" bestFit="1" customWidth="1"/>
    <col min="62" max="78" width="10.5703125" style="21" bestFit="1" customWidth="1"/>
    <col min="79" max="79" width="12.140625" style="21" bestFit="1" customWidth="1"/>
    <col min="80" max="82" width="10.5703125" style="21" bestFit="1" customWidth="1"/>
    <col min="83" max="83" width="12.140625" style="21" bestFit="1" customWidth="1"/>
    <col min="84" max="87" width="10.5703125" style="21" bestFit="1" customWidth="1"/>
    <col min="88" max="103" width="12.140625" style="21" bestFit="1" customWidth="1"/>
    <col min="104" max="104" width="13.28515625" style="21" bestFit="1" customWidth="1"/>
    <col min="105" max="111" width="12.140625" style="21" bestFit="1" customWidth="1"/>
    <col min="112" max="112" width="13.28515625" style="21" bestFit="1" customWidth="1"/>
    <col min="113" max="118" width="12.140625" style="21" bestFit="1" customWidth="1"/>
    <col min="119" max="119" width="13.28515625" style="21" bestFit="1" customWidth="1"/>
    <col min="120" max="121" width="12.140625" style="21" bestFit="1" customWidth="1"/>
    <col min="122" max="16384" width="9.140625" style="21"/>
  </cols>
  <sheetData>
    <row r="1" spans="1:121" s="20" customFormat="1" ht="56.25" customHeight="1">
      <c r="B1" s="21"/>
      <c r="C1" s="22">
        <f>B1+1</f>
        <v>1</v>
      </c>
      <c r="D1" s="22"/>
      <c r="E1" s="22"/>
      <c r="F1" s="22"/>
      <c r="G1" s="22"/>
      <c r="H1" s="22"/>
      <c r="I1" s="22"/>
      <c r="J1" s="22"/>
      <c r="K1" s="22"/>
      <c r="L1" s="22"/>
      <c r="M1" s="22"/>
      <c r="N1" s="23"/>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row>
    <row r="2" spans="1:121" s="20" customFormat="1">
      <c r="B2" s="1" t="s">
        <v>21</v>
      </c>
      <c r="C2" s="22"/>
      <c r="D2" s="22"/>
      <c r="E2" s="22"/>
      <c r="F2" s="22"/>
      <c r="G2" s="22"/>
      <c r="H2" s="22"/>
      <c r="I2" s="22"/>
      <c r="J2" s="22"/>
      <c r="K2" s="22"/>
      <c r="L2" s="22"/>
      <c r="M2" s="22"/>
      <c r="N2" s="22"/>
      <c r="O2" s="22"/>
      <c r="P2" s="22"/>
      <c r="Q2" s="22"/>
      <c r="R2" s="22"/>
      <c r="S2" s="22"/>
      <c r="T2" s="22"/>
      <c r="U2" s="22">
        <v>1000</v>
      </c>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c r="DD2" s="22"/>
      <c r="DE2" s="22"/>
      <c r="DF2" s="22"/>
      <c r="DG2" s="22"/>
      <c r="DH2" s="22"/>
      <c r="DI2" s="22"/>
      <c r="DJ2" s="22"/>
      <c r="DK2" s="22"/>
      <c r="DL2" s="22"/>
      <c r="DM2" s="22"/>
      <c r="DN2" s="22"/>
      <c r="DO2" s="22"/>
      <c r="DP2" s="22"/>
      <c r="DQ2" s="22"/>
    </row>
    <row r="3" spans="1:121" s="20" customFormat="1" ht="15.75" customHeight="1">
      <c r="B3" s="24" t="s">
        <v>32</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5"/>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row>
    <row r="4" spans="1:121" s="20" customFormat="1" ht="15.75" customHeight="1">
      <c r="B4" s="21"/>
    </row>
    <row r="5" spans="1:121" s="20" customFormat="1" ht="15.75" customHeight="1">
      <c r="B5" s="21"/>
      <c r="C5" s="26">
        <v>2019</v>
      </c>
      <c r="D5" s="26">
        <v>2019</v>
      </c>
      <c r="E5" s="26">
        <v>2019</v>
      </c>
      <c r="F5" s="26">
        <v>2019</v>
      </c>
      <c r="G5" s="26">
        <v>2020</v>
      </c>
      <c r="H5" s="26">
        <v>2020</v>
      </c>
      <c r="I5" s="26">
        <v>2020</v>
      </c>
      <c r="J5" s="26">
        <v>2020</v>
      </c>
      <c r="K5" s="26">
        <v>2020</v>
      </c>
      <c r="L5" s="26">
        <v>2020</v>
      </c>
      <c r="M5" s="26">
        <v>2020</v>
      </c>
      <c r="N5" s="26">
        <v>2020</v>
      </c>
      <c r="O5" s="26">
        <v>2020</v>
      </c>
      <c r="P5" s="26">
        <v>2020</v>
      </c>
      <c r="Q5" s="26">
        <v>2020</v>
      </c>
      <c r="R5" s="26">
        <v>2020</v>
      </c>
      <c r="S5" s="26">
        <v>2021</v>
      </c>
      <c r="T5" s="26">
        <v>2021</v>
      </c>
      <c r="U5" s="26">
        <v>2021</v>
      </c>
      <c r="V5" s="26">
        <v>2021</v>
      </c>
      <c r="W5" s="26">
        <v>2021</v>
      </c>
      <c r="X5" s="26">
        <v>2021</v>
      </c>
      <c r="Y5" s="26">
        <v>2021</v>
      </c>
      <c r="Z5" s="26">
        <v>2021</v>
      </c>
      <c r="AA5" s="26">
        <v>2021</v>
      </c>
      <c r="AB5" s="26">
        <v>2021</v>
      </c>
      <c r="AC5" s="26">
        <v>2021</v>
      </c>
      <c r="AD5" s="26">
        <v>2021</v>
      </c>
      <c r="AE5" s="26">
        <v>2022</v>
      </c>
      <c r="AF5" s="26">
        <v>2022</v>
      </c>
      <c r="AG5" s="26">
        <v>2022</v>
      </c>
      <c r="AH5" s="26">
        <v>2022</v>
      </c>
      <c r="AI5" s="26">
        <v>2022</v>
      </c>
      <c r="AJ5" s="26">
        <v>2022</v>
      </c>
      <c r="AK5" s="26">
        <v>2022</v>
      </c>
      <c r="AL5" s="26">
        <v>2022</v>
      </c>
      <c r="AM5" s="26">
        <v>2022</v>
      </c>
      <c r="AN5" s="26">
        <v>2022</v>
      </c>
      <c r="AO5" s="26">
        <v>2022</v>
      </c>
      <c r="AP5" s="26">
        <v>2022</v>
      </c>
      <c r="AQ5" s="26">
        <v>2023</v>
      </c>
      <c r="AR5" s="26">
        <v>2023</v>
      </c>
      <c r="AS5" s="26">
        <v>2023</v>
      </c>
      <c r="AT5" s="26">
        <v>2023</v>
      </c>
      <c r="AU5" s="26">
        <v>2023</v>
      </c>
      <c r="AV5" s="26">
        <v>2023</v>
      </c>
      <c r="AW5" s="26">
        <f>YEAR(AW7)</f>
        <v>2023</v>
      </c>
      <c r="AX5" s="26">
        <f t="shared" ref="AX5:AY5" si="0">YEAR(AX7)</f>
        <v>2023</v>
      </c>
      <c r="AY5" s="26">
        <f t="shared" si="0"/>
        <v>2023</v>
      </c>
      <c r="AZ5" s="26">
        <f t="shared" ref="AZ5:BB5" si="1">YEAR(AZ7)</f>
        <v>2023</v>
      </c>
      <c r="BA5" s="26">
        <f t="shared" si="1"/>
        <v>2023</v>
      </c>
      <c r="BB5" s="26">
        <f t="shared" si="1"/>
        <v>2023</v>
      </c>
      <c r="BC5" s="26">
        <f t="shared" ref="BC5:BD5" si="2">YEAR(BC7)</f>
        <v>2024</v>
      </c>
      <c r="BD5" s="26">
        <f t="shared" si="2"/>
        <v>2024</v>
      </c>
      <c r="BE5" s="26">
        <f t="shared" ref="BE5:BF5" si="3">YEAR(BE7)</f>
        <v>2024</v>
      </c>
      <c r="BF5" s="26">
        <f t="shared" si="3"/>
        <v>2024</v>
      </c>
      <c r="BG5" s="26">
        <f t="shared" ref="BG5:BH5" si="4">YEAR(BG7)</f>
        <v>2024</v>
      </c>
      <c r="BH5" s="26">
        <f t="shared" si="4"/>
        <v>2024</v>
      </c>
      <c r="BI5" s="26">
        <f t="shared" ref="BI5" si="5">YEAR(BI7)</f>
        <v>2024</v>
      </c>
    </row>
    <row r="6" spans="1:121" s="20" customFormat="1" ht="15.75" customHeight="1">
      <c r="B6" s="21"/>
      <c r="C6" s="26">
        <v>9</v>
      </c>
      <c r="D6" s="26">
        <v>10</v>
      </c>
      <c r="E6" s="26">
        <v>11</v>
      </c>
      <c r="F6" s="26">
        <v>12</v>
      </c>
      <c r="G6" s="26">
        <v>1</v>
      </c>
      <c r="H6" s="26">
        <v>2</v>
      </c>
      <c r="I6" s="26">
        <v>3</v>
      </c>
      <c r="J6" s="26">
        <v>4</v>
      </c>
      <c r="K6" s="26">
        <v>5</v>
      </c>
      <c r="L6" s="26">
        <v>6</v>
      </c>
      <c r="M6" s="26">
        <v>7</v>
      </c>
      <c r="N6" s="26">
        <v>8</v>
      </c>
      <c r="O6" s="26">
        <v>9</v>
      </c>
      <c r="P6" s="26">
        <v>10</v>
      </c>
      <c r="Q6" s="26">
        <v>11</v>
      </c>
      <c r="R6" s="26">
        <v>12</v>
      </c>
      <c r="S6" s="26">
        <v>1</v>
      </c>
      <c r="T6" s="26">
        <v>2</v>
      </c>
      <c r="U6" s="26">
        <v>3</v>
      </c>
      <c r="V6" s="26">
        <v>4</v>
      </c>
      <c r="W6" s="26">
        <v>5</v>
      </c>
      <c r="X6" s="26">
        <v>6</v>
      </c>
      <c r="Y6" s="26">
        <v>7</v>
      </c>
      <c r="Z6" s="26">
        <v>8</v>
      </c>
      <c r="AA6" s="26">
        <v>9</v>
      </c>
      <c r="AB6" s="26">
        <v>10</v>
      </c>
      <c r="AC6" s="26">
        <v>11</v>
      </c>
      <c r="AD6" s="26">
        <v>12</v>
      </c>
      <c r="AE6" s="26">
        <v>1</v>
      </c>
      <c r="AF6" s="26">
        <v>2</v>
      </c>
      <c r="AG6" s="26">
        <v>3</v>
      </c>
      <c r="AH6" s="26">
        <v>4</v>
      </c>
      <c r="AI6" s="26">
        <v>5</v>
      </c>
      <c r="AJ6" s="26">
        <v>6</v>
      </c>
      <c r="AK6" s="26">
        <v>7</v>
      </c>
      <c r="AL6" s="26">
        <v>8</v>
      </c>
      <c r="AM6" s="26">
        <v>9</v>
      </c>
      <c r="AN6" s="26">
        <v>10</v>
      </c>
      <c r="AO6" s="26">
        <v>11</v>
      </c>
      <c r="AP6" s="26">
        <v>12</v>
      </c>
      <c r="AQ6" s="26">
        <v>1</v>
      </c>
      <c r="AR6" s="26">
        <v>2</v>
      </c>
      <c r="AS6" s="26">
        <v>3</v>
      </c>
      <c r="AT6" s="26">
        <v>4</v>
      </c>
      <c r="AU6" s="26">
        <v>5</v>
      </c>
      <c r="AV6" s="26">
        <v>6</v>
      </c>
      <c r="AW6" s="26">
        <f>+MONTH(AW7)</f>
        <v>7</v>
      </c>
      <c r="AX6" s="26">
        <v>8</v>
      </c>
      <c r="AY6" s="26">
        <v>9</v>
      </c>
      <c r="AZ6" s="26">
        <v>10</v>
      </c>
      <c r="BA6" s="26">
        <v>11</v>
      </c>
      <c r="BB6" s="26">
        <v>12</v>
      </c>
      <c r="BC6" s="26">
        <v>1</v>
      </c>
      <c r="BD6" s="26">
        <v>2</v>
      </c>
      <c r="BE6" s="26">
        <v>3</v>
      </c>
      <c r="BF6" s="26">
        <v>4</v>
      </c>
      <c r="BG6" s="26">
        <v>5</v>
      </c>
      <c r="BH6" s="26">
        <v>6</v>
      </c>
      <c r="BI6" s="26">
        <v>7</v>
      </c>
    </row>
    <row r="7" spans="1:121" s="29" customFormat="1" ht="17.25" customHeight="1">
      <c r="A7" s="27" t="s">
        <v>33</v>
      </c>
      <c r="B7" s="72" t="s">
        <v>34</v>
      </c>
      <c r="C7" s="28">
        <v>43738</v>
      </c>
      <c r="D7" s="28">
        <v>43769</v>
      </c>
      <c r="E7" s="28">
        <v>43799</v>
      </c>
      <c r="F7" s="28">
        <v>43830</v>
      </c>
      <c r="G7" s="28">
        <v>43861</v>
      </c>
      <c r="H7" s="28">
        <v>43890</v>
      </c>
      <c r="I7" s="28">
        <v>43921</v>
      </c>
      <c r="J7" s="28">
        <v>43951</v>
      </c>
      <c r="K7" s="28">
        <v>43982</v>
      </c>
      <c r="L7" s="28">
        <v>44012</v>
      </c>
      <c r="M7" s="28">
        <v>44043</v>
      </c>
      <c r="N7" s="28">
        <v>44074</v>
      </c>
      <c r="O7" s="28">
        <v>44104</v>
      </c>
      <c r="P7" s="28">
        <v>44135</v>
      </c>
      <c r="Q7" s="28">
        <v>44165</v>
      </c>
      <c r="R7" s="28">
        <v>44196</v>
      </c>
      <c r="S7" s="28">
        <v>44227</v>
      </c>
      <c r="T7" s="28">
        <v>44255</v>
      </c>
      <c r="U7" s="28">
        <v>44286</v>
      </c>
      <c r="V7" s="28">
        <v>44316</v>
      </c>
      <c r="W7" s="28">
        <v>44347</v>
      </c>
      <c r="X7" s="28">
        <v>44377</v>
      </c>
      <c r="Y7" s="28">
        <v>44408</v>
      </c>
      <c r="Z7" s="28">
        <v>44439</v>
      </c>
      <c r="AA7" s="28">
        <v>44469</v>
      </c>
      <c r="AB7" s="28">
        <v>44500</v>
      </c>
      <c r="AC7" s="28">
        <v>44530</v>
      </c>
      <c r="AD7" s="28">
        <v>44561</v>
      </c>
      <c r="AE7" s="28">
        <v>44592</v>
      </c>
      <c r="AF7" s="28">
        <v>44620</v>
      </c>
      <c r="AG7" s="28">
        <v>44651</v>
      </c>
      <c r="AH7" s="28">
        <v>44681</v>
      </c>
      <c r="AI7" s="28">
        <v>44712</v>
      </c>
      <c r="AJ7" s="28">
        <v>44742</v>
      </c>
      <c r="AK7" s="28">
        <v>44773</v>
      </c>
      <c r="AL7" s="28">
        <v>44804</v>
      </c>
      <c r="AM7" s="28">
        <v>44834</v>
      </c>
      <c r="AN7" s="28">
        <v>44865</v>
      </c>
      <c r="AO7" s="28">
        <v>44895</v>
      </c>
      <c r="AP7" s="28">
        <v>44926</v>
      </c>
      <c r="AQ7" s="28">
        <v>44957</v>
      </c>
      <c r="AR7" s="28">
        <v>44985</v>
      </c>
      <c r="AS7" s="28">
        <v>45016</v>
      </c>
      <c r="AT7" s="28">
        <v>45044</v>
      </c>
      <c r="AU7" s="28">
        <v>45077</v>
      </c>
      <c r="AV7" s="28">
        <v>45107</v>
      </c>
      <c r="AW7" s="28">
        <v>45138</v>
      </c>
      <c r="AX7" s="28">
        <v>45169</v>
      </c>
      <c r="AY7" s="28">
        <v>45198</v>
      </c>
      <c r="AZ7" s="28">
        <v>45230</v>
      </c>
      <c r="BA7" s="28">
        <v>45231</v>
      </c>
      <c r="BB7" s="28">
        <v>45288</v>
      </c>
      <c r="BC7" s="28">
        <v>45322</v>
      </c>
      <c r="BD7" s="28">
        <v>45351</v>
      </c>
      <c r="BE7" s="28">
        <v>45379</v>
      </c>
      <c r="BF7" s="28">
        <v>45412</v>
      </c>
      <c r="BG7" s="28">
        <v>45442</v>
      </c>
      <c r="BH7" s="28">
        <v>45471</v>
      </c>
      <c r="BI7" s="28">
        <v>45504</v>
      </c>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row>
    <row r="8" spans="1:121" s="29" customFormat="1" ht="17.25" customHeight="1">
      <c r="A8" s="27"/>
      <c r="B8" s="72"/>
      <c r="C8" s="28" t="s">
        <v>161</v>
      </c>
      <c r="D8" s="28" t="s">
        <v>162</v>
      </c>
      <c r="E8" s="28" t="s">
        <v>162</v>
      </c>
      <c r="F8" s="28" t="s">
        <v>162</v>
      </c>
      <c r="G8" s="28" t="s">
        <v>163</v>
      </c>
      <c r="H8" s="28" t="s">
        <v>163</v>
      </c>
      <c r="I8" s="28" t="s">
        <v>163</v>
      </c>
      <c r="J8" s="28" t="s">
        <v>164</v>
      </c>
      <c r="K8" s="28" t="s">
        <v>164</v>
      </c>
      <c r="L8" s="28" t="s">
        <v>164</v>
      </c>
      <c r="M8" s="28" t="s">
        <v>165</v>
      </c>
      <c r="N8" s="28" t="s">
        <v>165</v>
      </c>
      <c r="O8" s="28" t="s">
        <v>165</v>
      </c>
      <c r="P8" s="28" t="s">
        <v>166</v>
      </c>
      <c r="Q8" s="28" t="s">
        <v>166</v>
      </c>
      <c r="R8" s="28" t="s">
        <v>166</v>
      </c>
      <c r="S8" s="28" t="s">
        <v>167</v>
      </c>
      <c r="T8" s="28" t="s">
        <v>167</v>
      </c>
      <c r="U8" s="28" t="s">
        <v>167</v>
      </c>
      <c r="V8" s="28" t="s">
        <v>168</v>
      </c>
      <c r="W8" s="28" t="s">
        <v>168</v>
      </c>
      <c r="X8" s="28" t="s">
        <v>168</v>
      </c>
      <c r="Y8" s="28" t="s">
        <v>169</v>
      </c>
      <c r="Z8" s="28" t="s">
        <v>169</v>
      </c>
      <c r="AA8" s="28" t="s">
        <v>169</v>
      </c>
      <c r="AB8" s="28" t="s">
        <v>170</v>
      </c>
      <c r="AC8" s="28" t="s">
        <v>170</v>
      </c>
      <c r="AD8" s="28" t="s">
        <v>170</v>
      </c>
      <c r="AE8" s="28" t="s">
        <v>171</v>
      </c>
      <c r="AF8" s="28" t="s">
        <v>171</v>
      </c>
      <c r="AG8" s="28" t="s">
        <v>171</v>
      </c>
      <c r="AH8" s="28" t="s">
        <v>172</v>
      </c>
      <c r="AI8" s="28" t="s">
        <v>172</v>
      </c>
      <c r="AJ8" s="28" t="s">
        <v>172</v>
      </c>
      <c r="AK8" s="28" t="s">
        <v>173</v>
      </c>
      <c r="AL8" s="28" t="s">
        <v>173</v>
      </c>
      <c r="AM8" s="28" t="s">
        <v>173</v>
      </c>
      <c r="AN8" s="28" t="s">
        <v>174</v>
      </c>
      <c r="AO8" s="28" t="s">
        <v>174</v>
      </c>
      <c r="AP8" s="28" t="s">
        <v>174</v>
      </c>
      <c r="AQ8" s="28" t="s">
        <v>175</v>
      </c>
      <c r="AR8" s="28" t="s">
        <v>175</v>
      </c>
      <c r="AS8" s="28" t="s">
        <v>175</v>
      </c>
      <c r="AT8" s="28" t="s">
        <v>229</v>
      </c>
      <c r="AU8" s="28" t="s">
        <v>229</v>
      </c>
      <c r="AV8" s="28" t="s">
        <v>229</v>
      </c>
      <c r="AW8" s="28" t="s">
        <v>244</v>
      </c>
      <c r="AX8" s="28" t="s">
        <v>244</v>
      </c>
      <c r="AY8" s="28" t="s">
        <v>244</v>
      </c>
      <c r="AZ8" s="28" t="s">
        <v>252</v>
      </c>
      <c r="BA8" s="28" t="s">
        <v>252</v>
      </c>
      <c r="BB8" s="28" t="s">
        <v>252</v>
      </c>
      <c r="BC8" s="28" t="s">
        <v>287</v>
      </c>
      <c r="BD8" s="28" t="s">
        <v>287</v>
      </c>
      <c r="BE8" s="28" t="s">
        <v>287</v>
      </c>
      <c r="BF8" s="28" t="s">
        <v>298</v>
      </c>
      <c r="BG8" s="28" t="s">
        <v>298</v>
      </c>
      <c r="BH8" s="28" t="s">
        <v>298</v>
      </c>
      <c r="BI8" s="28" t="s">
        <v>316</v>
      </c>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row>
    <row r="9" spans="1:121" ht="15">
      <c r="B9" s="30" t="s">
        <v>35</v>
      </c>
      <c r="C9" s="31">
        <v>96.782928260000006</v>
      </c>
      <c r="D9" s="32">
        <v>97.109008399999993</v>
      </c>
      <c r="E9" s="31">
        <v>96.362461339999996</v>
      </c>
      <c r="F9" s="31">
        <v>104.4</v>
      </c>
      <c r="G9" s="31">
        <v>104.42</v>
      </c>
      <c r="H9" s="31">
        <v>100.66</v>
      </c>
      <c r="I9" s="31">
        <v>80.400000000000006</v>
      </c>
      <c r="J9" s="31">
        <v>84.5</v>
      </c>
      <c r="K9" s="31">
        <v>84.71</v>
      </c>
      <c r="L9" s="31">
        <v>90.79</v>
      </c>
      <c r="M9" s="31">
        <v>84.5</v>
      </c>
      <c r="N9" s="31">
        <v>87</v>
      </c>
      <c r="O9" s="31">
        <v>88.31</v>
      </c>
      <c r="P9" s="31">
        <v>89.5</v>
      </c>
      <c r="Q9" s="31">
        <v>90.99</v>
      </c>
      <c r="R9" s="31">
        <v>92.56</v>
      </c>
      <c r="S9" s="31">
        <v>96.9</v>
      </c>
      <c r="T9" s="31">
        <v>95.6</v>
      </c>
      <c r="U9" s="31">
        <v>96.2</v>
      </c>
      <c r="V9" s="31">
        <v>99.73</v>
      </c>
      <c r="W9" s="31">
        <v>99.99</v>
      </c>
      <c r="X9" s="31">
        <v>100.5</v>
      </c>
      <c r="Y9" s="31">
        <v>102.21</v>
      </c>
      <c r="Z9" s="31">
        <v>100.15</v>
      </c>
      <c r="AA9" s="31">
        <v>96.89</v>
      </c>
      <c r="AB9" s="31">
        <v>97.34</v>
      </c>
      <c r="AC9" s="31">
        <v>91.26</v>
      </c>
      <c r="AD9" s="31">
        <v>96.81</v>
      </c>
      <c r="AE9" s="31">
        <v>97.3</v>
      </c>
      <c r="AF9" s="31">
        <v>95.45</v>
      </c>
      <c r="AG9" s="31">
        <v>97.1</v>
      </c>
      <c r="AH9" s="31">
        <v>96.71</v>
      </c>
      <c r="AI9" s="31">
        <v>94.8</v>
      </c>
      <c r="AJ9" s="31">
        <v>94.53</v>
      </c>
      <c r="AK9" s="31">
        <v>93.6</v>
      </c>
      <c r="AL9" s="31">
        <v>95.08</v>
      </c>
      <c r="AM9" s="31">
        <v>87.72</v>
      </c>
      <c r="AN9" s="31">
        <v>90.15</v>
      </c>
      <c r="AO9" s="31">
        <v>83.65</v>
      </c>
      <c r="AP9" s="31">
        <v>81.290000000000006</v>
      </c>
      <c r="AQ9" s="31">
        <v>78.709999999999994</v>
      </c>
      <c r="AR9" s="31">
        <v>78.849999999999994</v>
      </c>
      <c r="AS9" s="31">
        <v>82.7</v>
      </c>
      <c r="AT9" s="31">
        <v>79.7</v>
      </c>
      <c r="AU9" s="31">
        <v>83.52</v>
      </c>
      <c r="AV9" s="31">
        <v>88</v>
      </c>
      <c r="AW9" s="31">
        <v>86.89</v>
      </c>
      <c r="AX9" s="31">
        <v>87.03</v>
      </c>
      <c r="AY9" s="31">
        <v>87.98</v>
      </c>
      <c r="AZ9" s="31">
        <v>87.34</v>
      </c>
      <c r="BA9" s="31">
        <v>85.9</v>
      </c>
      <c r="BB9" s="31">
        <v>86.91</v>
      </c>
      <c r="BC9" s="31">
        <v>89.14</v>
      </c>
      <c r="BD9" s="31">
        <v>88.89</v>
      </c>
      <c r="BE9" s="31">
        <v>91.24</v>
      </c>
      <c r="BF9" s="31">
        <v>88.9</v>
      </c>
      <c r="BG9" s="31">
        <v>89.19</v>
      </c>
      <c r="BH9" s="31">
        <v>86</v>
      </c>
      <c r="BI9" s="31">
        <v>87.72</v>
      </c>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row>
    <row r="10" spans="1:121" ht="15">
      <c r="B10" s="33" t="s">
        <v>36</v>
      </c>
      <c r="C10" s="32">
        <v>96.782928260000006</v>
      </c>
      <c r="D10" s="32">
        <v>97.109008399999993</v>
      </c>
      <c r="E10" s="32">
        <v>96.362461339999996</v>
      </c>
      <c r="F10" s="32">
        <v>96.575518770000002</v>
      </c>
      <c r="G10" s="32">
        <v>97.41641577</v>
      </c>
      <c r="H10" s="32">
        <v>98.097060529999993</v>
      </c>
      <c r="I10" s="32">
        <v>94.809542140000005</v>
      </c>
      <c r="J10" s="32">
        <v>95.672085350000003</v>
      </c>
      <c r="K10" s="32">
        <v>97.471328040000003</v>
      </c>
      <c r="L10" s="32">
        <v>98.602660459999996</v>
      </c>
      <c r="M10" s="31">
        <v>98.897737950000007</v>
      </c>
      <c r="N10" s="32">
        <v>97.132704439999998</v>
      </c>
      <c r="O10" s="32">
        <v>97.610459019999993</v>
      </c>
      <c r="P10" s="31">
        <v>96.926205719999999</v>
      </c>
      <c r="Q10" s="31">
        <v>96.41595126</v>
      </c>
      <c r="R10" s="31">
        <v>98.789990660000001</v>
      </c>
      <c r="S10" s="31">
        <v>98.129042659999996</v>
      </c>
      <c r="T10" s="31">
        <v>97.312772100000004</v>
      </c>
      <c r="U10" s="31">
        <v>97.067514739999993</v>
      </c>
      <c r="V10" s="31">
        <v>97.300861639999994</v>
      </c>
      <c r="W10" s="31">
        <v>96.929769300000004</v>
      </c>
      <c r="X10" s="31">
        <v>96.569871879999994</v>
      </c>
      <c r="Y10" s="31">
        <v>95.937763020000006</v>
      </c>
      <c r="Z10" s="31">
        <v>95.83739722</v>
      </c>
      <c r="AA10" s="31">
        <v>95.642278329999996</v>
      </c>
      <c r="AB10" s="31">
        <v>94.835385889999998</v>
      </c>
      <c r="AC10" s="31">
        <v>94.454719429999997</v>
      </c>
      <c r="AD10" s="31">
        <v>95.146315939999994</v>
      </c>
      <c r="AE10" s="31">
        <v>95.162562589999993</v>
      </c>
      <c r="AF10" s="31">
        <v>94.934750059999999</v>
      </c>
      <c r="AG10" s="31">
        <v>96.396075440000004</v>
      </c>
      <c r="AH10" s="31">
        <v>97.339256070000005</v>
      </c>
      <c r="AI10" s="31">
        <v>96.810016880000006</v>
      </c>
      <c r="AJ10" s="31">
        <v>97.429689199999999</v>
      </c>
      <c r="AK10" s="31">
        <v>97.070717619999996</v>
      </c>
      <c r="AL10" s="31">
        <v>98.090271529999995</v>
      </c>
      <c r="AM10" s="31">
        <v>97.047776029999994</v>
      </c>
      <c r="AN10" s="31">
        <v>95.52831673</v>
      </c>
      <c r="AO10" s="31">
        <v>93.628324550000002</v>
      </c>
      <c r="AP10" s="31">
        <v>91.831189499999994</v>
      </c>
      <c r="AQ10" s="31">
        <v>90.709002999999996</v>
      </c>
      <c r="AR10" s="31">
        <v>90.670580200000003</v>
      </c>
      <c r="AS10" s="31">
        <v>90.988625279999994</v>
      </c>
      <c r="AT10" s="31">
        <v>91.88</v>
      </c>
      <c r="AU10" s="31">
        <v>93.847211810000005</v>
      </c>
      <c r="AV10" s="31">
        <v>94.896572550000002</v>
      </c>
      <c r="AW10" s="31">
        <v>94.74670175</v>
      </c>
      <c r="AX10" s="31">
        <v>94.001762880000001</v>
      </c>
      <c r="AY10" s="31">
        <v>92.488085519999998</v>
      </c>
      <c r="AZ10" s="31">
        <v>91.335051010000001</v>
      </c>
      <c r="BA10" s="31">
        <v>93.32489631</v>
      </c>
      <c r="BB10" s="31">
        <v>93.576076220000004</v>
      </c>
      <c r="BC10" s="31">
        <v>92.945653579999998</v>
      </c>
      <c r="BD10" s="31">
        <v>92.695136169999998</v>
      </c>
      <c r="BE10" s="31">
        <v>93.093254770000001</v>
      </c>
      <c r="BF10" s="31">
        <v>90.680071580000003</v>
      </c>
      <c r="BG10" s="31">
        <v>90.08591869</v>
      </c>
      <c r="BH10" s="31">
        <v>89.695971259999993</v>
      </c>
      <c r="BI10" s="31">
        <v>97.047776029999994</v>
      </c>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row>
    <row r="11" spans="1:121" ht="15">
      <c r="B11" s="33" t="s">
        <v>37</v>
      </c>
      <c r="C11" s="32">
        <v>0</v>
      </c>
      <c r="D11" s="32">
        <v>0</v>
      </c>
      <c r="E11" s="32">
        <v>0</v>
      </c>
      <c r="F11" s="32">
        <v>1161524.625</v>
      </c>
      <c r="G11" s="32">
        <v>3678901.4545454546</v>
      </c>
      <c r="H11" s="32">
        <v>900300.34111111111</v>
      </c>
      <c r="I11" s="32">
        <v>3965580.4545454546</v>
      </c>
      <c r="J11" s="32">
        <v>1985551.3684999999</v>
      </c>
      <c r="K11" s="32">
        <v>2540621</v>
      </c>
      <c r="L11" s="32">
        <v>1124032.2542857144</v>
      </c>
      <c r="M11" s="31">
        <v>1254797.7247826087</v>
      </c>
      <c r="N11" s="32">
        <v>2266181.6195238093</v>
      </c>
      <c r="O11" s="32">
        <v>1738026.7571428572</v>
      </c>
      <c r="P11" s="31">
        <v>1647085.9023809526</v>
      </c>
      <c r="Q11" s="31">
        <v>2198884.6745000002</v>
      </c>
      <c r="R11" s="31">
        <v>2488986.102</v>
      </c>
      <c r="S11" s="31">
        <v>1725112.2989473685</v>
      </c>
      <c r="T11" s="31">
        <v>2126447.8511111112</v>
      </c>
      <c r="U11" s="31">
        <v>4279742.8021739135</v>
      </c>
      <c r="V11" s="31">
        <v>3448787.1115000001</v>
      </c>
      <c r="W11" s="31">
        <v>4127320.3361904761</v>
      </c>
      <c r="X11" s="31">
        <v>3843818.0871428573</v>
      </c>
      <c r="Y11" s="31">
        <v>4076788.6852380955</v>
      </c>
      <c r="Z11" s="31">
        <v>2648607.1627272726</v>
      </c>
      <c r="AA11" s="31">
        <v>2585557.2785714287</v>
      </c>
      <c r="AB11" s="31">
        <v>2433519.7585</v>
      </c>
      <c r="AC11" s="31">
        <v>2081800.3885000001</v>
      </c>
      <c r="AD11" s="31">
        <v>2200317.0123809525</v>
      </c>
      <c r="AE11" s="31">
        <v>2583689.1204761905</v>
      </c>
      <c r="AF11" s="31">
        <v>783497.92631578946</v>
      </c>
      <c r="AG11" s="31">
        <v>2776584.8968181815</v>
      </c>
      <c r="AH11" s="31">
        <v>824871.61842105258</v>
      </c>
      <c r="AI11" s="31">
        <v>737062.25727272732</v>
      </c>
      <c r="AJ11" s="31">
        <v>3565983.6904761903</v>
      </c>
      <c r="AK11" s="31">
        <v>2362889.6376190474</v>
      </c>
      <c r="AL11" s="31">
        <v>2893809.9069565218</v>
      </c>
      <c r="AM11" s="31">
        <v>2623965.524761905</v>
      </c>
      <c r="AN11" s="31">
        <v>1709332.459</v>
      </c>
      <c r="AO11" s="31">
        <v>1950691.8765</v>
      </c>
      <c r="AP11" s="31">
        <v>2716582.3957142853</v>
      </c>
      <c r="AQ11" s="31">
        <v>1519168.2731818182</v>
      </c>
      <c r="AR11" s="31">
        <v>2328068.3505555559</v>
      </c>
      <c r="AS11" s="31">
        <v>1394291.052173913</v>
      </c>
      <c r="AT11" s="31">
        <v>1621858.3755555556</v>
      </c>
      <c r="AU11" s="31">
        <v>1730734.0581818183</v>
      </c>
      <c r="AV11" s="31">
        <v>2325111.5290476191</v>
      </c>
      <c r="AW11" s="31">
        <v>2332383.1885714284</v>
      </c>
      <c r="AX11" s="31">
        <v>2438040.9165217392</v>
      </c>
      <c r="AY11" s="31">
        <v>2574046.1835000003</v>
      </c>
      <c r="AZ11" s="31">
        <v>2060244.131904762</v>
      </c>
      <c r="BA11" s="31">
        <v>1790644.4440000001</v>
      </c>
      <c r="BB11" s="31">
        <v>2026434.8074999999</v>
      </c>
      <c r="BC11" s="31">
        <v>1826086.6809090907</v>
      </c>
      <c r="BD11" s="31">
        <v>2106112.9742105263</v>
      </c>
      <c r="BE11" s="31">
        <v>2053541.1024999998</v>
      </c>
      <c r="BF11" s="31">
        <v>1759276.9345454546</v>
      </c>
      <c r="BG11" s="31">
        <v>1852194.0295238094</v>
      </c>
      <c r="BH11" s="31">
        <v>2700272.3905000002</v>
      </c>
      <c r="BI11" s="31">
        <v>2623965.524761905</v>
      </c>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row>
    <row r="12" spans="1:121" ht="15.75" customHeight="1">
      <c r="B12" s="34"/>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row>
    <row r="13" spans="1:121" ht="15.75" customHeight="1">
      <c r="B13" s="34"/>
      <c r="C13" s="26">
        <v>2019</v>
      </c>
      <c r="D13" s="26">
        <v>2019</v>
      </c>
      <c r="E13" s="26">
        <v>2019</v>
      </c>
      <c r="F13" s="26">
        <v>2020</v>
      </c>
      <c r="G13" s="26">
        <v>2020</v>
      </c>
      <c r="H13" s="26">
        <v>2020</v>
      </c>
      <c r="I13" s="26">
        <v>2020</v>
      </c>
      <c r="J13" s="26">
        <v>2020</v>
      </c>
      <c r="K13" s="26">
        <v>2020</v>
      </c>
      <c r="L13" s="26">
        <v>2020</v>
      </c>
      <c r="M13" s="26">
        <v>2020</v>
      </c>
      <c r="N13" s="26">
        <v>2020</v>
      </c>
      <c r="O13" s="26">
        <v>2020</v>
      </c>
      <c r="P13" s="26">
        <v>2020</v>
      </c>
      <c r="Q13" s="26">
        <v>2020</v>
      </c>
      <c r="R13" s="26">
        <v>2021</v>
      </c>
      <c r="S13" s="26">
        <v>2021</v>
      </c>
      <c r="T13" s="26">
        <v>2021</v>
      </c>
      <c r="U13" s="26">
        <v>2021</v>
      </c>
      <c r="V13" s="26">
        <v>2021</v>
      </c>
      <c r="W13" s="26">
        <v>2021</v>
      </c>
      <c r="X13" s="26">
        <v>2021</v>
      </c>
      <c r="Y13" s="26">
        <v>2021</v>
      </c>
      <c r="Z13" s="26">
        <v>2021</v>
      </c>
      <c r="AA13" s="26">
        <v>2021</v>
      </c>
      <c r="AB13" s="26">
        <v>2021</v>
      </c>
      <c r="AC13" s="26">
        <v>2021</v>
      </c>
      <c r="AD13" s="26">
        <v>2022</v>
      </c>
      <c r="AE13" s="26">
        <v>2022</v>
      </c>
      <c r="AF13" s="26">
        <v>2022</v>
      </c>
      <c r="AG13" s="26">
        <v>2022</v>
      </c>
      <c r="AH13" s="26">
        <v>2022</v>
      </c>
      <c r="AI13" s="26">
        <v>2022</v>
      </c>
      <c r="AJ13" s="26">
        <v>2022</v>
      </c>
      <c r="AK13" s="26">
        <v>2022</v>
      </c>
      <c r="AL13" s="26">
        <v>2022</v>
      </c>
      <c r="AM13" s="26">
        <v>2022</v>
      </c>
      <c r="AN13" s="26">
        <v>2022</v>
      </c>
      <c r="AO13" s="26">
        <v>2022</v>
      </c>
      <c r="AP13" s="26">
        <v>2023</v>
      </c>
      <c r="AQ13" s="26">
        <v>2023</v>
      </c>
      <c r="AR13" s="26">
        <v>2023</v>
      </c>
      <c r="AS13" s="26">
        <v>2023</v>
      </c>
      <c r="AT13" s="26">
        <v>2023</v>
      </c>
      <c r="AU13" s="26">
        <v>2023</v>
      </c>
      <c r="AV13" s="26">
        <f>YEAR(AV15)</f>
        <v>2023</v>
      </c>
      <c r="AW13" s="26">
        <f t="shared" ref="AW13:AZ13" si="6">YEAR(AW15)</f>
        <v>2023</v>
      </c>
      <c r="AX13" s="26">
        <f t="shared" si="6"/>
        <v>2023</v>
      </c>
      <c r="AY13" s="26">
        <f t="shared" si="6"/>
        <v>2023</v>
      </c>
      <c r="AZ13" s="26">
        <f t="shared" si="6"/>
        <v>2023</v>
      </c>
      <c r="BA13" s="26">
        <f t="shared" ref="BA13:BC13" si="7">YEAR(BA15)</f>
        <v>2023</v>
      </c>
      <c r="BB13" s="26">
        <f t="shared" si="7"/>
        <v>2024</v>
      </c>
      <c r="BC13" s="26">
        <f t="shared" si="7"/>
        <v>2024</v>
      </c>
      <c r="BD13" s="26">
        <f t="shared" ref="BD13:BF13" si="8">YEAR(BD15)</f>
        <v>2024</v>
      </c>
      <c r="BE13" s="26">
        <f t="shared" si="8"/>
        <v>2024</v>
      </c>
      <c r="BF13" s="26">
        <f t="shared" si="8"/>
        <v>2024</v>
      </c>
      <c r="BG13" s="26">
        <f t="shared" ref="BG13:BH13" si="9">YEAR(BG15)</f>
        <v>2024</v>
      </c>
      <c r="BH13" s="26">
        <f t="shared" si="9"/>
        <v>2024</v>
      </c>
      <c r="BI13" s="35"/>
      <c r="BJ13" s="35"/>
      <c r="BK13" s="35"/>
      <c r="BL13" s="35"/>
      <c r="BM13" s="35"/>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row>
    <row r="14" spans="1:121" ht="15.75" customHeight="1">
      <c r="B14" s="34"/>
      <c r="C14" s="26">
        <v>10</v>
      </c>
      <c r="D14" s="26">
        <v>11</v>
      </c>
      <c r="E14" s="26">
        <v>12</v>
      </c>
      <c r="F14" s="26">
        <v>1</v>
      </c>
      <c r="G14" s="26">
        <v>2</v>
      </c>
      <c r="H14" s="26">
        <v>3</v>
      </c>
      <c r="I14" s="26">
        <v>4</v>
      </c>
      <c r="J14" s="26">
        <v>5</v>
      </c>
      <c r="K14" s="26">
        <v>6</v>
      </c>
      <c r="L14" s="26">
        <v>7</v>
      </c>
      <c r="M14" s="26">
        <v>8</v>
      </c>
      <c r="N14" s="26">
        <v>9</v>
      </c>
      <c r="O14" s="26">
        <v>10</v>
      </c>
      <c r="P14" s="26">
        <v>11</v>
      </c>
      <c r="Q14" s="26">
        <v>12</v>
      </c>
      <c r="R14" s="26">
        <v>1</v>
      </c>
      <c r="S14" s="26">
        <v>2</v>
      </c>
      <c r="T14" s="26">
        <v>3</v>
      </c>
      <c r="U14" s="26">
        <v>4</v>
      </c>
      <c r="V14" s="26">
        <v>5</v>
      </c>
      <c r="W14" s="26">
        <v>6</v>
      </c>
      <c r="X14" s="26">
        <v>7</v>
      </c>
      <c r="Y14" s="26">
        <v>8</v>
      </c>
      <c r="Z14" s="26">
        <v>9</v>
      </c>
      <c r="AA14" s="26">
        <v>10</v>
      </c>
      <c r="AB14" s="26">
        <v>11</v>
      </c>
      <c r="AC14" s="26">
        <v>12</v>
      </c>
      <c r="AD14" s="26">
        <v>1</v>
      </c>
      <c r="AE14" s="26">
        <v>2</v>
      </c>
      <c r="AF14" s="26">
        <v>3</v>
      </c>
      <c r="AG14" s="26">
        <v>4</v>
      </c>
      <c r="AH14" s="26">
        <v>5</v>
      </c>
      <c r="AI14" s="26">
        <v>6</v>
      </c>
      <c r="AJ14" s="26">
        <v>7</v>
      </c>
      <c r="AK14" s="26">
        <v>8</v>
      </c>
      <c r="AL14" s="26">
        <v>9</v>
      </c>
      <c r="AM14" s="26">
        <v>10</v>
      </c>
      <c r="AN14" s="26">
        <v>11</v>
      </c>
      <c r="AO14" s="26">
        <v>12</v>
      </c>
      <c r="AP14" s="26">
        <v>1</v>
      </c>
      <c r="AQ14" s="26">
        <v>2</v>
      </c>
      <c r="AR14" s="26">
        <v>3</v>
      </c>
      <c r="AS14" s="26">
        <v>4</v>
      </c>
      <c r="AT14" s="26">
        <v>5</v>
      </c>
      <c r="AU14" s="26">
        <v>6</v>
      </c>
      <c r="AV14" s="26">
        <f>+MONTH(AV15)</f>
        <v>7</v>
      </c>
      <c r="AW14" s="26">
        <v>8</v>
      </c>
      <c r="AX14" s="26">
        <v>9</v>
      </c>
      <c r="AY14" s="26">
        <v>10</v>
      </c>
      <c r="AZ14" s="26">
        <v>11</v>
      </c>
      <c r="BA14" s="26">
        <v>12</v>
      </c>
      <c r="BB14" s="26">
        <v>1</v>
      </c>
      <c r="BC14" s="26">
        <v>2</v>
      </c>
      <c r="BD14" s="26">
        <v>3</v>
      </c>
      <c r="BE14" s="26">
        <v>4</v>
      </c>
      <c r="BF14" s="26">
        <v>5</v>
      </c>
      <c r="BG14" s="26">
        <v>6</v>
      </c>
      <c r="BH14" s="26">
        <v>7</v>
      </c>
      <c r="BI14" s="35"/>
      <c r="BJ14" s="35"/>
      <c r="BK14" s="35"/>
      <c r="BL14" s="35"/>
      <c r="BM14" s="35"/>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row>
    <row r="15" spans="1:121" s="29" customFormat="1" ht="17.25" customHeight="1">
      <c r="A15" s="27" t="s">
        <v>33</v>
      </c>
      <c r="B15" s="72" t="s">
        <v>34</v>
      </c>
      <c r="C15" s="36">
        <v>43769</v>
      </c>
      <c r="D15" s="36">
        <v>43799</v>
      </c>
      <c r="E15" s="36">
        <v>43830</v>
      </c>
      <c r="F15" s="36">
        <v>43861</v>
      </c>
      <c r="G15" s="36">
        <v>43890</v>
      </c>
      <c r="H15" s="36">
        <v>43921</v>
      </c>
      <c r="I15" s="36">
        <v>43951</v>
      </c>
      <c r="J15" s="36">
        <v>43982</v>
      </c>
      <c r="K15" s="36">
        <v>44012</v>
      </c>
      <c r="L15" s="36">
        <v>44043</v>
      </c>
      <c r="M15" s="36">
        <v>44074</v>
      </c>
      <c r="N15" s="36">
        <v>44104</v>
      </c>
      <c r="O15" s="36">
        <v>44135</v>
      </c>
      <c r="P15" s="36">
        <v>44165</v>
      </c>
      <c r="Q15" s="36">
        <v>44196</v>
      </c>
      <c r="R15" s="36">
        <v>44227</v>
      </c>
      <c r="S15" s="36">
        <v>44255</v>
      </c>
      <c r="T15" s="36">
        <v>44286</v>
      </c>
      <c r="U15" s="36">
        <v>44316</v>
      </c>
      <c r="V15" s="36">
        <v>44347</v>
      </c>
      <c r="W15" s="36">
        <v>44377</v>
      </c>
      <c r="X15" s="36">
        <v>44408</v>
      </c>
      <c r="Y15" s="36">
        <v>44439</v>
      </c>
      <c r="Z15" s="36">
        <v>44469</v>
      </c>
      <c r="AA15" s="36">
        <v>44500</v>
      </c>
      <c r="AB15" s="36">
        <v>44530</v>
      </c>
      <c r="AC15" s="36">
        <v>44561</v>
      </c>
      <c r="AD15" s="36">
        <v>44592</v>
      </c>
      <c r="AE15" s="36">
        <v>44620</v>
      </c>
      <c r="AF15" s="36">
        <v>44651</v>
      </c>
      <c r="AG15" s="36">
        <v>44681</v>
      </c>
      <c r="AH15" s="36">
        <v>44712</v>
      </c>
      <c r="AI15" s="36">
        <v>44742</v>
      </c>
      <c r="AJ15" s="36">
        <v>44773</v>
      </c>
      <c r="AK15" s="36">
        <v>44804</v>
      </c>
      <c r="AL15" s="36">
        <v>44834</v>
      </c>
      <c r="AM15" s="36">
        <v>44865</v>
      </c>
      <c r="AN15" s="36">
        <v>44895</v>
      </c>
      <c r="AO15" s="36">
        <v>44926</v>
      </c>
      <c r="AP15" s="36">
        <v>44957</v>
      </c>
      <c r="AQ15" s="36">
        <v>44985</v>
      </c>
      <c r="AR15" s="28">
        <v>45016</v>
      </c>
      <c r="AS15" s="28">
        <v>45044</v>
      </c>
      <c r="AT15" s="28">
        <v>45077</v>
      </c>
      <c r="AU15" s="28">
        <v>45107</v>
      </c>
      <c r="AV15" s="28">
        <v>45138</v>
      </c>
      <c r="AW15" s="28">
        <v>45169</v>
      </c>
      <c r="AX15" s="28">
        <v>45198</v>
      </c>
      <c r="AY15" s="28">
        <v>45230</v>
      </c>
      <c r="AZ15" s="28">
        <v>45231</v>
      </c>
      <c r="BA15" s="28">
        <v>45288</v>
      </c>
      <c r="BB15" s="28">
        <v>45322</v>
      </c>
      <c r="BC15" s="28">
        <v>45351</v>
      </c>
      <c r="BD15" s="28">
        <v>45379</v>
      </c>
      <c r="BE15" s="28">
        <v>45412</v>
      </c>
      <c r="BF15" s="28">
        <v>45442</v>
      </c>
      <c r="BG15" s="28">
        <v>45471</v>
      </c>
      <c r="BH15" s="28">
        <v>45504</v>
      </c>
      <c r="BI15" s="35"/>
      <c r="BJ15" s="35"/>
      <c r="BK15" s="35"/>
      <c r="BL15" s="35"/>
      <c r="BM15" s="3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row>
    <row r="16" spans="1:121" s="29" customFormat="1" ht="17.25" customHeight="1">
      <c r="A16" s="27"/>
      <c r="B16" s="72"/>
      <c r="C16" s="28" t="s">
        <v>162</v>
      </c>
      <c r="D16" s="28" t="s">
        <v>162</v>
      </c>
      <c r="E16" s="28" t="s">
        <v>162</v>
      </c>
      <c r="F16" s="28" t="s">
        <v>163</v>
      </c>
      <c r="G16" s="28" t="s">
        <v>163</v>
      </c>
      <c r="H16" s="28" t="s">
        <v>163</v>
      </c>
      <c r="I16" s="28" t="s">
        <v>164</v>
      </c>
      <c r="J16" s="28" t="s">
        <v>164</v>
      </c>
      <c r="K16" s="28" t="s">
        <v>164</v>
      </c>
      <c r="L16" s="28" t="s">
        <v>165</v>
      </c>
      <c r="M16" s="28" t="s">
        <v>165</v>
      </c>
      <c r="N16" s="28" t="s">
        <v>165</v>
      </c>
      <c r="O16" s="28" t="s">
        <v>166</v>
      </c>
      <c r="P16" s="28" t="s">
        <v>166</v>
      </c>
      <c r="Q16" s="28" t="s">
        <v>166</v>
      </c>
      <c r="R16" s="28" t="s">
        <v>167</v>
      </c>
      <c r="S16" s="28" t="s">
        <v>167</v>
      </c>
      <c r="T16" s="28" t="s">
        <v>167</v>
      </c>
      <c r="U16" s="28" t="s">
        <v>168</v>
      </c>
      <c r="V16" s="28" t="s">
        <v>168</v>
      </c>
      <c r="W16" s="28" t="s">
        <v>168</v>
      </c>
      <c r="X16" s="28" t="s">
        <v>169</v>
      </c>
      <c r="Y16" s="28" t="s">
        <v>169</v>
      </c>
      <c r="Z16" s="28" t="s">
        <v>169</v>
      </c>
      <c r="AA16" s="28" t="s">
        <v>170</v>
      </c>
      <c r="AB16" s="28" t="s">
        <v>170</v>
      </c>
      <c r="AC16" s="28" t="s">
        <v>170</v>
      </c>
      <c r="AD16" s="28" t="s">
        <v>171</v>
      </c>
      <c r="AE16" s="28" t="s">
        <v>171</v>
      </c>
      <c r="AF16" s="28" t="s">
        <v>171</v>
      </c>
      <c r="AG16" s="28" t="s">
        <v>172</v>
      </c>
      <c r="AH16" s="28" t="s">
        <v>172</v>
      </c>
      <c r="AI16" s="28" t="s">
        <v>172</v>
      </c>
      <c r="AJ16" s="28" t="s">
        <v>173</v>
      </c>
      <c r="AK16" s="28" t="s">
        <v>173</v>
      </c>
      <c r="AL16" s="28" t="s">
        <v>173</v>
      </c>
      <c r="AM16" s="28" t="s">
        <v>174</v>
      </c>
      <c r="AN16" s="28" t="s">
        <v>174</v>
      </c>
      <c r="AO16" s="28" t="s">
        <v>174</v>
      </c>
      <c r="AP16" s="28" t="s">
        <v>175</v>
      </c>
      <c r="AQ16" s="28" t="s">
        <v>175</v>
      </c>
      <c r="AR16" s="28" t="s">
        <v>175</v>
      </c>
      <c r="AS16" s="28" t="s">
        <v>229</v>
      </c>
      <c r="AT16" s="28" t="s">
        <v>229</v>
      </c>
      <c r="AU16" s="28" t="s">
        <v>229</v>
      </c>
      <c r="AV16" s="28" t="s">
        <v>244</v>
      </c>
      <c r="AW16" s="28" t="s">
        <v>244</v>
      </c>
      <c r="AX16" s="28" t="s">
        <v>244</v>
      </c>
      <c r="AY16" s="28" t="s">
        <v>252</v>
      </c>
      <c r="AZ16" s="28" t="s">
        <v>252</v>
      </c>
      <c r="BA16" s="28" t="s">
        <v>252</v>
      </c>
      <c r="BB16" s="28" t="s">
        <v>287</v>
      </c>
      <c r="BC16" s="28" t="s">
        <v>287</v>
      </c>
      <c r="BD16" s="28" t="s">
        <v>287</v>
      </c>
      <c r="BE16" s="28" t="s">
        <v>298</v>
      </c>
      <c r="BF16" s="28" t="s">
        <v>298</v>
      </c>
      <c r="BG16" s="28" t="s">
        <v>298</v>
      </c>
      <c r="BH16" s="28" t="s">
        <v>316</v>
      </c>
      <c r="BI16" s="35"/>
      <c r="BJ16" s="35"/>
      <c r="BK16" s="35"/>
      <c r="BL16" s="35"/>
      <c r="BM16" s="35"/>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row>
    <row r="17" spans="2:121" ht="15.75" customHeight="1">
      <c r="B17" s="30" t="s">
        <v>38</v>
      </c>
      <c r="C17" s="32">
        <v>97.109008399999993</v>
      </c>
      <c r="D17" s="31">
        <v>96.362461339999996</v>
      </c>
      <c r="E17" s="31">
        <v>104.4</v>
      </c>
      <c r="F17" s="31">
        <v>104.42</v>
      </c>
      <c r="G17" s="31">
        <v>100.66</v>
      </c>
      <c r="H17" s="31">
        <v>80.400000000000006</v>
      </c>
      <c r="I17" s="31">
        <v>84.5</v>
      </c>
      <c r="J17" s="31">
        <v>84.71</v>
      </c>
      <c r="K17" s="31">
        <v>90.79</v>
      </c>
      <c r="L17" s="31">
        <v>84.5</v>
      </c>
      <c r="M17" s="31">
        <v>87</v>
      </c>
      <c r="N17" s="31">
        <v>88.31</v>
      </c>
      <c r="O17" s="31">
        <v>89.5</v>
      </c>
      <c r="P17" s="31">
        <v>90.99</v>
      </c>
      <c r="Q17" s="31">
        <v>92.56</v>
      </c>
      <c r="R17" s="31">
        <v>96.9</v>
      </c>
      <c r="S17" s="31">
        <v>95.6</v>
      </c>
      <c r="T17" s="31">
        <v>96.2</v>
      </c>
      <c r="U17" s="31">
        <v>99.73</v>
      </c>
      <c r="V17" s="31">
        <v>99.99</v>
      </c>
      <c r="W17" s="31">
        <v>100.5</v>
      </c>
      <c r="X17" s="31">
        <v>102.21</v>
      </c>
      <c r="Y17" s="31">
        <v>100.15</v>
      </c>
      <c r="Z17" s="31">
        <v>96.89</v>
      </c>
      <c r="AA17" s="31">
        <v>97.34</v>
      </c>
      <c r="AB17" s="31">
        <v>91.26</v>
      </c>
      <c r="AC17" s="31">
        <v>96.81</v>
      </c>
      <c r="AD17" s="31">
        <v>97.3</v>
      </c>
      <c r="AE17" s="31">
        <v>95.45</v>
      </c>
      <c r="AF17" s="31">
        <v>97.1</v>
      </c>
      <c r="AG17" s="31">
        <v>96.71</v>
      </c>
      <c r="AH17" s="31">
        <v>94.8</v>
      </c>
      <c r="AI17" s="31">
        <v>94.53</v>
      </c>
      <c r="AJ17" s="31">
        <v>93.6</v>
      </c>
      <c r="AK17" s="31">
        <v>95.08</v>
      </c>
      <c r="AL17" s="31">
        <v>87.72</v>
      </c>
      <c r="AM17" s="31">
        <v>90.15</v>
      </c>
      <c r="AN17" s="31">
        <v>83.65</v>
      </c>
      <c r="AO17" s="31">
        <v>81.290000000000006</v>
      </c>
      <c r="AP17" s="31">
        <v>78.709999999999994</v>
      </c>
      <c r="AQ17" s="31">
        <v>78.849999999999994</v>
      </c>
      <c r="AR17" s="31">
        <v>82.7</v>
      </c>
      <c r="AS17" s="31">
        <v>79.7</v>
      </c>
      <c r="AT17" s="31">
        <v>83.52</v>
      </c>
      <c r="AU17" s="31">
        <v>88</v>
      </c>
      <c r="AV17" s="31">
        <v>86.89</v>
      </c>
      <c r="AW17" s="31">
        <v>87.03</v>
      </c>
      <c r="AX17" s="31">
        <v>87.98</v>
      </c>
      <c r="AY17" s="31">
        <v>87.34</v>
      </c>
      <c r="AZ17" s="31">
        <v>85.9</v>
      </c>
      <c r="BA17" s="31">
        <v>86.15</v>
      </c>
      <c r="BB17" s="31">
        <v>89.14</v>
      </c>
      <c r="BC17" s="31">
        <v>88.89</v>
      </c>
      <c r="BD17" s="31">
        <v>91.24</v>
      </c>
      <c r="BE17" s="35">
        <v>88.9</v>
      </c>
      <c r="BF17" s="35">
        <v>88.9</v>
      </c>
      <c r="BG17" s="35">
        <v>86</v>
      </c>
      <c r="BH17" s="35">
        <v>86.88</v>
      </c>
      <c r="BI17" s="35"/>
      <c r="BJ17" s="35"/>
      <c r="BK17" s="35"/>
      <c r="BL17" s="35"/>
      <c r="BM17" s="35"/>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row>
    <row r="18" spans="2:121" ht="15.75" customHeight="1">
      <c r="B18" s="30" t="s">
        <v>39</v>
      </c>
      <c r="C18" s="31">
        <v>0.72449999999999992</v>
      </c>
      <c r="D18" s="31">
        <v>0.72449999999999992</v>
      </c>
      <c r="E18" s="32">
        <v>0.73599999999999999</v>
      </c>
      <c r="F18" s="32">
        <v>0.71299999999999997</v>
      </c>
      <c r="G18" s="31">
        <v>0.74749999999999994</v>
      </c>
      <c r="H18" s="31">
        <v>0.7014999999999999</v>
      </c>
      <c r="I18" s="31">
        <v>0.65549999999999986</v>
      </c>
      <c r="J18" s="31">
        <v>0.621</v>
      </c>
      <c r="K18" s="31">
        <v>0.621</v>
      </c>
      <c r="L18" s="31">
        <v>0.65549999999999986</v>
      </c>
      <c r="M18" s="31">
        <v>0.69</v>
      </c>
      <c r="N18" s="31">
        <v>0.66699999999999993</v>
      </c>
      <c r="O18" s="31">
        <v>0.72449999999999992</v>
      </c>
      <c r="P18" s="31">
        <v>0.72449999999999992</v>
      </c>
      <c r="Q18" s="31">
        <v>0.86249999999999993</v>
      </c>
      <c r="R18" s="31">
        <v>0.91999999999999993</v>
      </c>
      <c r="S18" s="31">
        <v>0.97749999999999992</v>
      </c>
      <c r="T18" s="31">
        <v>1.0349999999999999</v>
      </c>
      <c r="U18" s="31">
        <v>1.0349999999999999</v>
      </c>
      <c r="V18" s="31">
        <v>1.1499999999999999</v>
      </c>
      <c r="W18" s="31">
        <v>1.1499999999999999</v>
      </c>
      <c r="X18" s="31">
        <v>1.0694999999999999</v>
      </c>
      <c r="Y18" s="31">
        <v>1.0004999999999999</v>
      </c>
      <c r="Z18" s="31">
        <v>1.1499999999999999</v>
      </c>
      <c r="AA18" s="31">
        <v>1.1499999999999999</v>
      </c>
      <c r="AB18" s="31">
        <v>1.0580000000000001</v>
      </c>
      <c r="AC18" s="31">
        <v>1.1154999999999999</v>
      </c>
      <c r="AD18" s="31">
        <v>1.2649999999999999</v>
      </c>
      <c r="AE18" s="31">
        <v>1.2649999999999999</v>
      </c>
      <c r="AF18" s="31">
        <v>1.2994999999999999</v>
      </c>
      <c r="AG18" s="35">
        <v>1.4114236646624168</v>
      </c>
      <c r="AH18" s="35">
        <v>1.4029999999999998</v>
      </c>
      <c r="AI18" s="35">
        <v>1.2075</v>
      </c>
      <c r="AJ18" s="35">
        <v>1.1729999999999998</v>
      </c>
      <c r="AK18" s="35">
        <v>1.1039999999999999</v>
      </c>
      <c r="AL18" s="35">
        <v>1.012</v>
      </c>
      <c r="AM18" s="35">
        <v>0.77049999999999996</v>
      </c>
      <c r="AN18" s="35">
        <v>0.69</v>
      </c>
      <c r="AO18" s="35">
        <v>0.82799999999999996</v>
      </c>
      <c r="AP18" s="35">
        <v>1.1039999999999999</v>
      </c>
      <c r="AQ18" s="35">
        <v>1.1499999999999999</v>
      </c>
      <c r="AR18" s="35">
        <v>1.0924999999999998</v>
      </c>
      <c r="AS18" s="35">
        <v>1.0004999999999999</v>
      </c>
      <c r="AT18" s="35">
        <v>1.06</v>
      </c>
      <c r="AU18" s="35">
        <v>1.0465</v>
      </c>
      <c r="AV18" s="35">
        <v>1.1499999999999999</v>
      </c>
      <c r="AW18" s="35">
        <v>1.0349999999999999</v>
      </c>
      <c r="AX18" s="35">
        <v>1.0924999999999998</v>
      </c>
      <c r="AY18" s="35">
        <v>1.0924999999999998</v>
      </c>
      <c r="AZ18" s="35">
        <v>0.91999999999999993</v>
      </c>
      <c r="BA18" s="35">
        <v>0.87399999999999989</v>
      </c>
      <c r="BB18" s="35">
        <v>1.0349999999999999</v>
      </c>
      <c r="BC18" s="35">
        <v>1.0349999999999999</v>
      </c>
      <c r="BD18" s="35">
        <v>1.0349999999999999</v>
      </c>
      <c r="BE18" s="35">
        <v>1.0349999999999999</v>
      </c>
      <c r="BF18" s="35">
        <v>1.0349999999999999</v>
      </c>
      <c r="BG18" s="35">
        <v>1.1499999999999999</v>
      </c>
      <c r="BH18" s="35">
        <v>1.0004999999999999</v>
      </c>
      <c r="BI18" s="35"/>
      <c r="BJ18" s="35"/>
      <c r="BK18" s="35"/>
      <c r="BL18" s="35"/>
      <c r="BM18" s="35"/>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row>
    <row r="19" spans="2:121" ht="15.75" customHeight="1">
      <c r="B19" s="30" t="s">
        <v>40</v>
      </c>
      <c r="C19" s="31">
        <v>98.259008399999999</v>
      </c>
      <c r="D19" s="31">
        <v>98.236961339999993</v>
      </c>
      <c r="E19" s="32">
        <v>107.01050000000001</v>
      </c>
      <c r="F19" s="32">
        <v>107.7435</v>
      </c>
      <c r="G19" s="31">
        <v>104.73099999999999</v>
      </c>
      <c r="H19" s="31">
        <v>85.172499999999999</v>
      </c>
      <c r="I19" s="31">
        <v>89.927999999999997</v>
      </c>
      <c r="J19" s="31">
        <v>90.758999999999986</v>
      </c>
      <c r="K19" s="31">
        <v>97.460000000000008</v>
      </c>
      <c r="L19" s="31">
        <v>91.825500000000005</v>
      </c>
      <c r="M19" s="31">
        <v>95.015500000000003</v>
      </c>
      <c r="N19" s="31">
        <v>96.992500000000007</v>
      </c>
      <c r="O19" s="31">
        <v>98.906999999999996</v>
      </c>
      <c r="P19" s="31">
        <v>101.1215</v>
      </c>
      <c r="Q19" s="31">
        <v>103.554</v>
      </c>
      <c r="R19" s="31">
        <v>108.81400000000001</v>
      </c>
      <c r="S19" s="31">
        <v>108.49149999999999</v>
      </c>
      <c r="T19" s="31">
        <v>110.12650000000001</v>
      </c>
      <c r="U19" s="31">
        <v>114.6915</v>
      </c>
      <c r="V19" s="31">
        <v>116.10149999999999</v>
      </c>
      <c r="W19" s="31">
        <v>117.7615</v>
      </c>
      <c r="X19" s="31">
        <v>120.541</v>
      </c>
      <c r="Y19" s="31">
        <v>119.48150000000001</v>
      </c>
      <c r="Z19" s="31">
        <v>117.3715</v>
      </c>
      <c r="AA19" s="31">
        <v>118.97149999999999</v>
      </c>
      <c r="AB19" s="31">
        <v>113.9495</v>
      </c>
      <c r="AC19" s="31">
        <v>120.61499999999999</v>
      </c>
      <c r="AD19" s="31">
        <v>122.36999999999999</v>
      </c>
      <c r="AE19" s="31">
        <v>121.785</v>
      </c>
      <c r="AF19" s="31">
        <v>124.7345</v>
      </c>
      <c r="AG19" s="35">
        <v>125.7559236646624</v>
      </c>
      <c r="AH19" s="35">
        <v>125.24892366466241</v>
      </c>
      <c r="AI19" s="35">
        <v>126.18642366466241</v>
      </c>
      <c r="AJ19" s="35">
        <v>126.42942366466241</v>
      </c>
      <c r="AK19" s="35">
        <v>129.01342366466241</v>
      </c>
      <c r="AL19" s="35">
        <v>122.6654236646624</v>
      </c>
      <c r="AM19" s="35">
        <v>125.8659236646624</v>
      </c>
      <c r="AN19" s="35">
        <v>120.0559236646624</v>
      </c>
      <c r="AO19" s="35">
        <v>118.52392366466242</v>
      </c>
      <c r="AP19" s="35">
        <v>117.04792366466239</v>
      </c>
      <c r="AQ19" s="35">
        <v>118.3379236646624</v>
      </c>
      <c r="AR19" s="35">
        <v>123.28042366466241</v>
      </c>
      <c r="AS19" s="35">
        <v>121.28092366466241</v>
      </c>
      <c r="AT19" s="35">
        <v>126.17042366466239</v>
      </c>
      <c r="AU19" s="35">
        <v>131.69692366466239</v>
      </c>
      <c r="AV19" s="35">
        <v>131.73692366466241</v>
      </c>
      <c r="AW19" s="35">
        <v>132.9119236646624</v>
      </c>
      <c r="AX19" s="35">
        <v>134.95442366466241</v>
      </c>
      <c r="AY19" s="35">
        <v>135.4069236646624</v>
      </c>
      <c r="AZ19" s="35">
        <v>134.88692366466242</v>
      </c>
      <c r="BA19" s="35">
        <v>136.01092366466241</v>
      </c>
      <c r="BB19" s="35">
        <v>140.03592366466239</v>
      </c>
      <c r="BC19" s="35">
        <v>140.82092366466242</v>
      </c>
      <c r="BD19" s="35">
        <v>144.20592366466241</v>
      </c>
      <c r="BE19" s="35">
        <v>142.9009236646624</v>
      </c>
      <c r="BF19" s="35">
        <v>142.9009236646624</v>
      </c>
      <c r="BG19" s="35">
        <v>142.15142366466239</v>
      </c>
      <c r="BH19" s="35">
        <v>144.0319236646624</v>
      </c>
      <c r="BI19" s="35"/>
      <c r="BJ19" s="35"/>
      <c r="BK19" s="35"/>
      <c r="BL19" s="35"/>
      <c r="BM19" s="35"/>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row>
    <row r="20" spans="2:121" ht="15.75" customHeight="1">
      <c r="B20" s="30" t="s">
        <v>36</v>
      </c>
      <c r="C20" s="31">
        <v>97.109008399999993</v>
      </c>
      <c r="D20" s="31">
        <v>96.362461339999996</v>
      </c>
      <c r="E20" s="32">
        <v>96.575518770000002</v>
      </c>
      <c r="F20" s="32">
        <v>97.41641577</v>
      </c>
      <c r="G20" s="32">
        <v>98.097060529999993</v>
      </c>
      <c r="H20" s="32">
        <v>94.809542140000005</v>
      </c>
      <c r="I20" s="32">
        <v>95.672085350000003</v>
      </c>
      <c r="J20" s="32">
        <v>97.471328040000003</v>
      </c>
      <c r="K20" s="32">
        <v>98.602660459999996</v>
      </c>
      <c r="L20" s="32">
        <v>98.897737950000007</v>
      </c>
      <c r="M20" s="32">
        <v>97.132704439999998</v>
      </c>
      <c r="N20" s="31">
        <v>97.610459019999993</v>
      </c>
      <c r="O20" s="31">
        <v>96.926205719999999</v>
      </c>
      <c r="P20" s="31">
        <v>96.41595126</v>
      </c>
      <c r="Q20" s="31">
        <v>98.789990660000001</v>
      </c>
      <c r="R20" s="31">
        <v>98.129042659999996</v>
      </c>
      <c r="S20" s="31">
        <v>97.312772100000004</v>
      </c>
      <c r="T20" s="31">
        <v>97.067514739999993</v>
      </c>
      <c r="U20" s="31">
        <v>97.300861639999994</v>
      </c>
      <c r="V20" s="31">
        <v>96.929769300000004</v>
      </c>
      <c r="W20" s="31">
        <v>96.569871879999994</v>
      </c>
      <c r="X20" s="31">
        <v>95.937763020000006</v>
      </c>
      <c r="Y20" s="31">
        <v>95.83739722</v>
      </c>
      <c r="Z20" s="31">
        <v>95.642278329999996</v>
      </c>
      <c r="AA20" s="31">
        <v>94.835385889999998</v>
      </c>
      <c r="AB20" s="31">
        <v>94.454719429999997</v>
      </c>
      <c r="AC20" s="31">
        <v>95.146315939999994</v>
      </c>
      <c r="AD20" s="31">
        <v>95.162562589999993</v>
      </c>
      <c r="AE20" s="31">
        <v>94.934750059999999</v>
      </c>
      <c r="AF20" s="31">
        <v>96.396075440000004</v>
      </c>
      <c r="AG20" s="35">
        <v>97.339256070000005</v>
      </c>
      <c r="AH20" s="35">
        <v>96.810016880000006</v>
      </c>
      <c r="AI20" s="35">
        <v>97.429689199999999</v>
      </c>
      <c r="AJ20" s="35">
        <v>97.070717619999996</v>
      </c>
      <c r="AK20" s="35">
        <v>98.090271529999995</v>
      </c>
      <c r="AL20" s="35">
        <v>97.047776029999994</v>
      </c>
      <c r="AM20" s="35">
        <v>95.52831673</v>
      </c>
      <c r="AN20" s="35">
        <v>93.628324550000002</v>
      </c>
      <c r="AO20" s="35">
        <v>91.831189499999994</v>
      </c>
      <c r="AP20" s="35">
        <v>90.709002999999996</v>
      </c>
      <c r="AQ20" s="35">
        <v>90.670580200000003</v>
      </c>
      <c r="AR20" s="35">
        <v>90.988625279999994</v>
      </c>
      <c r="AS20" s="35">
        <v>91.888060640000006</v>
      </c>
      <c r="AT20" s="35">
        <v>93.847211810000005</v>
      </c>
      <c r="AU20" s="35">
        <v>94.896572550000002</v>
      </c>
      <c r="AV20" s="35">
        <v>94.74670175</v>
      </c>
      <c r="AW20" s="35">
        <v>94.001762880000001</v>
      </c>
      <c r="AX20" s="35">
        <v>92.488085519999998</v>
      </c>
      <c r="AY20" s="35">
        <v>91.335051010000001</v>
      </c>
      <c r="AZ20" s="35">
        <v>93.32489631</v>
      </c>
      <c r="BA20" s="35">
        <v>93.576076220000004</v>
      </c>
      <c r="BB20" s="35">
        <v>92.945653579999998</v>
      </c>
      <c r="BC20" s="35">
        <v>92.695136169999998</v>
      </c>
      <c r="BD20" s="35">
        <v>93.093254770000001</v>
      </c>
      <c r="BE20" s="35">
        <v>90.680071580000003</v>
      </c>
      <c r="BF20" s="35">
        <v>90.680071580000003</v>
      </c>
      <c r="BG20" s="35">
        <v>89.695971259999993</v>
      </c>
      <c r="BH20" s="35">
        <v>90.399613560000006</v>
      </c>
      <c r="BI20" s="35"/>
      <c r="BJ20" s="35"/>
      <c r="BK20" s="35"/>
      <c r="BL20" s="35"/>
      <c r="BM20" s="35"/>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row>
    <row r="21" spans="2:121" ht="15.75" customHeight="1">
      <c r="B21" s="30" t="s">
        <v>41</v>
      </c>
      <c r="C21" s="31">
        <v>98.259008399999999</v>
      </c>
      <c r="D21" s="31">
        <v>98.236961339999993</v>
      </c>
      <c r="E21" s="32">
        <v>99.186018770000004</v>
      </c>
      <c r="F21" s="32">
        <v>100.73991577</v>
      </c>
      <c r="G21" s="32">
        <v>102.16806052999999</v>
      </c>
      <c r="H21" s="32">
        <v>99.582042139999999</v>
      </c>
      <c r="I21" s="32">
        <v>101.10008535</v>
      </c>
      <c r="J21" s="32">
        <v>103.52032804000001</v>
      </c>
      <c r="K21" s="32">
        <v>105.27266046</v>
      </c>
      <c r="L21" s="32">
        <v>106.22323795000001</v>
      </c>
      <c r="M21" s="32">
        <v>105.14820444</v>
      </c>
      <c r="N21" s="31">
        <v>106.29295902</v>
      </c>
      <c r="O21" s="31">
        <v>106.33320572</v>
      </c>
      <c r="P21" s="31">
        <v>106.54745126</v>
      </c>
      <c r="Q21" s="31">
        <v>109.78399066</v>
      </c>
      <c r="R21" s="31">
        <v>110.04304266</v>
      </c>
      <c r="S21" s="31">
        <v>110.2042721</v>
      </c>
      <c r="T21" s="31">
        <v>110.99401474</v>
      </c>
      <c r="U21" s="31">
        <v>112.26236163999999</v>
      </c>
      <c r="V21" s="31">
        <v>113.04126930000001</v>
      </c>
      <c r="W21" s="31">
        <v>113.83137187999999</v>
      </c>
      <c r="X21" s="31">
        <v>114.26876302000001</v>
      </c>
      <c r="Y21" s="31">
        <v>115.16889721999999</v>
      </c>
      <c r="Z21" s="31">
        <v>116.12377832999999</v>
      </c>
      <c r="AA21" s="31">
        <v>116.46688588999999</v>
      </c>
      <c r="AB21" s="31">
        <v>117.14421942999999</v>
      </c>
      <c r="AC21" s="31">
        <v>118.95131593999999</v>
      </c>
      <c r="AD21" s="31">
        <v>120.23256258999999</v>
      </c>
      <c r="AE21" s="31">
        <v>121.26975005999999</v>
      </c>
      <c r="AF21" s="31">
        <v>124.03057544000001</v>
      </c>
      <c r="AG21" s="35">
        <v>126.38517973466242</v>
      </c>
      <c r="AH21" s="35">
        <v>127.25894054466241</v>
      </c>
      <c r="AI21" s="35">
        <v>129.0861128646624</v>
      </c>
      <c r="AJ21" s="35">
        <v>129.9001412846624</v>
      </c>
      <c r="AK21" s="35">
        <v>132.02369519466239</v>
      </c>
      <c r="AL21" s="35">
        <v>131.99319969466239</v>
      </c>
      <c r="AM21" s="35">
        <v>131.2442403946624</v>
      </c>
      <c r="AN21" s="35">
        <v>130.0342482146624</v>
      </c>
      <c r="AO21" s="35">
        <v>129.06511316466239</v>
      </c>
      <c r="AP21" s="35">
        <v>129.04692666466241</v>
      </c>
      <c r="AQ21" s="35">
        <v>130.15850386466241</v>
      </c>
      <c r="AR21" s="35">
        <v>131.5690489446624</v>
      </c>
      <c r="AS21" s="35">
        <v>133.4689843046624</v>
      </c>
      <c r="AT21" s="35">
        <v>136.49763547466242</v>
      </c>
      <c r="AU21" s="35">
        <v>138.59349621466242</v>
      </c>
      <c r="AV21" s="35">
        <v>139.5936254146624</v>
      </c>
      <c r="AW21" s="35">
        <v>139.8836865446624</v>
      </c>
      <c r="AX21" s="35">
        <v>139.46250918466239</v>
      </c>
      <c r="AY21" s="35">
        <v>139.4019746746624</v>
      </c>
      <c r="AZ21" s="35">
        <v>142.3118199746624</v>
      </c>
      <c r="BA21" s="35">
        <v>143.43699988466241</v>
      </c>
      <c r="BB21" s="35">
        <v>143.8415772446624</v>
      </c>
      <c r="BC21" s="35">
        <v>144.62605983466239</v>
      </c>
      <c r="BD21" s="35">
        <v>146.05917843466239</v>
      </c>
      <c r="BE21" s="35">
        <v>144.6809952446624</v>
      </c>
      <c r="BF21" s="35">
        <v>144.6809952446624</v>
      </c>
      <c r="BG21" s="35">
        <v>145.84739492466238</v>
      </c>
      <c r="BH21" s="35">
        <v>147.55153722466241</v>
      </c>
      <c r="BI21" s="35"/>
      <c r="BJ21" s="35"/>
      <c r="BK21" s="35"/>
      <c r="BL21" s="35"/>
      <c r="BM21" s="35"/>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row>
    <row r="22" spans="2:121" ht="15.75" customHeight="1">
      <c r="B22" s="30" t="s">
        <v>42</v>
      </c>
      <c r="C22" s="31">
        <v>99.707173758281883</v>
      </c>
      <c r="D22" s="31">
        <v>98.580971668685194</v>
      </c>
      <c r="E22" s="32">
        <v>99.625929968373256</v>
      </c>
      <c r="F22" s="32">
        <v>100.82969904512073</v>
      </c>
      <c r="G22" s="32">
        <v>101.24695120460403</v>
      </c>
      <c r="H22" s="32">
        <v>98.183585227842912</v>
      </c>
      <c r="I22" s="32">
        <v>99.118829056766302</v>
      </c>
      <c r="J22" s="32">
        <v>102.99934220719739</v>
      </c>
      <c r="K22" s="32">
        <v>104.13436337512299</v>
      </c>
      <c r="L22" s="32">
        <v>106.13656113551468</v>
      </c>
      <c r="M22" s="32">
        <v>105.77580478229095</v>
      </c>
      <c r="N22" s="31">
        <v>104.64044327818306</v>
      </c>
      <c r="O22" s="31">
        <v>104.7884895174777</v>
      </c>
      <c r="P22" s="31">
        <v>106.52420404713904</v>
      </c>
      <c r="Q22" s="31">
        <v>109.10293130032412</v>
      </c>
      <c r="R22" s="31">
        <v>108.9191497618894</v>
      </c>
      <c r="S22" s="31">
        <v>108.168027807583</v>
      </c>
      <c r="T22" s="31">
        <v>107.16335539747315</v>
      </c>
      <c r="U22" s="31">
        <v>109.36158679886189</v>
      </c>
      <c r="V22" s="31">
        <v>109.71791878171589</v>
      </c>
      <c r="W22" s="31">
        <v>109.24927585870734</v>
      </c>
      <c r="X22" s="31">
        <v>109.39357839999684</v>
      </c>
      <c r="Y22" s="31">
        <v>108.99606573908615</v>
      </c>
      <c r="Z22" s="31">
        <v>107.64166127689759</v>
      </c>
      <c r="AA22" s="31">
        <v>105.0252484125941</v>
      </c>
      <c r="AB22" s="31">
        <v>108.83372320515188</v>
      </c>
      <c r="AC22" s="31">
        <v>109.65305778565495</v>
      </c>
      <c r="AD22" s="31">
        <v>109.8011503479311</v>
      </c>
      <c r="AE22" s="31">
        <v>110.91766842981082</v>
      </c>
      <c r="AF22" s="31">
        <v>114.17237687713823</v>
      </c>
      <c r="AG22" s="35">
        <v>115.41236089296054</v>
      </c>
      <c r="AH22" s="35">
        <v>115.84898435746909</v>
      </c>
      <c r="AI22" s="35">
        <v>116.50258838513282</v>
      </c>
      <c r="AJ22" s="35">
        <v>115.7934080475812</v>
      </c>
      <c r="AK22" s="35">
        <v>115.92153307337068</v>
      </c>
      <c r="AL22" s="35">
        <v>116.54352183493049</v>
      </c>
      <c r="AM22" s="35">
        <v>118.44143617798861</v>
      </c>
      <c r="AN22" s="35">
        <v>117.89765360100158</v>
      </c>
      <c r="AO22" s="35">
        <v>119.72035688995989</v>
      </c>
      <c r="AP22" s="35">
        <v>121.56569005360312</v>
      </c>
      <c r="AQ22" s="35">
        <v>123.28156702235776</v>
      </c>
      <c r="AR22" s="35">
        <v>124.96782547865715</v>
      </c>
      <c r="AS22" s="35">
        <v>125.62908372864074</v>
      </c>
      <c r="AT22" s="35">
        <v>125.46568272172482</v>
      </c>
      <c r="AU22" s="35">
        <v>126.63211964482119</v>
      </c>
      <c r="AV22" s="35">
        <v>128.07244461005976</v>
      </c>
      <c r="AW22" s="35">
        <v>129.28247732115207</v>
      </c>
      <c r="AX22" s="35">
        <v>130.57637368548836</v>
      </c>
      <c r="AY22" s="35">
        <v>131.30452318270233</v>
      </c>
      <c r="AZ22" s="35">
        <v>132.36945846199146</v>
      </c>
      <c r="BA22" s="35">
        <v>133.28463721763057</v>
      </c>
      <c r="BB22" s="35">
        <v>135.12897200444945</v>
      </c>
      <c r="BC22" s="35">
        <v>136.23184560306325</v>
      </c>
      <c r="BD22" s="35">
        <v>137.42457311586708</v>
      </c>
      <c r="BE22" s="35">
        <v>138.5603931496839</v>
      </c>
      <c r="BF22" s="35">
        <v>138.5603931496839</v>
      </c>
      <c r="BG22" s="35">
        <v>141.44869730248092</v>
      </c>
      <c r="BH22" s="35">
        <v>142.88436317587261</v>
      </c>
      <c r="BI22" s="35"/>
      <c r="BJ22" s="35"/>
      <c r="BK22" s="35"/>
      <c r="BL22" s="35"/>
      <c r="BM22" s="35"/>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row>
    <row r="23" spans="2:121" ht="15.75" customHeight="1">
      <c r="B23" s="30" t="s">
        <v>43</v>
      </c>
      <c r="C23" s="31">
        <v>100.66685047028037</v>
      </c>
      <c r="D23" s="31">
        <v>104.21040667921423</v>
      </c>
      <c r="E23" s="32">
        <v>115.28797290921472</v>
      </c>
      <c r="F23" s="32">
        <v>110.95058552845224</v>
      </c>
      <c r="G23" s="32">
        <v>107.17132580067565</v>
      </c>
      <c r="H23" s="32">
        <v>89.924171790188979</v>
      </c>
      <c r="I23" s="32">
        <v>93.872888880306263</v>
      </c>
      <c r="J23" s="32">
        <v>95.822009094803533</v>
      </c>
      <c r="K23" s="32">
        <v>101.17974612540459</v>
      </c>
      <c r="L23" s="32">
        <v>98.541980034161156</v>
      </c>
      <c r="M23" s="32">
        <v>100.30794207829869</v>
      </c>
      <c r="N23" s="31">
        <v>100.76872188483357</v>
      </c>
      <c r="O23" s="31">
        <v>99.754862091425082</v>
      </c>
      <c r="P23" s="31">
        <v>101.26195097351878</v>
      </c>
      <c r="Q23" s="31">
        <v>103.48256351534057</v>
      </c>
      <c r="R23" s="31">
        <v>103.81787276422743</v>
      </c>
      <c r="S23" s="31">
        <v>104.0731404504768</v>
      </c>
      <c r="T23" s="31">
        <v>102.63960327459054</v>
      </c>
      <c r="U23" s="31">
        <v>103.15807069383715</v>
      </c>
      <c r="V23" s="31">
        <v>101.54678356128289</v>
      </c>
      <c r="W23" s="31">
        <v>99.326892114619994</v>
      </c>
      <c r="X23" s="31">
        <v>101.82296300714025</v>
      </c>
      <c r="Y23" s="31">
        <v>100.64226900382968</v>
      </c>
      <c r="Z23" s="31">
        <v>101.64473212167836</v>
      </c>
      <c r="AA23" s="31">
        <v>100.14794759427042</v>
      </c>
      <c r="AB23" s="31">
        <v>96.506857351053512</v>
      </c>
      <c r="AC23" s="31">
        <v>104.98040196620437</v>
      </c>
      <c r="AD23" s="31">
        <v>103.93725656038144</v>
      </c>
      <c r="AE23" s="31">
        <v>102.59842228817884</v>
      </c>
      <c r="AF23" s="31">
        <v>104.05141492018623</v>
      </c>
      <c r="AG23" s="35">
        <v>105.28993955164232</v>
      </c>
      <c r="AH23" s="35">
        <v>105.56653964310379</v>
      </c>
      <c r="AI23" s="35">
        <v>104.63717830738139</v>
      </c>
      <c r="AJ23" s="35">
        <v>105.32886568088723</v>
      </c>
      <c r="AK23" s="35">
        <v>111.39722465634733</v>
      </c>
      <c r="AL23" s="35">
        <v>111.94256475548046</v>
      </c>
      <c r="AM23" s="35">
        <v>111.96689358625852</v>
      </c>
      <c r="AN23" s="35">
        <v>107.31671830030798</v>
      </c>
      <c r="AO23" s="35">
        <v>107.31372398267375</v>
      </c>
      <c r="AP23" s="35">
        <v>105.59236563269897</v>
      </c>
      <c r="AQ23" s="35">
        <v>105.11514625974445</v>
      </c>
      <c r="AR23" s="35">
        <v>103.33989019235365</v>
      </c>
      <c r="AS23" s="35">
        <v>106.98060614586629</v>
      </c>
      <c r="AT23" s="35">
        <v>112.79070522537454</v>
      </c>
      <c r="AU23" s="35">
        <v>118.10037897026302</v>
      </c>
      <c r="AV23" s="35">
        <v>119.66715567237095</v>
      </c>
      <c r="AW23" s="35">
        <v>120.25217048015756</v>
      </c>
      <c r="AX23" s="35">
        <v>120.49433591882547</v>
      </c>
      <c r="AY23" s="35">
        <v>118.11460197902558</v>
      </c>
      <c r="AZ23" s="35">
        <v>118.8953703021496</v>
      </c>
      <c r="BA23" s="35">
        <v>123.94341554374772</v>
      </c>
      <c r="BB23" s="35">
        <v>124.76984721079367</v>
      </c>
      <c r="BC23" s="35">
        <v>125.75552900375894</v>
      </c>
      <c r="BD23" s="35">
        <v>127.55765064707174</v>
      </c>
      <c r="BE23" s="35">
        <v>126.57106858024463</v>
      </c>
      <c r="BF23" s="35">
        <v>126.57106858024463</v>
      </c>
      <c r="BG23" s="35">
        <v>125.28132586314059</v>
      </c>
      <c r="BH23" s="35">
        <v>125.93443121466311</v>
      </c>
      <c r="BI23" s="35"/>
      <c r="BJ23" s="35"/>
      <c r="BK23" s="35"/>
      <c r="BL23" s="35"/>
      <c r="BM23" s="35"/>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row>
    <row r="24" spans="2:121" ht="28.5" customHeight="1">
      <c r="E24" s="38"/>
      <c r="T24" s="39"/>
      <c r="AN24" s="39"/>
      <c r="AQ24" s="40"/>
      <c r="AR24" s="40"/>
      <c r="AT24" s="41"/>
      <c r="BM24" s="35"/>
    </row>
    <row r="25" spans="2:121" ht="15.75" customHeight="1">
      <c r="B25" s="68" t="s">
        <v>235</v>
      </c>
      <c r="C25" s="36" t="s">
        <v>236</v>
      </c>
      <c r="D25" s="36" t="s">
        <v>237</v>
      </c>
      <c r="E25" s="36" t="s">
        <v>238</v>
      </c>
      <c r="BM25" s="35"/>
    </row>
    <row r="26" spans="2:121" ht="15.75" customHeight="1">
      <c r="B26" s="69">
        <v>-0.13716445316185055</v>
      </c>
      <c r="C26" s="31">
        <v>78</v>
      </c>
      <c r="D26" s="69">
        <v>0.10424861703327479</v>
      </c>
      <c r="E26" s="69">
        <v>8.3328014171692305E-2</v>
      </c>
    </row>
    <row r="27" spans="2:121" ht="15.75" customHeight="1">
      <c r="B27" s="69">
        <v>-0.11504046478138508</v>
      </c>
      <c r="C27" s="31">
        <v>80</v>
      </c>
      <c r="D27" s="69">
        <v>9.981103226459731E-2</v>
      </c>
      <c r="E27" s="47">
        <v>7.4729870251623282E-2</v>
      </c>
    </row>
    <row r="28" spans="2:121" ht="15.75" customHeight="1">
      <c r="B28" s="69">
        <v>-9.2916476400919712E-2</v>
      </c>
      <c r="C28" s="31">
        <v>82</v>
      </c>
      <c r="D28" s="69">
        <v>9.5373447495919875E-2</v>
      </c>
      <c r="E28" s="47">
        <v>6.6131726331554286E-2</v>
      </c>
    </row>
    <row r="29" spans="2:121" ht="15.75" customHeight="1">
      <c r="B29" s="69">
        <v>-7.0792488020454347E-2</v>
      </c>
      <c r="C29" s="31">
        <v>84</v>
      </c>
      <c r="D29" s="69">
        <v>9.0935862727242425E-2</v>
      </c>
      <c r="E29" s="47">
        <v>5.7533582411485304E-2</v>
      </c>
    </row>
    <row r="30" spans="2:121" ht="15.75" customHeight="1">
      <c r="B30" s="69">
        <v>-4.8668499639988982E-2</v>
      </c>
      <c r="C30" s="31">
        <v>86</v>
      </c>
      <c r="D30" s="69">
        <v>8.649827795856499E-2</v>
      </c>
      <c r="E30" s="47">
        <v>4.8935438491416308E-2</v>
      </c>
    </row>
    <row r="31" spans="2:121" ht="15.75" customHeight="1">
      <c r="B31" s="69">
        <v>-2.6544511259523618E-2</v>
      </c>
      <c r="C31" s="31">
        <v>88</v>
      </c>
      <c r="D31" s="69">
        <v>8.206069318988754E-2</v>
      </c>
      <c r="E31" s="47">
        <v>4.0337294571347319E-2</v>
      </c>
    </row>
    <row r="32" spans="2:121" ht="15.75" customHeight="1">
      <c r="B32" s="69">
        <v>-4.4205228790582529E-3</v>
      </c>
      <c r="C32" s="31">
        <v>90</v>
      </c>
      <c r="D32" s="69">
        <v>7.7623108421210091E-2</v>
      </c>
      <c r="E32" s="47">
        <v>3.1739150651278331E-2</v>
      </c>
    </row>
  </sheetData>
  <mergeCells count="2">
    <mergeCell ref="B7:B8"/>
    <mergeCell ref="B15:B16"/>
  </mergeCells>
  <pageMargins left="0.7" right="0.7" top="0.75" bottom="0.75" header="0.3" footer="0.3"/>
  <headerFooter>
    <oddFooter>&amp;R_x000D_&amp;1#&amp;"Calibri"&amp;10&amp;K008000 [ CLASSIFICAÇÃO: PÚBLICA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82ED-82E2-4C4B-B1CD-01AEB69B24BD}">
  <dimension ref="B1:BI18"/>
  <sheetViews>
    <sheetView showGridLines="0" workbookViewId="0">
      <pane xSplit="2" ySplit="18" topLeftCell="AP19" activePane="bottomRight" state="frozen"/>
      <selection pane="topRight" activeCell="C1" sqref="C1"/>
      <selection pane="bottomLeft" activeCell="A19" sqref="A19"/>
      <selection pane="bottomRight" activeCell="BI19" sqref="BI19"/>
    </sheetView>
  </sheetViews>
  <sheetFormatPr defaultRowHeight="15"/>
  <cols>
    <col min="1" max="1" width="3.28515625" customWidth="1"/>
    <col min="2" max="2" width="24.140625" bestFit="1" customWidth="1"/>
    <col min="3" max="3" width="9.85546875" customWidth="1"/>
    <col min="4" max="8" width="11.28515625" customWidth="1"/>
    <col min="9" max="9" width="9.85546875" customWidth="1"/>
    <col min="10" max="26" width="11.28515625" customWidth="1"/>
    <col min="27" max="27" width="12.140625" customWidth="1"/>
    <col min="28" max="30" width="11.28515625" customWidth="1"/>
    <col min="31" max="31" width="11.85546875" bestFit="1" customWidth="1"/>
    <col min="32" max="32" width="11.28515625" bestFit="1" customWidth="1"/>
    <col min="33" max="42" width="11.85546875" bestFit="1" customWidth="1"/>
    <col min="43" max="43" width="10" bestFit="1" customWidth="1"/>
    <col min="44" max="45" width="10.42578125" bestFit="1" customWidth="1"/>
    <col min="46" max="46" width="9.85546875" bestFit="1" customWidth="1"/>
    <col min="47" max="77" width="10.42578125" bestFit="1" customWidth="1"/>
  </cols>
  <sheetData>
    <row r="1" spans="2:61" ht="56.1" customHeight="1"/>
    <row r="2" spans="2:61" ht="15.75">
      <c r="B2" s="1" t="s">
        <v>21</v>
      </c>
    </row>
    <row r="4" spans="2:61">
      <c r="B4" s="4" t="s">
        <v>95</v>
      </c>
      <c r="C4" s="5">
        <v>43738</v>
      </c>
      <c r="D4" s="5">
        <v>43769</v>
      </c>
      <c r="E4" s="5">
        <v>43799</v>
      </c>
      <c r="F4" s="5">
        <v>43830</v>
      </c>
      <c r="G4" s="5">
        <v>43861</v>
      </c>
      <c r="H4" s="5">
        <v>43890</v>
      </c>
      <c r="I4" s="5">
        <v>43921</v>
      </c>
      <c r="J4" s="5">
        <v>43951</v>
      </c>
      <c r="K4" s="5">
        <v>43982</v>
      </c>
      <c r="L4" s="5">
        <v>44012</v>
      </c>
      <c r="M4" s="5">
        <v>44043</v>
      </c>
      <c r="N4" s="5">
        <v>44074</v>
      </c>
      <c r="O4" s="5">
        <v>44104</v>
      </c>
      <c r="P4" s="5">
        <v>44135</v>
      </c>
      <c r="Q4" s="5">
        <v>44165</v>
      </c>
      <c r="R4" s="5">
        <v>44196</v>
      </c>
      <c r="S4" s="5">
        <v>44227</v>
      </c>
      <c r="T4" s="5">
        <v>44255</v>
      </c>
      <c r="U4" s="5">
        <v>44286</v>
      </c>
      <c r="V4" s="5">
        <v>44316</v>
      </c>
      <c r="W4" s="5">
        <v>44347</v>
      </c>
      <c r="X4" s="5">
        <v>44377</v>
      </c>
      <c r="Y4" s="5">
        <v>44408</v>
      </c>
      <c r="Z4" s="5">
        <v>44439</v>
      </c>
      <c r="AA4" s="5">
        <v>44469</v>
      </c>
      <c r="AB4" s="5">
        <v>44500</v>
      </c>
      <c r="AC4" s="5">
        <v>44530</v>
      </c>
      <c r="AD4" s="5">
        <v>44561</v>
      </c>
      <c r="AE4" s="5">
        <v>44592</v>
      </c>
      <c r="AF4" s="5">
        <v>44620</v>
      </c>
      <c r="AG4" s="5">
        <v>44651</v>
      </c>
      <c r="AH4" s="5">
        <v>44681</v>
      </c>
      <c r="AI4" s="5">
        <v>44712</v>
      </c>
      <c r="AJ4" s="5">
        <v>44742</v>
      </c>
      <c r="AK4" s="5">
        <v>44773</v>
      </c>
      <c r="AL4" s="5">
        <v>44804</v>
      </c>
      <c r="AM4" s="5">
        <v>44834</v>
      </c>
      <c r="AN4" s="5">
        <v>44865</v>
      </c>
      <c r="AO4" s="5">
        <v>44895</v>
      </c>
      <c r="AP4" s="5">
        <v>44926</v>
      </c>
      <c r="AQ4" s="5">
        <v>44957</v>
      </c>
      <c r="AR4" s="5">
        <v>44985</v>
      </c>
      <c r="AS4" s="5">
        <v>45016</v>
      </c>
      <c r="AT4" s="5">
        <v>45044</v>
      </c>
      <c r="AU4" s="5">
        <v>45077</v>
      </c>
      <c r="AV4" s="5">
        <v>45107</v>
      </c>
      <c r="AW4" s="5">
        <v>45138</v>
      </c>
      <c r="AX4" s="5">
        <v>45169</v>
      </c>
      <c r="AY4" s="5">
        <v>45198</v>
      </c>
      <c r="AZ4" s="5">
        <v>45230</v>
      </c>
      <c r="BA4" s="5">
        <v>45260</v>
      </c>
      <c r="BB4" s="5">
        <v>45288</v>
      </c>
      <c r="BC4" s="5">
        <v>45322</v>
      </c>
      <c r="BD4" s="5">
        <v>45351</v>
      </c>
      <c r="BE4" s="5">
        <v>45379</v>
      </c>
      <c r="BF4" s="5">
        <v>45412</v>
      </c>
      <c r="BG4" s="5">
        <v>45442</v>
      </c>
      <c r="BH4" s="5">
        <v>45471</v>
      </c>
      <c r="BI4" s="5">
        <v>45504</v>
      </c>
    </row>
    <row r="5" spans="2:61">
      <c r="B5" s="6" t="s">
        <v>22</v>
      </c>
      <c r="C5" s="7">
        <v>641371.14876649901</v>
      </c>
      <c r="D5" s="7">
        <v>539406.4982726014</v>
      </c>
      <c r="E5" s="7">
        <v>528026.20524608996</v>
      </c>
      <c r="F5" s="7">
        <v>700369.93734880071</v>
      </c>
      <c r="G5" s="7">
        <v>1263424.8096540628</v>
      </c>
      <c r="H5" s="7">
        <v>3022453.7355265748</v>
      </c>
      <c r="I5" s="7">
        <v>4583637.1393954959</v>
      </c>
      <c r="J5" s="7">
        <v>4257534.2059428794</v>
      </c>
      <c r="K5" s="7">
        <v>3861797.5397372646</v>
      </c>
      <c r="L5" s="7">
        <v>4159875.4714836814</v>
      </c>
      <c r="M5" s="7">
        <v>4396116.4287737003</v>
      </c>
      <c r="N5" s="7">
        <v>4509784.5737653188</v>
      </c>
      <c r="O5" s="7">
        <v>4478614.8282870632</v>
      </c>
      <c r="P5" s="7">
        <v>4677587.183279762</v>
      </c>
      <c r="Q5" s="7">
        <v>4627813.8376000011</v>
      </c>
      <c r="R5" s="7">
        <v>5451749.4848112473</v>
      </c>
      <c r="S5" s="7">
        <v>5741740.869913782</v>
      </c>
      <c r="T5" s="7">
        <v>6062546.7658836953</v>
      </c>
      <c r="U5" s="7">
        <v>6496043.5855003968</v>
      </c>
      <c r="V5" s="7">
        <v>6444818.9582777778</v>
      </c>
      <c r="W5" s="7">
        <v>10208935.965498267</v>
      </c>
      <c r="X5" s="7">
        <v>5030511.2183106057</v>
      </c>
      <c r="Y5" s="7">
        <v>5776934.8785964102</v>
      </c>
      <c r="Z5" s="7">
        <v>6267399.5970158475</v>
      </c>
      <c r="AA5" s="7">
        <v>7169075.9056198783</v>
      </c>
      <c r="AB5" s="7">
        <v>7099065.4481645506</v>
      </c>
      <c r="AC5" s="7">
        <v>6898890.5079596695</v>
      </c>
      <c r="AD5" s="7">
        <v>7675954.8661827706</v>
      </c>
      <c r="AE5" s="7">
        <v>9376024.3779937327</v>
      </c>
      <c r="AF5" s="7">
        <v>7054147.147162349</v>
      </c>
      <c r="AG5" s="7">
        <v>8280854.296411139</v>
      </c>
      <c r="AH5" s="7">
        <v>8645511.4434232209</v>
      </c>
      <c r="AI5" s="7">
        <v>11541683.055369191</v>
      </c>
      <c r="AJ5" s="7">
        <v>7712499.3587636463</v>
      </c>
      <c r="AK5" s="7">
        <v>9558237.2306300234</v>
      </c>
      <c r="AL5" s="7">
        <v>9089053.1775744632</v>
      </c>
      <c r="AM5" s="7">
        <v>8300222.7080027899</v>
      </c>
      <c r="AN5" s="7">
        <v>6493529.7484899554</v>
      </c>
      <c r="AO5" s="7">
        <v>5881452.1865127943</v>
      </c>
      <c r="AP5" s="7">
        <v>8950877.4618931171</v>
      </c>
      <c r="AQ5" s="7">
        <v>9010097.1130749993</v>
      </c>
      <c r="AR5" s="7">
        <v>9299791.7570074443</v>
      </c>
      <c r="AS5" s="7">
        <v>8811588.2430758756</v>
      </c>
      <c r="AT5" s="7">
        <v>8110382.8169397581</v>
      </c>
      <c r="AU5" s="7">
        <v>8824569.1240432896</v>
      </c>
      <c r="AV5" s="7">
        <v>8544200.7353538834</v>
      </c>
      <c r="AW5" s="7">
        <v>9956978.666655574</v>
      </c>
      <c r="AX5" s="7">
        <v>7842866.7022405937</v>
      </c>
      <c r="AY5" s="7">
        <v>9149702.9880017024</v>
      </c>
      <c r="AZ5" s="7">
        <v>8942687.549204519</v>
      </c>
      <c r="BA5" s="7">
        <v>7364014.7987737181</v>
      </c>
      <c r="BB5" s="7">
        <v>7298953.3285088781</v>
      </c>
      <c r="BC5" s="7">
        <v>8691428.7270106766</v>
      </c>
      <c r="BD5" s="7">
        <v>7696199.126825613</v>
      </c>
      <c r="BE5" s="7">
        <v>8837701.7657803055</v>
      </c>
      <c r="BF5" s="7">
        <v>8764771.5424232651</v>
      </c>
      <c r="BG5" s="7">
        <v>8276542.1872083107</v>
      </c>
      <c r="BH5" s="7">
        <v>9517386.7317061182</v>
      </c>
      <c r="BI5" s="7">
        <v>8189332.0411929367</v>
      </c>
    </row>
    <row r="6" spans="2:61">
      <c r="B6" s="8" t="s">
        <v>23</v>
      </c>
      <c r="C6" s="9">
        <v>0</v>
      </c>
      <c r="D6" s="9">
        <v>0</v>
      </c>
      <c r="E6" s="9">
        <v>0</v>
      </c>
      <c r="F6" s="9">
        <v>0</v>
      </c>
      <c r="G6" s="9">
        <v>0</v>
      </c>
      <c r="H6" s="9">
        <v>0</v>
      </c>
      <c r="I6" s="9">
        <v>375960.41583776195</v>
      </c>
      <c r="J6" s="9">
        <v>616612.58659928548</v>
      </c>
      <c r="K6" s="9">
        <v>537040.39989135892</v>
      </c>
      <c r="L6" s="9">
        <v>1066824.9469202256</v>
      </c>
      <c r="M6" s="9">
        <v>620202.95708039112</v>
      </c>
      <c r="N6" s="9">
        <v>1056257.5449762435</v>
      </c>
      <c r="O6" s="9">
        <v>301463.73007830739</v>
      </c>
      <c r="P6" s="9">
        <v>188833.55</v>
      </c>
      <c r="Q6" s="9">
        <v>393721.054532643</v>
      </c>
      <c r="R6" s="9">
        <v>538745.40201842692</v>
      </c>
      <c r="S6" s="9">
        <v>435540.43214872607</v>
      </c>
      <c r="T6" s="9">
        <v>353325.98031530302</v>
      </c>
      <c r="U6" s="9">
        <v>236699.98778980388</v>
      </c>
      <c r="V6" s="9">
        <v>192980.52000000002</v>
      </c>
      <c r="W6" s="9">
        <v>218706.59000000011</v>
      </c>
      <c r="X6" s="9">
        <v>287837.61800000002</v>
      </c>
      <c r="Y6" s="9">
        <v>346346.45</v>
      </c>
      <c r="Z6" s="9">
        <v>491965.01</v>
      </c>
      <c r="AA6" s="9">
        <v>515210.24768152542</v>
      </c>
      <c r="AB6" s="9">
        <v>572766.52689605823</v>
      </c>
      <c r="AC6" s="9">
        <v>1074260.1943887491</v>
      </c>
      <c r="AD6" s="9">
        <v>1571634.8891079309</v>
      </c>
      <c r="AE6" s="9">
        <v>520717.89149999258</v>
      </c>
      <c r="AF6" s="9">
        <v>587459.49139999039</v>
      </c>
      <c r="AG6" s="9">
        <v>329078.66000000003</v>
      </c>
      <c r="AH6" s="9">
        <v>324440.97562823514</v>
      </c>
      <c r="AI6" s="9">
        <v>622459.99</v>
      </c>
      <c r="AJ6" s="9">
        <v>465097.12583237409</v>
      </c>
      <c r="AK6" s="9">
        <v>560001.63679054729</v>
      </c>
      <c r="AL6" s="9">
        <v>554977.80781411694</v>
      </c>
      <c r="AM6" s="9">
        <v>561591.79748380987</v>
      </c>
      <c r="AN6" s="9">
        <v>518905.35</v>
      </c>
      <c r="AO6" s="9">
        <v>511667.1</v>
      </c>
      <c r="AP6" s="9">
        <v>513822</v>
      </c>
      <c r="AQ6" s="9">
        <v>565621.84999999986</v>
      </c>
      <c r="AR6" s="9">
        <v>505633.57400000002</v>
      </c>
      <c r="AS6" s="9">
        <v>512710.21400000004</v>
      </c>
      <c r="AT6" s="9">
        <v>519626.24400000006</v>
      </c>
      <c r="AU6" s="9">
        <v>526413.35400000005</v>
      </c>
      <c r="AV6" s="9">
        <v>520802.79399999604</v>
      </c>
      <c r="AW6" s="9">
        <v>545986.57700588997</v>
      </c>
      <c r="AX6" s="9">
        <v>875828.19112906058</v>
      </c>
      <c r="AY6" s="9">
        <v>904540.98997276253</v>
      </c>
      <c r="AZ6" s="9">
        <v>1200541.3404733003</v>
      </c>
      <c r="BA6" s="9">
        <v>303274.90000000002</v>
      </c>
      <c r="BB6" s="9">
        <v>298755.02</v>
      </c>
      <c r="BC6" s="9">
        <v>294992.75</v>
      </c>
      <c r="BD6" s="9">
        <v>313887.50000000006</v>
      </c>
      <c r="BE6" s="9">
        <v>227812.15</v>
      </c>
      <c r="BF6" s="9">
        <v>287113.15000000002</v>
      </c>
      <c r="BG6" s="9">
        <v>283140.2</v>
      </c>
      <c r="BH6" s="9">
        <v>279517.3</v>
      </c>
      <c r="BI6" s="9">
        <v>279867.95</v>
      </c>
    </row>
    <row r="7" spans="2:61">
      <c r="B7" s="8" t="s">
        <v>24</v>
      </c>
      <c r="C7" s="9">
        <v>533667.72182219801</v>
      </c>
      <c r="D7" s="9">
        <v>519885.30894918792</v>
      </c>
      <c r="E7" s="9">
        <v>525368.16723980487</v>
      </c>
      <c r="F7" s="9">
        <v>698204.03145477176</v>
      </c>
      <c r="G7" s="9">
        <v>850329.82663706085</v>
      </c>
      <c r="H7" s="9">
        <v>2418248.0304048769</v>
      </c>
      <c r="I7" s="9">
        <v>4105958.4918421013</v>
      </c>
      <c r="J7" s="9">
        <v>3620014.6763370996</v>
      </c>
      <c r="K7" s="9">
        <v>3306063.1442741971</v>
      </c>
      <c r="L7" s="9">
        <v>3083644.9836067716</v>
      </c>
      <c r="M7" s="9">
        <v>3770612.772847251</v>
      </c>
      <c r="N7" s="9">
        <v>3431984.9573654402</v>
      </c>
      <c r="O7" s="9">
        <v>4184315.7812576415</v>
      </c>
      <c r="P7" s="9">
        <v>4540416.5880266223</v>
      </c>
      <c r="Q7" s="9">
        <v>4202056.8758643782</v>
      </c>
      <c r="R7" s="9">
        <v>4901146.1676489264</v>
      </c>
      <c r="S7" s="9">
        <v>5295600.7643504329</v>
      </c>
      <c r="T7" s="9">
        <v>5692163.2729231939</v>
      </c>
      <c r="U7" s="9">
        <v>6176652.9419434862</v>
      </c>
      <c r="V7" s="9">
        <v>6206870.7478841729</v>
      </c>
      <c r="W7" s="9">
        <v>9908886.3678765371</v>
      </c>
      <c r="X7" s="9">
        <v>4696460.5187584944</v>
      </c>
      <c r="Y7" s="9">
        <v>5320798.2422486367</v>
      </c>
      <c r="Z7" s="9">
        <v>5656443.7651945483</v>
      </c>
      <c r="AA7" s="9">
        <v>6528317.3028898267</v>
      </c>
      <c r="AB7" s="9">
        <v>6361184.2073587216</v>
      </c>
      <c r="AC7" s="9">
        <v>5686719.8270130325</v>
      </c>
      <c r="AD7" s="9">
        <v>5850576.677237669</v>
      </c>
      <c r="AE7" s="9">
        <v>8786765.1206854004</v>
      </c>
      <c r="AF7" s="9">
        <v>6388375.3875209857</v>
      </c>
      <c r="AG7" s="9">
        <v>7772450.8211274296</v>
      </c>
      <c r="AH7" s="9">
        <v>8194957.3063074825</v>
      </c>
      <c r="AI7" s="9">
        <v>10028732.784766737</v>
      </c>
      <c r="AJ7" s="9">
        <v>6825122.008342416</v>
      </c>
      <c r="AK7" s="9">
        <v>8957458.0855872054</v>
      </c>
      <c r="AL7" s="9">
        <v>8415225.0548230801</v>
      </c>
      <c r="AM7" s="9">
        <v>7604088.9537198059</v>
      </c>
      <c r="AN7" s="9">
        <v>5889469.5734890066</v>
      </c>
      <c r="AO7" s="9">
        <v>5220883.6388294352</v>
      </c>
      <c r="AP7" s="9">
        <v>8166619.3393976968</v>
      </c>
      <c r="AQ7" s="9">
        <v>8195637.4184948541</v>
      </c>
      <c r="AR7" s="9">
        <v>8583957.3096699305</v>
      </c>
      <c r="AS7" s="9">
        <v>8087658.4337951373</v>
      </c>
      <c r="AT7" s="9">
        <v>7398504.665452797</v>
      </c>
      <c r="AU7" s="9">
        <v>8226598.1601220984</v>
      </c>
      <c r="AV7" s="9">
        <v>7848827.4711783985</v>
      </c>
      <c r="AW7" s="9">
        <v>9309904.1822352</v>
      </c>
      <c r="AX7" s="9">
        <v>6832951.9974468276</v>
      </c>
      <c r="AY7" s="9">
        <v>8169285.8838918377</v>
      </c>
      <c r="AZ7" s="9">
        <v>7581341.0190066854</v>
      </c>
      <c r="BA7" s="9">
        <v>6786301.7192163961</v>
      </c>
      <c r="BB7" s="9">
        <v>6740642.3303913567</v>
      </c>
      <c r="BC7" s="9">
        <v>8299032.5093163718</v>
      </c>
      <c r="BD7" s="9">
        <v>7240623.8374654278</v>
      </c>
      <c r="BE7" s="9">
        <v>8474689.6135687418</v>
      </c>
      <c r="BF7" s="9">
        <v>8400697.3578737378</v>
      </c>
      <c r="BG7" s="9">
        <v>7871852.9406059785</v>
      </c>
      <c r="BH7" s="9">
        <v>9090310.6879248098</v>
      </c>
      <c r="BI7" s="9">
        <v>7566117.9831221486</v>
      </c>
    </row>
    <row r="8" spans="2:61" ht="15.75" thickBot="1">
      <c r="B8" s="10" t="s">
        <v>25</v>
      </c>
      <c r="C8" s="11">
        <v>107703.426944301</v>
      </c>
      <c r="D8" s="11">
        <v>19521.189323413499</v>
      </c>
      <c r="E8" s="11">
        <v>2658.0380062851395</v>
      </c>
      <c r="F8" s="11">
        <v>2165.9058940289556</v>
      </c>
      <c r="G8" s="11">
        <v>413094.98301700194</v>
      </c>
      <c r="H8" s="11">
        <v>604205.70512169763</v>
      </c>
      <c r="I8" s="11">
        <v>101718.23171563243</v>
      </c>
      <c r="J8" s="11">
        <v>20906.943006494053</v>
      </c>
      <c r="K8" s="11">
        <v>18693.995571708692</v>
      </c>
      <c r="L8" s="11">
        <v>9405.5409566844537</v>
      </c>
      <c r="M8" s="11">
        <v>5300.6988460584489</v>
      </c>
      <c r="N8" s="11">
        <v>21542.07142363461</v>
      </c>
      <c r="O8" s="11">
        <v>-7164.6830488857177</v>
      </c>
      <c r="P8" s="11">
        <v>-51662.954746860101</v>
      </c>
      <c r="Q8" s="11">
        <v>32035.907202979255</v>
      </c>
      <c r="R8" s="11">
        <v>11857.915143893735</v>
      </c>
      <c r="S8" s="11">
        <v>10599.673414623612</v>
      </c>
      <c r="T8" s="11">
        <v>17057.512645198403</v>
      </c>
      <c r="U8" s="11">
        <v>82690.655767106189</v>
      </c>
      <c r="V8" s="11">
        <v>44967.690393605466</v>
      </c>
      <c r="W8" s="11">
        <v>81343.007621730008</v>
      </c>
      <c r="X8" s="11">
        <v>46213.08155211118</v>
      </c>
      <c r="Y8" s="11">
        <v>109790.18634777317</v>
      </c>
      <c r="Z8" s="11">
        <v>118990.8218212996</v>
      </c>
      <c r="AA8" s="11">
        <v>125548.35504852603</v>
      </c>
      <c r="AB8" s="11">
        <v>165114.71390977025</v>
      </c>
      <c r="AC8" s="11">
        <v>137910.48655788813</v>
      </c>
      <c r="AD8" s="11">
        <v>253743.29983717008</v>
      </c>
      <c r="AE8" s="11">
        <v>68541.365808339993</v>
      </c>
      <c r="AF8" s="11">
        <v>78312.268241373327</v>
      </c>
      <c r="AG8" s="11">
        <v>179324.81528370909</v>
      </c>
      <c r="AH8" s="11">
        <v>126113.16148750264</v>
      </c>
      <c r="AI8" s="11">
        <v>890490.28060245258</v>
      </c>
      <c r="AJ8" s="11">
        <v>422280.22458885598</v>
      </c>
      <c r="AK8" s="11">
        <v>40777.508252269639</v>
      </c>
      <c r="AL8" s="11">
        <v>118850.31493726604</v>
      </c>
      <c r="AM8" s="11">
        <v>134541.95679917355</v>
      </c>
      <c r="AN8" s="11">
        <v>85154.825000948986</v>
      </c>
      <c r="AO8" s="11">
        <v>148901.44768335941</v>
      </c>
      <c r="AP8" s="11">
        <v>270436.12249541964</v>
      </c>
      <c r="AQ8" s="11">
        <v>248837.8445801457</v>
      </c>
      <c r="AR8" s="11">
        <v>210200.87333751281</v>
      </c>
      <c r="AS8" s="11">
        <v>211219.59528073945</v>
      </c>
      <c r="AT8" s="11">
        <v>192251.90748696122</v>
      </c>
      <c r="AU8" s="11">
        <v>71557.609921190291</v>
      </c>
      <c r="AV8" s="11">
        <v>174570.47017548862</v>
      </c>
      <c r="AW8" s="11">
        <v>101087.90741448459</v>
      </c>
      <c r="AX8" s="11">
        <v>134086.5136647055</v>
      </c>
      <c r="AY8" s="11">
        <v>75876.114137102108</v>
      </c>
      <c r="AZ8" s="11">
        <v>160805.18972453347</v>
      </c>
      <c r="BA8" s="11">
        <v>274438.17955732183</v>
      </c>
      <c r="BB8" s="11">
        <v>259555.97811752144</v>
      </c>
      <c r="BC8" s="11">
        <v>97403.467694305204</v>
      </c>
      <c r="BD8" s="11">
        <v>141687.78936018515</v>
      </c>
      <c r="BE8" s="11">
        <v>135200.00221156303</v>
      </c>
      <c r="BF8" s="11">
        <v>76961.034549526565</v>
      </c>
      <c r="BG8" s="11">
        <v>121549.04660233183</v>
      </c>
      <c r="BH8" s="11">
        <v>147558.74378130751</v>
      </c>
      <c r="BI8" s="11">
        <v>343346.10807078762</v>
      </c>
    </row>
    <row r="9" spans="2:61">
      <c r="B9" s="12" t="s">
        <v>26</v>
      </c>
      <c r="C9" s="7">
        <v>-14885.190776190477</v>
      </c>
      <c r="D9" s="7">
        <v>-35650.410000000003</v>
      </c>
      <c r="E9" s="7">
        <v>-22095.199999999997</v>
      </c>
      <c r="F9" s="7">
        <v>-64448.492002887993</v>
      </c>
      <c r="G9" s="7">
        <v>-97208.349447954562</v>
      </c>
      <c r="H9" s="7">
        <v>-102933.83734990741</v>
      </c>
      <c r="I9" s="7">
        <v>-585755.89563489053</v>
      </c>
      <c r="J9" s="7">
        <v>-518530.80706219096</v>
      </c>
      <c r="K9" s="7">
        <v>-366260.45097425603</v>
      </c>
      <c r="L9" s="7">
        <v>-567327.91221434087</v>
      </c>
      <c r="M9" s="7">
        <v>-699259.22526190476</v>
      </c>
      <c r="N9" s="7">
        <v>-572064.8900734128</v>
      </c>
      <c r="O9" s="7">
        <v>-667261.5319789683</v>
      </c>
      <c r="P9" s="7">
        <v>-540370.25327976188</v>
      </c>
      <c r="Q9" s="7">
        <v>-490596.90759999992</v>
      </c>
      <c r="R9" s="7">
        <v>-482285.6630682539</v>
      </c>
      <c r="S9" s="7">
        <v>-532337.64165677491</v>
      </c>
      <c r="T9" s="7">
        <v>-480587.41588369553</v>
      </c>
      <c r="U9" s="7">
        <v>-585733.68550039676</v>
      </c>
      <c r="V9" s="7">
        <v>-534509.05827777775</v>
      </c>
      <c r="W9" s="7">
        <v>-560776.03870555561</v>
      </c>
      <c r="X9" s="7">
        <v>-569875.40680714278</v>
      </c>
      <c r="Y9" s="7">
        <v>-606870.84385396843</v>
      </c>
      <c r="Z9" s="7">
        <v>-579681.79590992071</v>
      </c>
      <c r="AA9" s="7">
        <v>-547467.44679346378</v>
      </c>
      <c r="AB9" s="7">
        <v>-540045.14294587821</v>
      </c>
      <c r="AC9" s="7">
        <v>-622538.72342536889</v>
      </c>
      <c r="AD9" s="7">
        <v>-593030.01925000001</v>
      </c>
      <c r="AE9" s="7">
        <v>-578429.06729404628</v>
      </c>
      <c r="AF9" s="7">
        <v>-569528.01955380756</v>
      </c>
      <c r="AG9" s="7">
        <v>-579635.37530952378</v>
      </c>
      <c r="AH9" s="7">
        <v>-568919.0011845238</v>
      </c>
      <c r="AI9" s="7">
        <v>-716128.60317460308</v>
      </c>
      <c r="AJ9" s="7">
        <v>-700283.98540317465</v>
      </c>
      <c r="AK9" s="7">
        <v>-690793.55071339442</v>
      </c>
      <c r="AL9" s="7">
        <v>-784921.17841904762</v>
      </c>
      <c r="AM9" s="7">
        <v>-677820.00247453991</v>
      </c>
      <c r="AN9" s="7">
        <v>-616075.48123809521</v>
      </c>
      <c r="AO9" s="7">
        <v>-604070.45511746034</v>
      </c>
      <c r="AP9" s="7">
        <v>-617592.8632444446</v>
      </c>
      <c r="AQ9" s="7">
        <v>-638275.55282539688</v>
      </c>
      <c r="AR9" s="7">
        <v>-512951.77748571435</v>
      </c>
      <c r="AS9" s="7">
        <v>-651018.8196126984</v>
      </c>
      <c r="AT9" s="7">
        <v>-507993.41434920643</v>
      </c>
      <c r="AU9" s="7">
        <v>-776658.49717460317</v>
      </c>
      <c r="AV9" s="7">
        <v>-630886.60732063395</v>
      </c>
      <c r="AW9" s="7">
        <v>-645416.26744816219</v>
      </c>
      <c r="AX9" s="7">
        <v>-791152.35369247862</v>
      </c>
      <c r="AY9" s="7">
        <v>-719400.199277092</v>
      </c>
      <c r="AZ9" s="7">
        <v>-652153.09824126982</v>
      </c>
      <c r="BA9" s="7">
        <v>-617681.83093333337</v>
      </c>
      <c r="BB9" s="7">
        <v>-600305.58691428567</v>
      </c>
      <c r="BC9" s="7">
        <v>-685174.07733968261</v>
      </c>
      <c r="BD9" s="7">
        <v>-610975.42373968253</v>
      </c>
      <c r="BE9" s="7">
        <v>-632611.51852698415</v>
      </c>
      <c r="BF9" s="7">
        <v>-691127.37947936507</v>
      </c>
      <c r="BG9" s="7">
        <v>-705208.55805079371</v>
      </c>
      <c r="BH9" s="7">
        <v>-608171.50775238103</v>
      </c>
      <c r="BI9" s="7">
        <v>-796531.64012698398</v>
      </c>
    </row>
    <row r="10" spans="2:61">
      <c r="B10" s="8" t="s">
        <v>27</v>
      </c>
      <c r="C10" s="9">
        <v>-14885.190776190477</v>
      </c>
      <c r="D10" s="9">
        <v>-35650.410000000003</v>
      </c>
      <c r="E10" s="9">
        <v>-22095.199999999997</v>
      </c>
      <c r="F10" s="9">
        <v>-64448.492002887993</v>
      </c>
      <c r="G10" s="9">
        <v>-97208.349447954562</v>
      </c>
      <c r="H10" s="9">
        <v>-102933.83734990741</v>
      </c>
      <c r="I10" s="9">
        <v>-585755.89563489053</v>
      </c>
      <c r="J10" s="9">
        <v>-518530.80706219096</v>
      </c>
      <c r="K10" s="9">
        <v>-366260.45097425603</v>
      </c>
      <c r="L10" s="9">
        <v>-567327.91221434087</v>
      </c>
      <c r="M10" s="9">
        <v>-699259.22526190476</v>
      </c>
      <c r="N10" s="9">
        <v>-572064.8900734128</v>
      </c>
      <c r="O10" s="9">
        <v>-667261.5319789683</v>
      </c>
      <c r="P10" s="9">
        <v>-540370.25327976188</v>
      </c>
      <c r="Q10" s="9">
        <v>-490596.90759999992</v>
      </c>
      <c r="R10" s="9">
        <v>-482285.6630682539</v>
      </c>
      <c r="S10" s="9">
        <v>-532337.64165677491</v>
      </c>
      <c r="T10" s="9">
        <v>-480587.41588369553</v>
      </c>
      <c r="U10" s="9">
        <v>-585733.68550039676</v>
      </c>
      <c r="V10" s="9">
        <v>-534509.05827777775</v>
      </c>
      <c r="W10" s="9">
        <v>-560776.03870555561</v>
      </c>
      <c r="X10" s="9">
        <v>-569875.40680714278</v>
      </c>
      <c r="Y10" s="9">
        <v>-606870.84385396843</v>
      </c>
      <c r="Z10" s="9">
        <v>-579681.79590992071</v>
      </c>
      <c r="AA10" s="9">
        <v>-547467.44679346378</v>
      </c>
      <c r="AB10" s="9">
        <v>-540045.14294587821</v>
      </c>
      <c r="AC10" s="9">
        <v>-622538.72342536889</v>
      </c>
      <c r="AD10" s="9">
        <v>-593030.01925000001</v>
      </c>
      <c r="AE10" s="9">
        <v>-578429.06729404628</v>
      </c>
      <c r="AF10" s="9">
        <v>-569528.01955380756</v>
      </c>
      <c r="AG10" s="9">
        <v>-579635.37530952378</v>
      </c>
      <c r="AH10" s="9">
        <v>-568919.0011845238</v>
      </c>
      <c r="AI10" s="9">
        <v>-716128.60317460308</v>
      </c>
      <c r="AJ10" s="9">
        <v>-700283.98540317465</v>
      </c>
      <c r="AK10" s="9">
        <v>-690793.55071339442</v>
      </c>
      <c r="AL10" s="9">
        <v>-784921.17841904762</v>
      </c>
      <c r="AM10" s="9">
        <v>-677820.00247453991</v>
      </c>
      <c r="AN10" s="9">
        <v>-616075.48123809521</v>
      </c>
      <c r="AO10" s="9">
        <v>-604070.45511746034</v>
      </c>
      <c r="AP10" s="9">
        <v>-617592.8632444446</v>
      </c>
      <c r="AQ10" s="9">
        <v>-638275.55282539688</v>
      </c>
      <c r="AR10" s="9">
        <v>-512951.77748571435</v>
      </c>
      <c r="AS10" s="9">
        <v>-651018.8196126984</v>
      </c>
      <c r="AT10" s="9">
        <v>-507993.41434920643</v>
      </c>
      <c r="AU10" s="9">
        <v>-776658.49717460317</v>
      </c>
      <c r="AV10" s="9">
        <v>-630886.60732063395</v>
      </c>
      <c r="AW10" s="9">
        <v>-645416.26744816219</v>
      </c>
      <c r="AX10" s="9">
        <v>-791152.35369247862</v>
      </c>
      <c r="AY10" s="9">
        <v>-719400.199277092</v>
      </c>
      <c r="AZ10" s="9">
        <v>-652153.09824126982</v>
      </c>
      <c r="BA10" s="9">
        <v>-617681.83093333337</v>
      </c>
      <c r="BB10" s="9">
        <v>-600305.58691428567</v>
      </c>
      <c r="BC10" s="9">
        <v>-685174.07733968261</v>
      </c>
      <c r="BD10" s="9">
        <v>-610975.42373968253</v>
      </c>
      <c r="BE10" s="9">
        <v>-632611.51852698415</v>
      </c>
      <c r="BF10" s="9">
        <v>-691127.37947936507</v>
      </c>
      <c r="BG10" s="9">
        <v>-705208.55805079371</v>
      </c>
      <c r="BH10" s="9">
        <v>-608171.50775238103</v>
      </c>
      <c r="BI10" s="9">
        <v>-796531.64012698398</v>
      </c>
    </row>
    <row r="11" spans="2:61">
      <c r="B11" s="13" t="s">
        <v>28</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K11" s="14">
        <v>0</v>
      </c>
      <c r="AL11" s="14">
        <v>0</v>
      </c>
      <c r="AM11" s="14">
        <v>0</v>
      </c>
      <c r="AN11" s="14">
        <v>0</v>
      </c>
      <c r="AO11" s="14">
        <v>0</v>
      </c>
      <c r="AP11" s="14">
        <v>0</v>
      </c>
      <c r="AQ11" s="14">
        <v>0</v>
      </c>
      <c r="AR11" s="14">
        <v>0</v>
      </c>
      <c r="AS11" s="14">
        <v>0</v>
      </c>
      <c r="AT11" s="14">
        <v>0</v>
      </c>
      <c r="AU11" s="14">
        <v>0</v>
      </c>
      <c r="AV11" s="14">
        <v>0</v>
      </c>
      <c r="AW11" s="14">
        <v>0</v>
      </c>
      <c r="AX11" s="14">
        <v>0</v>
      </c>
      <c r="AY11" s="14">
        <v>0</v>
      </c>
      <c r="AZ11" s="14">
        <v>0</v>
      </c>
      <c r="BA11" s="14">
        <v>0</v>
      </c>
      <c r="BB11" s="14">
        <v>0</v>
      </c>
      <c r="BC11" s="14">
        <v>0</v>
      </c>
      <c r="BD11" s="14">
        <v>0</v>
      </c>
      <c r="BE11" s="14">
        <v>0</v>
      </c>
      <c r="BF11" s="14">
        <v>0</v>
      </c>
      <c r="BG11" s="14">
        <v>0</v>
      </c>
      <c r="BH11" s="14">
        <v>0</v>
      </c>
      <c r="BI11" s="14">
        <v>0</v>
      </c>
    </row>
    <row r="12" spans="2:61">
      <c r="B12" s="15" t="s">
        <v>94</v>
      </c>
      <c r="C12" s="16">
        <v>626485.95799030853</v>
      </c>
      <c r="D12" s="16">
        <v>503756.08827260137</v>
      </c>
      <c r="E12" s="16">
        <v>505931.00524608995</v>
      </c>
      <c r="F12" s="16">
        <v>635921.44534591271</v>
      </c>
      <c r="G12" s="16">
        <v>1166216.4602061082</v>
      </c>
      <c r="H12" s="16">
        <v>2919519.8981766673</v>
      </c>
      <c r="I12" s="16">
        <v>3997881.2437606053</v>
      </c>
      <c r="J12" s="16">
        <v>3739003.3988806885</v>
      </c>
      <c r="K12" s="16">
        <v>3495537.0887630088</v>
      </c>
      <c r="L12" s="16">
        <v>3592547.5592693407</v>
      </c>
      <c r="M12" s="16">
        <v>3696857.2035117955</v>
      </c>
      <c r="N12" s="16">
        <v>3937719.6836919058</v>
      </c>
      <c r="O12" s="16">
        <v>3811353.2963080946</v>
      </c>
      <c r="P12" s="16">
        <v>4137216.93</v>
      </c>
      <c r="Q12" s="16">
        <v>4137216.9300000011</v>
      </c>
      <c r="R12" s="16">
        <v>4969463.8217429938</v>
      </c>
      <c r="S12" s="16">
        <v>5209403.228257007</v>
      </c>
      <c r="T12" s="16">
        <v>5581959.3499999996</v>
      </c>
      <c r="U12" s="16">
        <v>5910309.9000000004</v>
      </c>
      <c r="V12" s="16">
        <v>5910309.9000000004</v>
      </c>
      <c r="W12" s="16">
        <v>9648159.926792711</v>
      </c>
      <c r="X12" s="16">
        <v>4460635.8115034625</v>
      </c>
      <c r="Y12" s="16">
        <v>5170064.034742442</v>
      </c>
      <c r="Z12" s="16">
        <v>5687717.8011059267</v>
      </c>
      <c r="AA12" s="16">
        <v>6621608.4588264143</v>
      </c>
      <c r="AB12" s="16">
        <v>6559020.3052186724</v>
      </c>
      <c r="AC12" s="16">
        <v>6276351.7845343007</v>
      </c>
      <c r="AD12" s="16">
        <v>7082924.8469327707</v>
      </c>
      <c r="AE12" s="16">
        <v>8797595.3106996864</v>
      </c>
      <c r="AF12" s="16">
        <v>6484619.1276085414</v>
      </c>
      <c r="AG12" s="16">
        <v>7701218.9211016148</v>
      </c>
      <c r="AH12" s="16">
        <v>8076592.4422386969</v>
      </c>
      <c r="AI12" s="16">
        <v>10825554.452194588</v>
      </c>
      <c r="AJ12" s="16">
        <v>7012215.3733604718</v>
      </c>
      <c r="AK12" s="16">
        <v>8867443.6799166296</v>
      </c>
      <c r="AL12" s="16">
        <v>8304131.9991554152</v>
      </c>
      <c r="AM12" s="16">
        <v>7622402.70552825</v>
      </c>
      <c r="AN12" s="16">
        <v>5877454.2672518604</v>
      </c>
      <c r="AO12" s="16">
        <v>5277381.731395334</v>
      </c>
      <c r="AP12" s="16">
        <v>8333284.5986486729</v>
      </c>
      <c r="AQ12" s="16">
        <v>8371821.5602496024</v>
      </c>
      <c r="AR12" s="16">
        <v>8786839.9795217291</v>
      </c>
      <c r="AS12" s="16">
        <v>8160569.4234631788</v>
      </c>
      <c r="AT12" s="16">
        <v>7602389.4025905514</v>
      </c>
      <c r="AU12" s="16">
        <v>8047910.6268686866</v>
      </c>
      <c r="AV12" s="16">
        <v>7913314.1280332496</v>
      </c>
      <c r="AW12" s="16">
        <v>9311562.3992074113</v>
      </c>
      <c r="AX12" s="16">
        <v>7051714.3485481152</v>
      </c>
      <c r="AY12" s="16">
        <v>8430302.7887246106</v>
      </c>
      <c r="AZ12" s="16">
        <v>8290534.4509632494</v>
      </c>
      <c r="BA12" s="16">
        <v>6746332.9678403847</v>
      </c>
      <c r="BB12" s="16">
        <v>6698647.7415945921</v>
      </c>
      <c r="BC12" s="16">
        <v>8006254.6496709939</v>
      </c>
      <c r="BD12" s="16">
        <v>7085223.7030859301</v>
      </c>
      <c r="BE12" s="16">
        <v>8205090.2472533211</v>
      </c>
      <c r="BF12" s="16">
        <v>8073644.1629438996</v>
      </c>
      <c r="BG12" s="16">
        <v>7571333.6291575171</v>
      </c>
      <c r="BH12" s="16">
        <v>8909215.2239537369</v>
      </c>
      <c r="BI12" s="16">
        <v>7392800.4010659531</v>
      </c>
    </row>
    <row r="13" spans="2:61">
      <c r="C13" s="63">
        <f t="shared" ref="C13" si="0">+C12-C14</f>
        <v>256485.95799030853</v>
      </c>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row>
    <row r="14" spans="2:61">
      <c r="B14" s="15" t="s">
        <v>29</v>
      </c>
      <c r="C14" s="16">
        <v>370000</v>
      </c>
      <c r="D14" s="16">
        <v>630000</v>
      </c>
      <c r="E14" s="16">
        <v>630000</v>
      </c>
      <c r="F14" s="16">
        <v>640000</v>
      </c>
      <c r="G14" s="16">
        <v>620000</v>
      </c>
      <c r="H14" s="16">
        <v>4268557.1500000004</v>
      </c>
      <c r="I14" s="16">
        <v>4005876.71</v>
      </c>
      <c r="J14" s="16">
        <v>3743196.2699999996</v>
      </c>
      <c r="K14" s="16">
        <v>3546185.9400000004</v>
      </c>
      <c r="L14" s="16">
        <v>3546185.9400000004</v>
      </c>
      <c r="M14" s="16">
        <v>3743196.2699999996</v>
      </c>
      <c r="N14" s="16">
        <v>3940206.5999999996</v>
      </c>
      <c r="O14" s="16">
        <v>3808866.38</v>
      </c>
      <c r="P14" s="16">
        <v>4137216.93</v>
      </c>
      <c r="Q14" s="16">
        <v>4137216.93</v>
      </c>
      <c r="R14" s="16">
        <v>4925258.25</v>
      </c>
      <c r="S14" s="16">
        <v>5253608.8000000007</v>
      </c>
      <c r="T14" s="16">
        <v>5581959.3499999996</v>
      </c>
      <c r="U14" s="16">
        <v>5910309.9000000004</v>
      </c>
      <c r="V14" s="16">
        <v>5910309.9000000004</v>
      </c>
      <c r="W14" s="16">
        <v>6567011</v>
      </c>
      <c r="X14" s="16">
        <v>6567011</v>
      </c>
      <c r="Y14" s="16">
        <v>6107320.2300000004</v>
      </c>
      <c r="Z14" s="16">
        <v>5713299.5700000003</v>
      </c>
      <c r="AA14" s="16">
        <v>6567011</v>
      </c>
      <c r="AB14" s="16">
        <v>6887865</v>
      </c>
      <c r="AC14" s="16">
        <v>6336835.7999999998</v>
      </c>
      <c r="AD14" s="16">
        <v>6681229.0499999998</v>
      </c>
      <c r="AE14" s="16">
        <v>7576651.5000000009</v>
      </c>
      <c r="AF14" s="16">
        <v>7576651.5000000009</v>
      </c>
      <c r="AG14" s="16">
        <v>7783287.4499999993</v>
      </c>
      <c r="AH14" s="16">
        <v>8453648.3999999985</v>
      </c>
      <c r="AI14" s="16">
        <v>10615893.439999999</v>
      </c>
      <c r="AJ14" s="16">
        <v>9136629.5999999996</v>
      </c>
      <c r="AK14" s="16">
        <v>8875583.040000001</v>
      </c>
      <c r="AL14" s="16">
        <v>8353489.9199999999</v>
      </c>
      <c r="AM14" s="16">
        <v>7657365.7599999998</v>
      </c>
      <c r="AN14" s="16">
        <v>5830039.8400000008</v>
      </c>
      <c r="AO14" s="16">
        <v>5220931.2</v>
      </c>
      <c r="AP14" s="16">
        <v>6265117.4399999995</v>
      </c>
      <c r="AQ14" s="16">
        <v>8353489.9199999999</v>
      </c>
      <c r="AR14" s="16">
        <v>8701552</v>
      </c>
      <c r="AS14" s="16">
        <v>8266474.3999999994</v>
      </c>
      <c r="AT14" s="16">
        <v>7570350.2400000002</v>
      </c>
      <c r="AU14" s="16">
        <v>8092443.3600000003</v>
      </c>
      <c r="AV14" s="16">
        <v>7918412.3200000003</v>
      </c>
      <c r="AW14" s="16">
        <v>8701552</v>
      </c>
      <c r="AX14" s="16">
        <v>8701552</v>
      </c>
      <c r="AY14" s="16">
        <v>8266474.3999999994</v>
      </c>
      <c r="AZ14" s="16">
        <v>8266474.3999999994</v>
      </c>
      <c r="BA14" s="16">
        <v>6961241.6000000006</v>
      </c>
      <c r="BB14" s="16">
        <v>6613180</v>
      </c>
      <c r="BC14" s="16">
        <v>7831396.7999999998</v>
      </c>
      <c r="BD14" s="16">
        <v>7831396.7999999998</v>
      </c>
      <c r="BE14" s="16">
        <v>7831396.7999999998</v>
      </c>
      <c r="BF14" s="16">
        <v>7831396.7999999998</v>
      </c>
      <c r="BG14" s="16">
        <v>7570350.2400000002</v>
      </c>
      <c r="BH14" s="16">
        <v>8701552</v>
      </c>
      <c r="BI14" s="16">
        <v>7570350.2400000002</v>
      </c>
    </row>
    <row r="16" spans="2:61">
      <c r="B16" s="17" t="s">
        <v>30</v>
      </c>
      <c r="C16" s="18">
        <v>1000000</v>
      </c>
      <c r="D16" s="18">
        <v>1000000</v>
      </c>
      <c r="E16" s="18">
        <v>1000000</v>
      </c>
      <c r="F16" s="18">
        <v>1000000</v>
      </c>
      <c r="G16" s="18">
        <v>1000000</v>
      </c>
      <c r="H16" s="18">
        <v>6567011</v>
      </c>
      <c r="I16" s="18">
        <v>6567011</v>
      </c>
      <c r="J16" s="18">
        <v>6567011</v>
      </c>
      <c r="K16" s="18">
        <v>6567011</v>
      </c>
      <c r="L16" s="18">
        <v>6567011</v>
      </c>
      <c r="M16" s="18">
        <v>6567011</v>
      </c>
      <c r="N16" s="18">
        <v>6567011</v>
      </c>
      <c r="O16" s="18">
        <v>6567011</v>
      </c>
      <c r="P16" s="18">
        <v>6567011</v>
      </c>
      <c r="Q16" s="18">
        <v>6567011</v>
      </c>
      <c r="R16" s="18">
        <v>6567011</v>
      </c>
      <c r="S16" s="18">
        <v>6567011</v>
      </c>
      <c r="T16" s="18">
        <v>6567011</v>
      </c>
      <c r="U16" s="18">
        <v>6567011</v>
      </c>
      <c r="V16" s="18">
        <v>6567011</v>
      </c>
      <c r="W16" s="18">
        <v>6567011</v>
      </c>
      <c r="X16" s="18">
        <v>6567011</v>
      </c>
      <c r="Y16" s="18">
        <v>6567011</v>
      </c>
      <c r="Z16" s="18">
        <v>6567011</v>
      </c>
      <c r="AA16" s="18">
        <v>6567011</v>
      </c>
      <c r="AB16" s="18">
        <v>6887865</v>
      </c>
      <c r="AC16" s="18">
        <v>6887865</v>
      </c>
      <c r="AD16" s="18">
        <v>6887865</v>
      </c>
      <c r="AE16" s="18">
        <v>6887865</v>
      </c>
      <c r="AF16" s="18">
        <v>6887865</v>
      </c>
      <c r="AG16" s="18">
        <v>6887865</v>
      </c>
      <c r="AH16" s="18">
        <v>6887865</v>
      </c>
      <c r="AI16" s="18">
        <v>8701552</v>
      </c>
      <c r="AJ16" s="18">
        <v>8701552</v>
      </c>
      <c r="AK16" s="18">
        <v>8701552</v>
      </c>
      <c r="AL16" s="18">
        <v>8701552</v>
      </c>
      <c r="AM16" s="18">
        <v>8701552</v>
      </c>
      <c r="AN16" s="18">
        <v>8701552</v>
      </c>
      <c r="AO16" s="18">
        <v>8701552</v>
      </c>
      <c r="AP16" s="18">
        <v>8701552</v>
      </c>
      <c r="AQ16" s="18">
        <v>8701552</v>
      </c>
      <c r="AR16" s="18">
        <v>8701552</v>
      </c>
      <c r="AS16" s="18">
        <v>8701552</v>
      </c>
      <c r="AT16" s="18">
        <v>8701552</v>
      </c>
      <c r="AU16" s="18">
        <v>8701552</v>
      </c>
      <c r="AV16" s="18">
        <v>8701552</v>
      </c>
      <c r="AW16" s="18">
        <v>8701552</v>
      </c>
      <c r="AX16" s="18">
        <v>8701552</v>
      </c>
      <c r="AY16" s="18">
        <v>8701552</v>
      </c>
      <c r="AZ16" s="18">
        <v>8701552</v>
      </c>
      <c r="BA16" s="18">
        <v>8701552</v>
      </c>
      <c r="BB16" s="18">
        <v>8701552</v>
      </c>
      <c r="BC16" s="18">
        <v>8701552</v>
      </c>
      <c r="BD16" s="18">
        <v>8701552</v>
      </c>
      <c r="BE16" s="18">
        <v>8701552</v>
      </c>
      <c r="BF16" s="18">
        <v>8701552</v>
      </c>
      <c r="BG16" s="18">
        <v>8701552</v>
      </c>
      <c r="BH16" s="18">
        <v>8701552</v>
      </c>
      <c r="BI16" s="18">
        <v>8701552</v>
      </c>
    </row>
    <row r="18" spans="2:61">
      <c r="B18" s="17" t="s">
        <v>31</v>
      </c>
      <c r="C18" s="19">
        <v>0.37</v>
      </c>
      <c r="D18" s="19">
        <v>0.63</v>
      </c>
      <c r="E18" s="19">
        <v>0.63</v>
      </c>
      <c r="F18" s="19">
        <v>0.64</v>
      </c>
      <c r="G18" s="19">
        <v>0.62</v>
      </c>
      <c r="H18" s="19">
        <v>0.65</v>
      </c>
      <c r="I18" s="19">
        <v>0.61</v>
      </c>
      <c r="J18" s="19">
        <v>0.56999999999999995</v>
      </c>
      <c r="K18" s="19">
        <v>0.54</v>
      </c>
      <c r="L18" s="19">
        <v>0.54</v>
      </c>
      <c r="M18" s="19">
        <v>0.56999999999999995</v>
      </c>
      <c r="N18" s="19">
        <v>0.6</v>
      </c>
      <c r="O18" s="19">
        <v>0.57999999999999996</v>
      </c>
      <c r="P18" s="19">
        <v>0.63</v>
      </c>
      <c r="Q18" s="19">
        <v>0.63</v>
      </c>
      <c r="R18" s="19">
        <v>0.75</v>
      </c>
      <c r="S18" s="19">
        <v>0.80000000000000016</v>
      </c>
      <c r="T18" s="19">
        <v>0.85</v>
      </c>
      <c r="U18" s="19">
        <v>0.9</v>
      </c>
      <c r="V18" s="19">
        <v>0.9</v>
      </c>
      <c r="W18" s="19">
        <v>1</v>
      </c>
      <c r="X18" s="19">
        <v>1</v>
      </c>
      <c r="Y18" s="19">
        <v>0.93</v>
      </c>
      <c r="Z18" s="19">
        <v>0.87</v>
      </c>
      <c r="AA18" s="19">
        <v>1</v>
      </c>
      <c r="AB18" s="19">
        <v>1</v>
      </c>
      <c r="AC18" s="19">
        <v>0.91999999999999993</v>
      </c>
      <c r="AD18" s="19">
        <v>0.97</v>
      </c>
      <c r="AE18" s="19">
        <v>1.1000000000000001</v>
      </c>
      <c r="AF18" s="19">
        <v>1.1000000000000001</v>
      </c>
      <c r="AG18" s="19">
        <v>1.1299999999999999</v>
      </c>
      <c r="AH18" s="19">
        <v>1.227324925793406</v>
      </c>
      <c r="AI18" s="19">
        <v>1.22</v>
      </c>
      <c r="AJ18" s="19">
        <v>1.05</v>
      </c>
      <c r="AK18" s="19">
        <v>1.02</v>
      </c>
      <c r="AL18" s="19">
        <v>0.96</v>
      </c>
      <c r="AM18" s="19">
        <v>0.88</v>
      </c>
      <c r="AN18" s="19">
        <v>0.67</v>
      </c>
      <c r="AO18" s="19">
        <v>0.6</v>
      </c>
      <c r="AP18" s="19">
        <v>0.72</v>
      </c>
      <c r="AQ18" s="19">
        <v>0.96</v>
      </c>
      <c r="AR18" s="19">
        <v>1</v>
      </c>
      <c r="AS18" s="19">
        <v>0.95</v>
      </c>
      <c r="AT18" s="19">
        <v>0.87</v>
      </c>
      <c r="AU18" s="19">
        <v>0.93</v>
      </c>
      <c r="AV18" s="19">
        <v>0.91</v>
      </c>
      <c r="AW18" s="19">
        <v>1</v>
      </c>
      <c r="AX18" s="19">
        <v>0.9</v>
      </c>
      <c r="AY18" s="19">
        <v>0.95</v>
      </c>
      <c r="AZ18" s="19">
        <v>0.95</v>
      </c>
      <c r="BA18" s="19">
        <v>0.8</v>
      </c>
      <c r="BB18" s="19">
        <v>0.76</v>
      </c>
      <c r="BC18" s="19">
        <v>0.9</v>
      </c>
      <c r="BD18" s="19">
        <v>0.9</v>
      </c>
      <c r="BE18" s="19">
        <v>0.9</v>
      </c>
      <c r="BF18" s="19">
        <v>0.9</v>
      </c>
      <c r="BG18" s="19">
        <v>0.87</v>
      </c>
      <c r="BH18" s="19">
        <v>1</v>
      </c>
      <c r="BI18" s="19">
        <v>0.87</v>
      </c>
    </row>
  </sheetData>
  <pageMargins left="0.7" right="0.7" top="0.75" bottom="0.75" header="0.3" footer="0.3"/>
  <pageSetup paperSize="9" orientation="portrait"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Características</vt:lpstr>
      <vt:lpstr>Portfolio</vt:lpstr>
      <vt:lpstr>Rentabilidade</vt:lpstr>
      <vt:lpstr>DRE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Bincoletto</dc:creator>
  <cp:lastModifiedBy>Rafael Bincoletto</cp:lastModifiedBy>
  <dcterms:created xsi:type="dcterms:W3CDTF">2022-04-19T21:59:22Z</dcterms:created>
  <dcterms:modified xsi:type="dcterms:W3CDTF">2024-08-26T16:59:44Z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a9157b-bcf3-4eac-b03e-7cf007ba9fdf_Enabled">
    <vt:lpwstr>true</vt:lpwstr>
  </property>
  <property fmtid="{D5CDD505-2E9C-101B-9397-08002B2CF9AE}" pid="3" name="MSIP_Label_e6a9157b-bcf3-4eac-b03e-7cf007ba9fdf_SetDate">
    <vt:lpwstr>2024-04-16T17:24:07Z</vt:lpwstr>
  </property>
  <property fmtid="{D5CDD505-2E9C-101B-9397-08002B2CF9AE}" pid="4" name="MSIP_Label_e6a9157b-bcf3-4eac-b03e-7cf007ba9fdf_Method">
    <vt:lpwstr>Standard</vt:lpwstr>
  </property>
  <property fmtid="{D5CDD505-2E9C-101B-9397-08002B2CF9AE}" pid="5" name="MSIP_Label_e6a9157b-bcf3-4eac-b03e-7cf007ba9fdf_Name">
    <vt:lpwstr>Publica</vt:lpwstr>
  </property>
  <property fmtid="{D5CDD505-2E9C-101B-9397-08002B2CF9AE}" pid="6" name="MSIP_Label_e6a9157b-bcf3-4eac-b03e-7cf007ba9fdf_SiteId">
    <vt:lpwstr>cf56e405-d2b0-4266-b210-aa04636b6161</vt:lpwstr>
  </property>
  <property fmtid="{D5CDD505-2E9C-101B-9397-08002B2CF9AE}" pid="7" name="MSIP_Label_e6a9157b-bcf3-4eac-b03e-7cf007ba9fdf_ActionId">
    <vt:lpwstr>69864896-1b42-437a-8f03-cb8a4a1228f1</vt:lpwstr>
  </property>
  <property fmtid="{D5CDD505-2E9C-101B-9397-08002B2CF9AE}" pid="8" name="MSIP_Label_e6a9157b-bcf3-4eac-b03e-7cf007ba9fdf_ContentBits">
    <vt:lpwstr>2</vt:lpwstr>
  </property>
</Properties>
</file>