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batista\Downloads\"/>
    </mc:Choice>
  </mc:AlternateContent>
  <xr:revisionPtr revIDLastSave="0" documentId="8_{F4892D0C-ABE8-479A-AA3C-712BB72D09C5}" xr6:coauthVersionLast="47" xr6:coauthVersionMax="47" xr10:uidLastSave="{00000000-0000-0000-0000-000000000000}"/>
  <bookViews>
    <workbookView xWindow="28680" yWindow="-8850" windowWidth="29040" windowHeight="15720" xr2:uid="{3092D118-8B65-4712-B879-E9F8DEABCD10}"/>
  </bookViews>
  <sheets>
    <sheet name="NAV Historico" sheetId="3" r:id="rId1"/>
    <sheet name="Trimestral Release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B22" i="3"/>
  <c r="C17" i="3" l="1"/>
  <c r="C12" i="3"/>
  <c r="C18" i="3" s="1"/>
  <c r="C22" i="3" l="1"/>
  <c r="C19" i="3"/>
  <c r="D17" i="3"/>
  <c r="D12" i="3"/>
  <c r="D18" i="3" s="1"/>
  <c r="D22" i="3" s="1"/>
  <c r="D19" i="3" l="1"/>
  <c r="H17" i="3" l="1"/>
  <c r="H12" i="3"/>
  <c r="H18" i="3" l="1"/>
  <c r="H22" i="3" s="1"/>
  <c r="H19" i="3"/>
  <c r="W5" i="3"/>
  <c r="W12" i="3" s="1"/>
  <c r="V12" i="3"/>
  <c r="P17" i="3" l="1"/>
  <c r="P12" i="3"/>
  <c r="M12" i="3" l="1"/>
  <c r="M17" i="3" l="1"/>
  <c r="M18" i="3" s="1"/>
  <c r="M22" i="3" s="1"/>
  <c r="M19" i="3" l="1"/>
  <c r="E17" i="3"/>
  <c r="E12" i="3"/>
  <c r="E18" i="3" l="1"/>
  <c r="E22" i="3" s="1"/>
  <c r="F17" i="3"/>
  <c r="F12" i="3"/>
  <c r="E19" i="3" l="1"/>
  <c r="F18" i="3"/>
  <c r="F22" i="3" s="1"/>
  <c r="G17" i="3"/>
  <c r="G12" i="3"/>
  <c r="F19" i="3" l="1"/>
  <c r="G18" i="3"/>
  <c r="G22" i="3" s="1"/>
  <c r="X20" i="3"/>
  <c r="L17" i="3"/>
  <c r="L12" i="3"/>
  <c r="J17" i="3"/>
  <c r="J12" i="3"/>
  <c r="J18" i="3" s="1"/>
  <c r="J22" i="3" s="1"/>
  <c r="G19" i="3" l="1"/>
  <c r="J19" i="3"/>
  <c r="L18" i="3"/>
  <c r="L22" i="3" s="1"/>
  <c r="P18" i="3"/>
  <c r="P22" i="3" s="1"/>
  <c r="X17" i="3"/>
  <c r="X12" i="3"/>
  <c r="S17" i="3"/>
  <c r="S12" i="3"/>
  <c r="Z7" i="3"/>
  <c r="AB7" i="3"/>
  <c r="AA7" i="3"/>
  <c r="Y7" i="3"/>
  <c r="X18" i="3" l="1"/>
  <c r="X22" i="3" s="1"/>
  <c r="P19" i="3"/>
  <c r="L19" i="3"/>
  <c r="S18" i="3"/>
  <c r="S22" i="3" s="1"/>
  <c r="AB10" i="3"/>
  <c r="AA10" i="3"/>
  <c r="AB13" i="3"/>
  <c r="AA13" i="3"/>
  <c r="AB9" i="3"/>
  <c r="AA9" i="3"/>
  <c r="AB8" i="3"/>
  <c r="AA8" i="3"/>
  <c r="AB11" i="3"/>
  <c r="AA11" i="3"/>
  <c r="Y16" i="3"/>
  <c r="Z13" i="3"/>
  <c r="Y13" i="3"/>
  <c r="Z11" i="3"/>
  <c r="Y11" i="3"/>
  <c r="X19" i="3" l="1"/>
  <c r="S19" i="3"/>
  <c r="U12" i="3"/>
  <c r="R12" i="3"/>
  <c r="Q12" i="3"/>
  <c r="I12" i="3"/>
  <c r="K12" i="3"/>
  <c r="N12" i="3"/>
  <c r="O12" i="3"/>
  <c r="T12" i="3"/>
  <c r="Y12" i="3"/>
  <c r="Z12" i="3"/>
  <c r="AA12" i="3"/>
  <c r="AB12" i="3"/>
  <c r="I17" i="3"/>
  <c r="K17" i="3"/>
  <c r="N17" i="3"/>
  <c r="O17" i="3"/>
  <c r="Q17" i="3"/>
  <c r="R17" i="3"/>
  <c r="T17" i="3"/>
  <c r="U17" i="3"/>
  <c r="V17" i="3"/>
  <c r="V18" i="3" s="1"/>
  <c r="V22" i="3" s="1"/>
  <c r="W17" i="3"/>
  <c r="Y17" i="3"/>
  <c r="Z17" i="3"/>
  <c r="AA17" i="3"/>
  <c r="AB17" i="3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B15" i="1"/>
  <c r="B11" i="1"/>
  <c r="W18" i="3" l="1"/>
  <c r="W22" i="3" s="1"/>
  <c r="Y18" i="3"/>
  <c r="Y22" i="3" s="1"/>
  <c r="U18" i="3"/>
  <c r="U22" i="3" s="1"/>
  <c r="I18" i="3"/>
  <c r="I22" i="3" s="1"/>
  <c r="Q18" i="3"/>
  <c r="Q22" i="3" s="1"/>
  <c r="O18" i="3"/>
  <c r="O22" i="3" s="1"/>
  <c r="N18" i="3"/>
  <c r="N22" i="3" s="1"/>
  <c r="K18" i="3"/>
  <c r="K22" i="3" s="1"/>
  <c r="Z18" i="3"/>
  <c r="Z22" i="3" s="1"/>
  <c r="AA18" i="3"/>
  <c r="AA22" i="3" s="1"/>
  <c r="AB18" i="3"/>
  <c r="AB22" i="3" s="1"/>
  <c r="T18" i="3"/>
  <c r="T22" i="3" s="1"/>
  <c r="R18" i="3"/>
  <c r="R22" i="3" s="1"/>
  <c r="X16" i="1"/>
  <c r="W16" i="1"/>
  <c r="V16" i="1"/>
  <c r="B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A19" i="3" l="1"/>
  <c r="Z19" i="3"/>
  <c r="K19" i="3"/>
  <c r="N19" i="3"/>
  <c r="O19" i="3"/>
  <c r="Q19" i="3"/>
  <c r="I19" i="3"/>
  <c r="R19" i="3"/>
  <c r="U19" i="3"/>
  <c r="T19" i="3"/>
  <c r="Y19" i="3"/>
  <c r="AB19" i="3"/>
  <c r="V19" i="3"/>
  <c r="W19" i="3"/>
</calcChain>
</file>

<file path=xl/sharedStrings.xml><?xml version="1.0" encoding="utf-8"?>
<sst xmlns="http://schemas.openxmlformats.org/spreadsheetml/2006/main" count="80" uniqueCount="75">
  <si>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</si>
  <si>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</si>
  <si>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</si>
  <si>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</si>
  <si>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</si>
  <si>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</si>
  <si>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</si>
  <si>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</si>
  <si>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</si>
  <si>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</si>
  <si>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</si>
  <si>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</si>
  <si>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</si>
  <si>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</si>
  <si>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</si>
  <si>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</si>
  <si>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</si>
  <si>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</si>
  <si>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</si>
  <si>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</si>
  <si>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</si>
  <si>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</si>
  <si>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</si>
  <si>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 xml:space="preserve">Fazendas SLC Agrícola </t>
  </si>
  <si>
    <t>Fazendas SLC LandCo</t>
  </si>
  <si>
    <t>Infra-estrutura (excl. terras)</t>
  </si>
  <si>
    <t xml:space="preserve">Crédito relativo a prejuízo fiscal </t>
  </si>
  <si>
    <t>Contas a Receber (excl. derivativos)</t>
  </si>
  <si>
    <t xml:space="preserve">Estoques </t>
  </si>
  <si>
    <t>Ativos Biológicos</t>
  </si>
  <si>
    <t>Caixa</t>
  </si>
  <si>
    <t>Subtotal</t>
  </si>
  <si>
    <t>Fornecedores</t>
  </si>
  <si>
    <t>Dívida Bruta ajustada pelas operações de derivativos</t>
  </si>
  <si>
    <t>Dívidas relativas a compra de terras</t>
  </si>
  <si>
    <t xml:space="preserve">Valor Líquido dos Ativos </t>
  </si>
  <si>
    <t>Valor Líquido dos Ativos por Ação</t>
  </si>
  <si>
    <t>Nº Ações</t>
  </si>
  <si>
    <t>4T22</t>
  </si>
  <si>
    <t>Número Ações</t>
  </si>
  <si>
    <t xml:space="preserve"> Valor Líquido dos Ativos </t>
  </si>
  <si>
    <t xml:space="preserve"> Subtotal </t>
  </si>
  <si>
    <t xml:space="preserve"> Dívida Bruta ajustada pelo resultado das operações com derivativos  </t>
  </si>
  <si>
    <t xml:space="preserve"> Fornecedores </t>
  </si>
  <si>
    <t xml:space="preserve"> Caixa e Aplicações Financeiras</t>
  </si>
  <si>
    <t xml:space="preserve"> Ativos Biológicos </t>
  </si>
  <si>
    <t xml:space="preserve"> Estoques </t>
  </si>
  <si>
    <t xml:space="preserve"> Contas a Receber (excl. derivativos) </t>
  </si>
  <si>
    <t xml:space="preserve"> Infraestrutura (excl. terras) </t>
  </si>
  <si>
    <t>Crédito relativo a prejuízo fiscal</t>
  </si>
  <si>
    <t xml:space="preserve">(R$ milhões) </t>
  </si>
  <si>
    <t xml:space="preserve"> Valor Líquido dos Ativos por Ação </t>
  </si>
  <si>
    <t>Fato Relevante</t>
  </si>
  <si>
    <t>Release 2T25</t>
  </si>
  <si>
    <r>
      <t xml:space="preserve"> Fazendas SLC Agrícola </t>
    </r>
    <r>
      <rPr>
        <vertAlign val="superscript"/>
        <sz val="10"/>
        <color rgb="FF0D5D3F"/>
        <rFont val="Arial"/>
        <family val="2"/>
      </rPr>
      <t>(1)</t>
    </r>
  </si>
  <si>
    <r>
      <t xml:space="preserve"> Fazendas SLC LandCo </t>
    </r>
    <r>
      <rPr>
        <vertAlign val="superscript"/>
        <sz val="10"/>
        <color rgb="FF0D5D3F"/>
        <rFont val="Arial"/>
        <family val="2"/>
      </rPr>
      <t>(1)</t>
    </r>
    <r>
      <rPr>
        <sz val="10"/>
        <color rgb="FF0D5D3F"/>
        <rFont val="Arial"/>
        <family val="2"/>
      </rPr>
      <t xml:space="preserve"> </t>
    </r>
  </si>
  <si>
    <t xml:space="preserve">Notas: </t>
  </si>
  <si>
    <t xml:space="preserve">(3) Fato Relevante se refere a atualização do NAV após a divulgação do Laudo de Avaliação de Terras. </t>
  </si>
  <si>
    <t xml:space="preserve">(1)  A partir do 4T11 a Companhia passou a divulgar os dados do NAV no release de resultados; </t>
  </si>
  <si>
    <t>(2) Para fins de comparação histórica a Companhia realizou o cálculo dos anos de 2007, 2008, 2009 e 2010.</t>
  </si>
  <si>
    <t>Net Asset Value (NAV)</t>
  </si>
  <si>
    <t>Comunicado ao Mercado</t>
  </si>
  <si>
    <t>Evento Societário</t>
  </si>
  <si>
    <t>Desdobramento de ações 1 x 2.</t>
  </si>
  <si>
    <t>Emissão de ações operação Terra Santa (2.516.454 ações).</t>
  </si>
  <si>
    <t>Bonificação de ações 10% (19.311.145).</t>
  </si>
  <si>
    <t>Bonificação de ações 10% (21.242.260); Cancelamento de ações (7.000.000).</t>
  </si>
  <si>
    <t>Cancelamento de ações (5.000.000); Desdobramento de ações 1 x 2.</t>
  </si>
  <si>
    <t>Cancelamento de Ações (3.690.000)</t>
  </si>
  <si>
    <t xml:space="preserve">Valor líquido dos ativos / número atual de ações </t>
  </si>
  <si>
    <t>Release 3T25</t>
  </si>
  <si>
    <t xml:space="preserve"> Títulos a pagar</t>
  </si>
  <si>
    <t xml:space="preserve"> Adiantamento de Clientes</t>
  </si>
  <si>
    <t xml:space="preserve">Bonificação de ações 12,5% (55.416.214); 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</si>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</sst>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7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8" formatCode="_-&quot;R$&quot;\ * #,##0.00_-;\-&quot;R$&quot;\ * #,##0.00_-;_-&quot;R$&quot;\ * &quot;-&quot;??_-;_-@_-"/>
    <numFmt numFmtId="169" formatCode="_-* #,##0.00_-;\-* #,##0.00_-;_-* &quot;-&quot;??_-;_-@_-"/>
    <numFmt numFmtId="171" formatCode="0.0%"/>
    <numFmt numFmtId="172" formatCode="#,##0.000"/>
    <numFmt numFmtId="173" formatCode="#,##0.0"/>
    <numFmt numFmtId="174" formatCode="#,##0;\(#,##0\)"/>
    <numFmt numFmtId="175" formatCode="0.000%"/>
    <numFmt numFmtId="176" formatCode="0.0000"/>
    <numFmt numFmtId="177" formatCode="_(* #,##0_);_(* \(#,##0\);_(* &quot;-&quot;??_);_(@_)"/>
    <numFmt numFmtId="178" formatCode="0.000000"/>
    <numFmt numFmtId="179" formatCode="0.0000000"/>
    <numFmt numFmtId="180" formatCode="#,##0.0_);\(#,##0.0\)"/>
    <numFmt numFmtId="181" formatCode="#,##0.00000_);\(#,##0.00000\)"/>
    <numFmt numFmtId="182" formatCode="0.0"/>
    <numFmt numFmtId="183" formatCode="#,##0.00000_);[Red]\(#,##0.00000\)"/>
    <numFmt numFmtId="184" formatCode="&quot;$&quot;#,##0.000_);[Red]\(&quot;$&quot;#,##0.000\)"/>
    <numFmt numFmtId="185" formatCode="#,##0.0000_);[Red]\(#,##0.0000\)"/>
    <numFmt numFmtId="186" formatCode="_(* #,##0_);_(* \(#,##0\);_(* &quot;--- &quot;_)"/>
    <numFmt numFmtId="187" formatCode="m\-d\-yy"/>
    <numFmt numFmtId="188" formatCode="#,##0.0_);[Red]\(#,##0.0\)"/>
    <numFmt numFmtId="189" formatCode="\(#,##0.0%\);[Red]\(#,##0.0%\)"/>
    <numFmt numFmtId="190" formatCode="General_)"/>
    <numFmt numFmtId="191" formatCode="&quot;$&quot;#,##0_);\(&quot;$&quot;#,##0\)"/>
    <numFmt numFmtId="192" formatCode="0&quot; bp&quot;;;&quot;--  &quot;"/>
    <numFmt numFmtId="193" formatCode="\•\ \ @"/>
    <numFmt numFmtId="194" formatCode="#,##0.00__\);\(#,##0.00\);__\ \ \-"/>
    <numFmt numFmtId="195" formatCode="_(* #,##0.0000_);_(* \(#,##0.0000\);_(* &quot;-&quot;??_);_(@_)"/>
    <numFmt numFmtId="196" formatCode="_ &quot;£&quot;* #,##0.00_ ;_ &quot;£&quot;* \-#,##0.00_ ;_ &quot;£&quot;* &quot;-&quot;??_ ;_ @_ "/>
    <numFmt numFmtId="197" formatCode="_-&quot;£&quot;\ * #,##0.00_-;\-&quot;£&quot;\ * #,##0.00_-;_-&quot;£&quot;\ * &quot;-&quot;??_-;_-@_-"/>
    <numFmt numFmtId="198" formatCode="_(&quot;$&quot;* #,##0.00_);_(&quot;$&quot;* \(#,##0.00\);_(&quot;$&quot;* &quot;-&quot;??_);_(@_)"/>
    <numFmt numFmtId="199" formatCode="&quot;$&quot;\ \ #,##0_);\(#,##0\)"/>
    <numFmt numFmtId="200" formatCode="&quot;$&quot;#,##0.00_);[Red]\(&quot;$&quot;#,##0.00\)"/>
    <numFmt numFmtId="201" formatCode="&quot;$&quot;#,##0.00_);[Red]\(&quot;$&quot;#,##0.00\);&quot;--  &quot;;_(@_)"/>
    <numFmt numFmtId="202" formatCode="&quot;$&quot;#,##0.0_);[Red]\(&quot;$&quot;#,##0.0\)"/>
    <numFmt numFmtId="203" formatCode="&quot;$&quot;#,##0.0_);\(&quot;$&quot;#,##0.0\)"/>
    <numFmt numFmtId="204" formatCode="&quot;$&quot;#,##0.00_);\(&quot;$&quot;#,##0.00\)"/>
    <numFmt numFmtId="205" formatCode="\ \ _•\–\ \ \ \ @"/>
    <numFmt numFmtId="206" formatCode="&quot;$&quot;#,##0_);[Red]\(&quot;$&quot;#,##0\)"/>
    <numFmt numFmtId="207" formatCode="#,##0.0000000_);\(#,##0.0000000\)"/>
    <numFmt numFmtId="208" formatCode="0.0%_)"/>
    <numFmt numFmtId="209" formatCode="0.00000_);\(0.00000\)"/>
    <numFmt numFmtId="210" formatCode="_(&quot;$&quot;* #,##0.0_);_(&quot;$&quot;* \(#,##0.0\);_(&quot;$&quot;* &quot;-&quot;??_);_(@_)"/>
    <numFmt numFmtId="211" formatCode="yyyy"/>
    <numFmt numFmtId="212" formatCode="[$€]#,##0.00_);[Red]\([$€]#,##0.00\)"/>
    <numFmt numFmtId="213" formatCode="_-* #,##0.00\ [$€]_-;\-* #,##0.00\ [$€]_-;_-* &quot;-&quot;??\ [$€]_-;_-@_-"/>
    <numFmt numFmtId="214" formatCode="#.##%"/>
    <numFmt numFmtId="215" formatCode="0.000000000"/>
    <numFmt numFmtId="216" formatCode="0.00%_);[Red]\(0.00%\)"/>
    <numFmt numFmtId="217" formatCode="\(###\)\ ###\-####"/>
    <numFmt numFmtId="218" formatCode="#,##0;[Red]\(#,##0\)"/>
    <numFmt numFmtId="219" formatCode="#,##0.00\ &quot;Pts&quot;;\-#,##0.00\ &quot;Pts&quot;"/>
    <numFmt numFmtId="220" formatCode="#,##0.0;\(#,##0.0\)"/>
    <numFmt numFmtId="221" formatCode="#,##0.000_);[Red]\(#,##0.000\)"/>
    <numFmt numFmtId="222" formatCode="mmm\ yyyy"/>
    <numFmt numFmtId="223" formatCode="\L\ #,##0_);[Red]\(\L\ #,##0\)"/>
    <numFmt numFmtId="224" formatCode="_-* #,##0\ &quot;S/.&quot;_-;\-* #,##0\ &quot;S/.&quot;_-;_-* &quot;-&quot;\ &quot;S/.&quot;_-;_-@_-"/>
    <numFmt numFmtId="225" formatCode="_-* #,##0.00\ &quot;S/.&quot;_-;\-* #,##0.00\ &quot;S/.&quot;_-;_-* &quot;-&quot;??\ &quot;S/.&quot;_-;_-@_-"/>
    <numFmt numFmtId="226" formatCode="&quot;S/.&quot;#,##0_);[Red]\(&quot;S/.&quot;#,##0\)"/>
    <numFmt numFmtId="227" formatCode="#,##0.00\ &quot;S/.&quot;;[Red]\-#,##0.00\ &quot;S/.&quot;"/>
    <numFmt numFmtId="228" formatCode="_-* #,##0\ _S_/_._-;\-* #,##0\ _S_/_._-;_-* &quot;-&quot;\ _S_/_._-;_-@_-"/>
    <numFmt numFmtId="229" formatCode="_(* #,##0.0_);_(* \(#,##0.0\);_(* &quot;-&quot;?_);_(@_)"/>
    <numFmt numFmtId="230" formatCode="#,##0.00\x;\(#,##0.00\x\)"/>
    <numFmt numFmtId="231" formatCode="_ * #,##0.000000_)_C_r_$_ ;_ * \(#,##0.000000\)_C_r_$_ ;_ * &quot;-&quot;??_)_C_r_$_ ;_ @_ "/>
    <numFmt numFmtId="232" formatCode="#,##0.0_);[Red]\(#,##0.0\);&quot;--  &quot;"/>
    <numFmt numFmtId="233" formatCode="0.00_)"/>
    <numFmt numFmtId="234" formatCode="&quot;$&quot;#,##0.0_);\(&quot;$&quot;#,##0.00\)"/>
    <numFmt numFmtId="235" formatCode="&quot;&quot;#,##0.0_);\(&quot;&quot;#,##0.0\)"/>
    <numFmt numFmtId="236" formatCode="#,##0.00\x_);[Red]\(#,##0.00\x\);&quot;--  &quot;"/>
    <numFmt numFmtId="237" formatCode="#,##0.00_)&quot; &quot;;[Red]\(#,##0.00\)&quot; &quot;"/>
    <numFmt numFmtId="238" formatCode="#,##0.000000_);\(#,##0.000000\)"/>
    <numFmt numFmtId="239" formatCode="#,##0.000_);\(#,##0.000\)"/>
    <numFmt numFmtId="240" formatCode="0.0%;\(0.0%\)"/>
    <numFmt numFmtId="241" formatCode="#,##0.0\x_);\(#,##0.0\x\)"/>
    <numFmt numFmtId="242" formatCode="0.000_);\(0.000\)"/>
    <numFmt numFmtId="243" formatCode="_-* #,##0.00_-;_-* #,##0.00\-;_-* &quot;-&quot;??_-;_-@_-"/>
    <numFmt numFmtId="244" formatCode="0.00_);\(0.00\)"/>
    <numFmt numFmtId="245" formatCode="0.0%;[Red]\(0.0%\);&quot;--  &quot;"/>
    <numFmt numFmtId="246" formatCode="0.0%;[Red]\(0.0%\)"/>
    <numFmt numFmtId="247" formatCode="#,##0.0%_);[Red]\(#,##0.0%\)"/>
    <numFmt numFmtId="248" formatCode="0.000%;[Red]\(0.000%\)"/>
    <numFmt numFmtId="249" formatCode="0.000%;;&quot;-- &quot;"/>
    <numFmt numFmtId="250" formatCode="&quot;Cr$&quot;#,##0_);[Red]\(&quot;Cr$&quot;#,##0\)"/>
    <numFmt numFmtId="251" formatCode="#,##0.0%_);\(#,##0.0%\)"/>
    <numFmt numFmtId="252" formatCode="\(* #,##0.0\);\(* \(#,##0.0\);\(* &quot;---&quot;??\);_(@\)"/>
    <numFmt numFmtId="253" formatCode="0.0%_);[Red]\(0.0%\)"/>
    <numFmt numFmtId="254" formatCode="mmmm\ d\,\ yyyy"/>
    <numFmt numFmtId="255" formatCode="&quot;$&quot;#,##0;\-&quot;$&quot;#,##0"/>
    <numFmt numFmtId="256" formatCode="&quot;Proj &quot;0;;"/>
    <numFmt numFmtId="257" formatCode="\I\n\c\/\(d\ \ "/>
    <numFmt numFmtId="258" formatCode="_(* #,##0.0_);_(* \(#,##0.0\);_(* &quot;-&quot;??_);_(@_)"/>
    <numFmt numFmtId="259" formatCode="#.##0"/>
    <numFmt numFmtId="260" formatCode="0.0000%"/>
    <numFmt numFmtId="261" formatCode="m/d/yy\ h:mm:ss"/>
    <numFmt numFmtId="262" formatCode="#,##0.00;\(#,##0.00\);_(* &quot;-&quot;_)"/>
    <numFmt numFmtId="263" formatCode="&quot;$&quot;#,##0_);&quot;$&quot;\ \ \ \ \ \ \ \(#,##0\)"/>
    <numFmt numFmtId="264" formatCode="&quot;$&quot;#,##0_);&quot;$&quot;\ \ \ \ \ \ \ \ \ \(#,##0\)"/>
    <numFmt numFmtId="265" formatCode="#0.0\x"/>
    <numFmt numFmtId="266" formatCode="0.00\ "/>
    <numFmt numFmtId="267" formatCode="#,##0._);[Red]\(#,##0.\)"/>
    <numFmt numFmtId="268" formatCode="_(* #,##0.000_);_(* \(#,##0.000\);_(* &quot;-&quot;???_);_(@_)"/>
    <numFmt numFmtId="269" formatCode="&quot;$&quot;#,##0.00;[Red]\(&quot;$&quot;#,##0.00\)"/>
    <numFmt numFmtId="270" formatCode="\Y\ #,##0_);[Red]\(\Y\ #,##0\)"/>
    <numFmt numFmtId="271" formatCode="#,##0.0000000000000_);[Red]\(#,##0.0000000000000\)"/>
    <numFmt numFmtId="272" formatCode="_(&quot;R$ &quot;* #,##0.00_);_(&quot;R$ &quot;* \(#,##0.00\);_(&quot;R$ &quot;* &quot;-&quot;??_);_(@_)"/>
    <numFmt numFmtId="273" formatCode="#,##0____"/>
    <numFmt numFmtId="274" formatCode="mm/\y\y\y\y"/>
    <numFmt numFmtId="275" formatCode="_([$€]* #,##0.00_);_([$€]* \(#,##0.00\);_([$€]* &quot;-&quot;??_);_(@_)"/>
    <numFmt numFmtId="276" formatCode="#,#00"/>
    <numFmt numFmtId="277" formatCode="0.00000000"/>
    <numFmt numFmtId="278" formatCode="0\ 000\ 000\ 000"/>
    <numFmt numFmtId="279" formatCode="\$#,"/>
    <numFmt numFmtId="280" formatCode="#,"/>
    <numFmt numFmtId="281" formatCode="#.##000"/>
    <numFmt numFmtId="282" formatCode="#.##0,"/>
  </numFmts>
  <fonts count="2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404040"/>
      <name val="Arial"/>
      <family val="2"/>
    </font>
    <font>
      <sz val="10"/>
      <color rgb="FF40404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D5D3F"/>
      <name val="Arial"/>
      <family val="2"/>
    </font>
    <font>
      <sz val="10"/>
      <color rgb="FF0D5D3F"/>
      <name val="Arial"/>
      <family val="2"/>
    </font>
    <font>
      <vertAlign val="superscript"/>
      <sz val="10"/>
      <color rgb="FF0D5D3F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8"/>
      <color rgb="FF40404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595959"/>
      <name val="Arial"/>
      <family val="2"/>
    </font>
    <font>
      <sz val="7"/>
      <color rgb="FF595959"/>
      <name val="Montserrat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GillSans"/>
    </font>
    <font>
      <sz val="10"/>
      <name val="Baskerville MT"/>
    </font>
    <font>
      <sz val="10"/>
      <name val="Century Schoolbook"/>
      <family val="1"/>
    </font>
    <font>
      <sz val="10"/>
      <color indexed="8"/>
      <name val="MS Sans Serif"/>
      <family val="2"/>
    </font>
    <font>
      <sz val="10"/>
      <color indexed="12"/>
      <name val="Trebuchet MS"/>
      <family val="2"/>
    </font>
    <font>
      <sz val="10"/>
      <name val="Arial MT"/>
    </font>
    <font>
      <sz val="10"/>
      <name val="Courier"/>
      <family val="3"/>
    </font>
    <font>
      <u/>
      <sz val="10"/>
      <name val="Arial"/>
      <family val="2"/>
    </font>
    <font>
      <sz val="10"/>
      <name val="MS Sans Serif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32"/>
      <name val="Arial"/>
      <family val="2"/>
    </font>
    <font>
      <sz val="12"/>
      <name val="Tms Rmn"/>
    </font>
    <font>
      <sz val="10"/>
      <color indexed="12"/>
      <name val="Times New Roman"/>
      <family val="1"/>
    </font>
    <font>
      <sz val="8"/>
      <name val="Times"/>
      <family val="1"/>
    </font>
    <font>
      <b/>
      <sz val="12"/>
      <name val="Tms Rmn"/>
    </font>
    <font>
      <sz val="8"/>
      <name val="Times New Roman"/>
      <family val="1"/>
    </font>
    <font>
      <sz val="8"/>
      <color indexed="12"/>
      <name val="Helvetica"/>
      <family val="2"/>
    </font>
    <font>
      <sz val="10"/>
      <name val="FuturaA Bk BT"/>
    </font>
    <font>
      <sz val="10"/>
      <name val="Trebuchet MS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name val="Geneva"/>
    </font>
    <font>
      <sz val="8"/>
      <color indexed="12"/>
      <name val="Arial"/>
      <family val="2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b/>
      <sz val="8"/>
      <color indexed="8"/>
      <name val="Arial"/>
      <family val="2"/>
    </font>
    <font>
      <sz val="7"/>
      <name val="Times New Roman"/>
      <family val="1"/>
    </font>
    <font>
      <b/>
      <sz val="10"/>
      <name val="MS Sans Serif"/>
      <family val="2"/>
    </font>
    <font>
      <b/>
      <i/>
      <sz val="12"/>
      <name val="Times New Roman"/>
      <family val="1"/>
    </font>
    <font>
      <i/>
      <sz val="8"/>
      <color indexed="12"/>
      <name val="Arial"/>
      <family val="2"/>
    </font>
    <font>
      <b/>
      <sz val="10"/>
      <name val="Helv"/>
    </font>
    <font>
      <sz val="12"/>
      <name val="Times New Roman"/>
      <family val="1"/>
    </font>
    <font>
      <b/>
      <i/>
      <sz val="9"/>
      <name val="Arial"/>
      <family val="2"/>
    </font>
    <font>
      <sz val="10"/>
      <name val="Helv"/>
    </font>
    <font>
      <sz val="9"/>
      <name val="Arial"/>
      <family val="2"/>
    </font>
    <font>
      <sz val="10"/>
      <name val="SimSun"/>
      <family val="2"/>
    </font>
    <font>
      <b/>
      <sz val="8"/>
      <name val="Times New Roman"/>
      <family val="1"/>
    </font>
    <font>
      <sz val="9"/>
      <color indexed="12"/>
      <name val="Helvetica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b/>
      <u/>
      <sz val="8"/>
      <name val="Arial"/>
      <family val="2"/>
    </font>
    <font>
      <sz val="8"/>
      <name val="Palatino"/>
      <family val="1"/>
    </font>
    <font>
      <sz val="6"/>
      <name val="Courier New"/>
      <family val="3"/>
    </font>
    <font>
      <sz val="10"/>
      <name val="BERNHARD"/>
    </font>
    <font>
      <sz val="10"/>
      <color indexed="24"/>
      <name val="Times New Roman"/>
      <family val="1"/>
    </font>
    <font>
      <sz val="10"/>
      <name val="MS Serif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10"/>
      <name val="Courier New"/>
      <family val="3"/>
    </font>
    <font>
      <sz val="10"/>
      <name val="Helv"/>
      <family val="2"/>
    </font>
    <font>
      <sz val="8"/>
      <name val="Helv"/>
    </font>
    <font>
      <sz val="10"/>
      <name val="Palatino"/>
      <family val="1"/>
    </font>
    <font>
      <sz val="8"/>
      <color indexed="18"/>
      <name val="Times New Roman"/>
      <family val="1"/>
    </font>
    <font>
      <sz val="11"/>
      <name val="??"/>
      <family val="3"/>
      <charset val="129"/>
    </font>
    <font>
      <i/>
      <sz val="10"/>
      <color indexed="17"/>
      <name val="Times New Roman"/>
      <family val="1"/>
    </font>
    <font>
      <sz val="10"/>
      <name val="Arial Narrow"/>
      <family val="2"/>
    </font>
    <font>
      <sz val="8"/>
      <name val="Helvetica-Narrow"/>
      <family val="2"/>
    </font>
    <font>
      <b/>
      <sz val="8"/>
      <name val="Arial Narrow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Geneva"/>
    </font>
    <font>
      <sz val="12"/>
      <name val="Bookman Old Style"/>
      <family val="1"/>
    </font>
    <font>
      <sz val="12"/>
      <color indexed="24"/>
      <name val="Arial"/>
      <family val="2"/>
    </font>
    <font>
      <sz val="10"/>
      <color indexed="24"/>
      <name val="Arial"/>
      <family val="2"/>
    </font>
    <font>
      <sz val="1"/>
      <color indexed="8"/>
      <name val="Courier"/>
      <family val="3"/>
    </font>
    <font>
      <sz val="7"/>
      <name val="Palatino"/>
      <family val="1"/>
    </font>
    <font>
      <sz val="7"/>
      <name val="Arial"/>
      <family val="2"/>
    </font>
    <font>
      <sz val="10"/>
      <name val="Prestige Elite"/>
    </font>
    <font>
      <sz val="8"/>
      <color indexed="17"/>
      <name val="Times New Roman"/>
      <family val="1"/>
    </font>
    <font>
      <sz val="16"/>
      <color indexed="12"/>
      <name val="Times New Roman"/>
      <family val="1"/>
    </font>
    <font>
      <sz val="10"/>
      <color indexed="12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8"/>
      <name val="Palatino"/>
      <family val="1"/>
    </font>
    <font>
      <b/>
      <sz val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Trebuchet MS"/>
      <family val="2"/>
    </font>
    <font>
      <u/>
      <sz val="7.5"/>
      <color indexed="36"/>
      <name val="Arial"/>
      <family val="2"/>
    </font>
    <font>
      <u/>
      <sz val="7.5"/>
      <color indexed="12"/>
      <name val="Arial"/>
      <family val="2"/>
    </font>
    <font>
      <sz val="8"/>
      <color indexed="39"/>
      <name val="Arial"/>
      <family val="2"/>
    </font>
    <font>
      <sz val="10"/>
      <color indexed="10"/>
      <name val="Times New Roman"/>
      <family val="1"/>
    </font>
    <font>
      <sz val="10"/>
      <color indexed="18"/>
      <name val="Palatino"/>
      <family val="1"/>
    </font>
    <font>
      <sz val="12"/>
      <name val="Helv"/>
    </font>
    <font>
      <b/>
      <sz val="9"/>
      <name val="Geneva"/>
    </font>
    <font>
      <sz val="8"/>
      <color indexed="12"/>
      <name val="Palatino"/>
      <family val="1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10"/>
      <name val="Palatino"/>
      <family val="1"/>
    </font>
    <font>
      <sz val="12"/>
      <color indexed="9"/>
      <name val="Helv"/>
    </font>
    <font>
      <sz val="9"/>
      <name val="LinePrinter"/>
    </font>
    <font>
      <sz val="10"/>
      <name val="Cambria"/>
      <family val="1"/>
    </font>
    <font>
      <sz val="10"/>
      <color indexed="8"/>
      <name val="Cambria"/>
      <family val="2"/>
    </font>
    <font>
      <sz val="12"/>
      <color indexed="12"/>
      <name val="Times New Roman"/>
      <family val="1"/>
    </font>
    <font>
      <b/>
      <sz val="12"/>
      <color indexed="8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9"/>
      <name val="Times New Roman"/>
      <family val="1"/>
    </font>
    <font>
      <sz val="9"/>
      <name val="Trebuchet MS"/>
      <family val="2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Helvetica"/>
      <family val="2"/>
    </font>
    <font>
      <sz val="8"/>
      <name val="Book Antiqua"/>
      <family val="1"/>
    </font>
    <font>
      <i/>
      <sz val="9"/>
      <color indexed="12"/>
      <name val="Helv"/>
    </font>
    <font>
      <sz val="11"/>
      <name val="‚l‚r –¾’©"/>
    </font>
    <font>
      <b/>
      <i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Times New Roman"/>
      <family val="1"/>
    </font>
    <font>
      <sz val="16"/>
      <name val="Times New Roman"/>
      <family val="1"/>
    </font>
    <font>
      <i/>
      <sz val="8"/>
      <name val="Arial"/>
      <family val="2"/>
    </font>
    <font>
      <sz val="8"/>
      <color indexed="12"/>
      <name val="Times New Roman"/>
      <family val="1"/>
    </font>
    <font>
      <sz val="12"/>
      <name val="Arial MT"/>
    </font>
    <font>
      <sz val="8"/>
      <color indexed="60"/>
      <name val="Arial"/>
      <family val="2"/>
    </font>
    <font>
      <sz val="10"/>
      <name val="Times"/>
      <family val="1"/>
    </font>
    <font>
      <u/>
      <sz val="10"/>
      <name val="GillSans"/>
      <family val="2"/>
    </font>
    <font>
      <i/>
      <sz val="10"/>
      <color indexed="10"/>
      <name val="Futura Bk BT"/>
      <family val="2"/>
    </font>
    <font>
      <sz val="10"/>
      <name val="Futura Bk BT"/>
    </font>
    <font>
      <sz val="7"/>
      <color indexed="12"/>
      <name val="Arial"/>
      <family val="2"/>
    </font>
    <font>
      <sz val="10"/>
      <color indexed="12"/>
      <name val="Helvetica"/>
      <family val="2"/>
    </font>
    <font>
      <u val="singleAccounting"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12"/>
      <name val="Times New Roman"/>
      <family val="1"/>
      <charset val="238"/>
    </font>
    <font>
      <b/>
      <i/>
      <u/>
      <sz val="10"/>
      <name val="Arial"/>
      <family val="2"/>
    </font>
    <font>
      <sz val="8"/>
      <color indexed="14"/>
      <name val="Helvetica"/>
      <family val="2"/>
    </font>
    <font>
      <sz val="14"/>
      <name val="Arial"/>
      <family val="2"/>
    </font>
    <font>
      <i/>
      <sz val="10"/>
      <name val="Arial"/>
      <family val="2"/>
    </font>
    <font>
      <sz val="18"/>
      <name val="Arial"/>
      <family val="2"/>
    </font>
    <font>
      <sz val="9.5"/>
      <color indexed="23"/>
      <name val="Helvetica-Black"/>
    </font>
    <font>
      <sz val="8"/>
      <color indexed="9"/>
      <name val="Arial Black"/>
      <family val="2"/>
    </font>
    <font>
      <b/>
      <sz val="10"/>
      <color indexed="9"/>
      <name val="Arial"/>
      <family val="2"/>
    </font>
    <font>
      <b/>
      <sz val="24"/>
      <name val="Arial"/>
      <family val="2"/>
    </font>
    <font>
      <b/>
      <u/>
      <sz val="14"/>
      <name val="Arial MT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sz val="10"/>
      <color indexed="39"/>
      <name val="Arial"/>
      <family val="2"/>
    </font>
    <font>
      <b/>
      <sz val="11"/>
      <color indexed="10"/>
      <name val="Arial"/>
      <family val="2"/>
    </font>
    <font>
      <b/>
      <sz val="11"/>
      <color indexed="23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b/>
      <sz val="11"/>
      <color indexed="33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Arial Black"/>
      <family val="2"/>
    </font>
    <font>
      <b/>
      <sz val="10"/>
      <color indexed="16"/>
      <name val="Courier"/>
      <family val="3"/>
    </font>
    <font>
      <b/>
      <sz val="12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6"/>
      <name val="Arial"/>
      <family val="2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Helvetica-Narrow"/>
      <family val="2"/>
    </font>
    <font>
      <b/>
      <sz val="10"/>
      <name val="Helvetica-Narrow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4"/>
      <color indexed="10"/>
      <name val="Arial"/>
      <family val="2"/>
    </font>
    <font>
      <b/>
      <sz val="14"/>
      <name val="Palatino"/>
      <family val="1"/>
    </font>
    <font>
      <b/>
      <sz val="8"/>
      <color indexed="18"/>
      <name val="Times New Roman"/>
      <family val="1"/>
    </font>
    <font>
      <b/>
      <sz val="7"/>
      <name val="Arial"/>
      <family val="2"/>
    </font>
    <font>
      <b/>
      <sz val="12"/>
      <name val="Helvetica-Narrow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0"/>
      <color indexed="32"/>
      <name val="Arial"/>
      <family val="2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u/>
      <sz val="8"/>
      <color indexed="8"/>
      <name val="Arial"/>
      <family val="2"/>
    </font>
    <font>
      <sz val="12"/>
      <color indexed="14"/>
      <name val="Times New Roman"/>
      <family val="1"/>
    </font>
    <font>
      <sz val="8"/>
      <color indexed="9"/>
      <name val="Arial"/>
      <family val="2"/>
    </font>
    <font>
      <sz val="14"/>
      <name val="Terminal"/>
      <family val="3"/>
      <charset val="255"/>
    </font>
    <font>
      <b/>
      <sz val="11"/>
      <color indexed="55"/>
      <name val="Calibri"/>
      <family val="2"/>
    </font>
    <font>
      <sz val="11"/>
      <color indexed="55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theme="1"/>
      <name val="Cambria"/>
      <family val="2"/>
    </font>
    <font>
      <sz val="11"/>
      <color rgb="FF9C6500"/>
      <name val="Calibri"/>
      <family val="2"/>
      <scheme val="minor"/>
    </font>
    <font>
      <sz val="8"/>
      <color indexed="12"/>
      <name val="Helv"/>
    </font>
    <font>
      <sz val="10"/>
      <color indexed="20"/>
      <name val="Arial"/>
      <family val="2"/>
    </font>
    <font>
      <b/>
      <sz val="10"/>
      <color indexed="18"/>
      <name val="Arial"/>
      <family val="2"/>
    </font>
    <font>
      <b/>
      <sz val="10"/>
      <color indexed="52"/>
      <name val="Arial"/>
      <family val="2"/>
    </font>
    <font>
      <sz val="7.5"/>
      <color indexed="12"/>
      <name val="Arial"/>
      <family val="2"/>
    </font>
    <font>
      <b/>
      <sz val="12"/>
      <name val="Times New Roman"/>
      <family val="1"/>
    </font>
    <font>
      <sz val="10"/>
      <color indexed="17"/>
      <name val="Arial"/>
      <family val="2"/>
    </font>
    <font>
      <i/>
      <sz val="10"/>
      <color indexed="23"/>
      <name val="Arial"/>
      <family val="2"/>
    </font>
    <font>
      <b/>
      <sz val="48"/>
      <color indexed="12"/>
      <name val="Lucida Console"/>
      <family val="3"/>
    </font>
    <font>
      <sz val="10"/>
      <color indexed="1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theme="10"/>
      <name val="Cambria"/>
      <family val="1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10"/>
      <color indexed="60"/>
      <name val="Arial"/>
      <family val="2"/>
    </font>
    <font>
      <sz val="10"/>
      <color indexed="10"/>
      <name val="MS Sans Serif"/>
      <family val="2"/>
    </font>
    <font>
      <sz val="1"/>
      <color indexed="18"/>
      <name val="Courier"/>
      <family val="3"/>
    </font>
    <font>
      <sz val="10"/>
      <color indexed="8"/>
      <name val="Times New Roman"/>
      <family val="1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D5D3F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46"/>
        <bgColor indexed="46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</patternFill>
    </fill>
    <fill>
      <patternFill patternType="solid">
        <fgColor indexed="2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gray0625">
        <fgColor indexed="11"/>
      </patternFill>
    </fill>
    <fill>
      <patternFill patternType="solid">
        <fgColor indexed="12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mediumGray">
        <fgColor indexed="22"/>
      </patternFill>
    </fill>
    <fill>
      <patternFill patternType="solid">
        <fgColor indexed="2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58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43"/>
      </patternFill>
    </fill>
    <fill>
      <patternFill patternType="lightGray">
        <fgColor indexed="13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</fills>
  <borders count="76">
    <border>
      <left/>
      <right/>
      <top/>
      <bottom/>
      <diagonal/>
    </border>
    <border>
      <left style="medium">
        <color rgb="FF009A44"/>
      </left>
      <right style="medium">
        <color rgb="FF009A44"/>
      </right>
      <top/>
      <bottom/>
      <diagonal/>
    </border>
    <border>
      <left/>
      <right/>
      <top style="medium">
        <color rgb="FF009A44"/>
      </top>
      <bottom style="medium">
        <color rgb="FF009A44"/>
      </bottom>
      <diagonal/>
    </border>
    <border>
      <left style="medium">
        <color rgb="FF009A44"/>
      </left>
      <right style="medium">
        <color rgb="FF009A44"/>
      </right>
      <top style="medium">
        <color rgb="FF009A44"/>
      </top>
      <bottom style="medium">
        <color rgb="FF009A44"/>
      </bottom>
      <diagonal/>
    </border>
    <border>
      <left/>
      <right/>
      <top/>
      <bottom style="medium">
        <color rgb="FF006800"/>
      </bottom>
      <diagonal/>
    </border>
    <border>
      <left/>
      <right style="medium">
        <color rgb="FF009A44"/>
      </right>
      <top/>
      <bottom style="medium">
        <color rgb="FF009A44"/>
      </bottom>
      <diagonal/>
    </border>
    <border>
      <left/>
      <right style="medium">
        <color rgb="FF009A4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hair">
        <color indexed="27"/>
      </left>
      <right style="hair">
        <color indexed="27"/>
      </right>
      <top style="hair">
        <color indexed="27"/>
      </top>
      <bottom style="hair">
        <color indexed="27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34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5" fillId="0" borderId="0"/>
    <xf numFmtId="0" fontId="41" fillId="0" borderId="0"/>
    <xf numFmtId="0" fontId="42" fillId="0" borderId="0">
      <alignment horizontal="right"/>
    </xf>
    <xf numFmtId="0" fontId="42" fillId="7" borderId="0"/>
    <xf numFmtId="0" fontId="43" fillId="7" borderId="0"/>
    <xf numFmtId="0" fontId="43" fillId="7" borderId="0"/>
    <xf numFmtId="0" fontId="43" fillId="7" borderId="0"/>
    <xf numFmtId="0" fontId="43" fillId="7" borderId="0">
      <alignment horizontal="right"/>
    </xf>
    <xf numFmtId="0" fontId="44" fillId="0" borderId="0" applyNumberFormat="0" applyFont="0" applyFill="0" applyBorder="0" applyAlignment="0" applyProtection="0"/>
    <xf numFmtId="177" fontId="45" fillId="0" borderId="0">
      <alignment horizontal="right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46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47" fillId="0" borderId="0">
      <alignment vertical="center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181" fontId="46" fillId="0" borderId="0">
      <alignment horizontal="left" wrapText="1"/>
    </xf>
    <xf numFmtId="0" fontId="5" fillId="0" borderId="0" applyNumberForma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/>
    <xf numFmtId="1" fontId="48" fillId="0" borderId="0"/>
    <xf numFmtId="178" fontId="49" fillId="0" borderId="0">
      <alignment horizontal="left"/>
    </xf>
    <xf numFmtId="183" fontId="49" fillId="0" borderId="0">
      <alignment horizontal="left"/>
    </xf>
    <xf numFmtId="3" fontId="50" fillId="8" borderId="0">
      <alignment horizontal="left"/>
    </xf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6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3" fontId="51" fillId="7" borderId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14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2" fillId="23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3" borderId="0" applyNumberFormat="0" applyBorder="0" applyAlignment="0" applyProtection="0"/>
    <xf numFmtId="0" fontId="228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9" borderId="0" applyNumberFormat="0" applyBorder="0" applyAlignment="0" applyProtection="0"/>
    <xf numFmtId="0" fontId="228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228" fillId="2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228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228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228" fillId="14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52" fillId="7" borderId="0"/>
    <xf numFmtId="0" fontId="53" fillId="7" borderId="0">
      <alignment horizontal="left"/>
    </xf>
    <xf numFmtId="0" fontId="47" fillId="0" borderId="0"/>
    <xf numFmtId="0" fontId="3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2" fillId="33" borderId="0" applyNumberFormat="0" applyBorder="0" applyAlignment="0" applyProtection="0"/>
    <xf numFmtId="0" fontId="52" fillId="29" borderId="0" applyNumberFormat="0" applyBorder="0" applyAlignment="0" applyProtection="0"/>
    <xf numFmtId="0" fontId="52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2" fillId="37" borderId="0" applyNumberFormat="0" applyBorder="0" applyAlignment="0" applyProtection="0"/>
    <xf numFmtId="0" fontId="52" fillId="29" borderId="0" applyNumberFormat="0" applyBorder="0" applyAlignment="0" applyProtection="0"/>
    <xf numFmtId="0" fontId="52" fillId="38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2" fillId="24" borderId="0" applyNumberFormat="0" applyBorder="0" applyAlignment="0" applyProtection="0"/>
    <xf numFmtId="0" fontId="52" fillId="29" borderId="0" applyNumberFormat="0" applyBorder="0" applyAlignment="0" applyProtection="0"/>
    <xf numFmtId="0" fontId="52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2" borderId="0" applyNumberFormat="0" applyBorder="0" applyAlignment="0" applyProtection="0"/>
    <xf numFmtId="0" fontId="32" fillId="25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9" borderId="0" applyNumberFormat="0" applyBorder="0" applyAlignment="0" applyProtection="0"/>
    <xf numFmtId="0" fontId="3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55" fillId="0" borderId="0" applyFont="0" applyFill="0" applyBorder="0" applyAlignment="0" applyProtection="0"/>
    <xf numFmtId="187" fontId="8" fillId="44" borderId="7">
      <alignment horizontal="center" vertical="center"/>
    </xf>
    <xf numFmtId="0" fontId="56" fillId="0" borderId="0"/>
    <xf numFmtId="0" fontId="57" fillId="0" borderId="0"/>
    <xf numFmtId="0" fontId="58" fillId="0" borderId="0">
      <alignment horizontal="center" wrapText="1"/>
      <protection locked="0"/>
    </xf>
    <xf numFmtId="172" fontId="59" fillId="45" borderId="0" applyNumberFormat="0" applyBorder="0" applyAlignment="0" applyProtection="0"/>
    <xf numFmtId="0" fontId="60" fillId="46" borderId="0"/>
    <xf numFmtId="0" fontId="34" fillId="10" borderId="0" applyNumberFormat="0" applyBorder="0" applyAlignment="0" applyProtection="0"/>
    <xf numFmtId="188" fontId="5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7" borderId="0" applyNumberFormat="0" applyFill="0" applyBorder="0" applyAlignment="0" applyProtection="0">
      <protection locked="0"/>
    </xf>
    <xf numFmtId="189" fontId="26" fillId="0" borderId="0"/>
    <xf numFmtId="0" fontId="64" fillId="0" borderId="0" applyFont="0" applyFill="0" applyBorder="0" applyAlignment="0" applyProtection="0">
      <alignment horizontal="right"/>
    </xf>
    <xf numFmtId="14" fontId="59" fillId="0" borderId="0" applyNumberFormat="0" applyFill="0" applyBorder="0" applyAlignment="0" applyProtection="0">
      <alignment horizontal="center"/>
    </xf>
    <xf numFmtId="188" fontId="65" fillId="48" borderId="0" applyNumberFormat="0" applyFill="0" applyBorder="0" applyAlignment="0" applyProtection="0">
      <alignment horizontal="center"/>
    </xf>
    <xf numFmtId="14" fontId="59" fillId="0" borderId="0" applyNumberFormat="0" applyFill="0" applyBorder="0" applyAlignment="0" applyProtection="0">
      <alignment horizontal="center"/>
    </xf>
    <xf numFmtId="0" fontId="67" fillId="0" borderId="8" applyNumberFormat="0" applyFill="0" applyAlignment="0" applyProtection="0"/>
    <xf numFmtId="190" fontId="66" fillId="0" borderId="0">
      <alignment vertical="top"/>
    </xf>
    <xf numFmtId="0" fontId="68" fillId="47" borderId="9" applyNumberFormat="0" applyFill="0" applyBorder="0" applyAlignment="0" applyProtection="0">
      <protection locked="0"/>
    </xf>
    <xf numFmtId="190" fontId="69" fillId="0" borderId="0">
      <alignment horizontal="right"/>
    </xf>
    <xf numFmtId="190" fontId="69" fillId="0" borderId="0">
      <alignment horizontal="left"/>
    </xf>
    <xf numFmtId="0" fontId="28" fillId="11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191" fontId="70" fillId="0" borderId="10" applyAlignment="0" applyProtection="0"/>
    <xf numFmtId="0" fontId="58" fillId="0" borderId="11" applyNumberFormat="0" applyFont="0" applyFill="0" applyAlignment="0" applyProtection="0"/>
    <xf numFmtId="0" fontId="5" fillId="0" borderId="12" applyNumberFormat="0" applyFill="0" applyAlignment="0" applyProtection="0"/>
    <xf numFmtId="191" fontId="70" fillId="0" borderId="10" applyAlignment="0" applyProtection="0"/>
    <xf numFmtId="0" fontId="71" fillId="0" borderId="13" applyFill="0" applyProtection="0">
      <alignment horizontal="right"/>
    </xf>
    <xf numFmtId="192" fontId="72" fillId="48" borderId="0" applyFont="0" applyFill="0" applyBorder="0" applyAlignment="0" applyProtection="0"/>
    <xf numFmtId="0" fontId="73" fillId="0" borderId="8">
      <alignment horizontal="center"/>
    </xf>
    <xf numFmtId="193" fontId="74" fillId="0" borderId="0" applyFont="0" applyFill="0" applyBorder="0" applyAlignment="0" applyProtection="0"/>
    <xf numFmtId="0" fontId="75" fillId="0" borderId="0" applyNumberFormat="0" applyFill="0" applyBorder="0" applyAlignment="0" applyProtection="0"/>
    <xf numFmtId="194" fontId="5" fillId="0" borderId="0" applyFill="0" applyBorder="0" applyAlignment="0"/>
    <xf numFmtId="180" fontId="76" fillId="0" borderId="0" applyFill="0" applyBorder="0" applyAlignment="0"/>
    <xf numFmtId="195" fontId="76" fillId="0" borderId="0" applyFill="0" applyBorder="0" applyAlignment="0"/>
    <xf numFmtId="196" fontId="77" fillId="0" borderId="0" applyFill="0" applyBorder="0" applyAlignment="0"/>
    <xf numFmtId="197" fontId="77" fillId="0" borderId="0" applyFill="0" applyBorder="0" applyAlignment="0"/>
    <xf numFmtId="198" fontId="76" fillId="0" borderId="0" applyFill="0" applyBorder="0" applyAlignment="0"/>
    <xf numFmtId="199" fontId="26" fillId="0" borderId="0" applyFill="0" applyBorder="0" applyAlignment="0"/>
    <xf numFmtId="180" fontId="76" fillId="0" borderId="0" applyFill="0" applyBorder="0" applyAlignment="0"/>
    <xf numFmtId="0" fontId="29" fillId="27" borderId="14" applyNumberFormat="0" applyAlignment="0" applyProtection="0"/>
    <xf numFmtId="0" fontId="29" fillId="27" borderId="14" applyNumberFormat="0" applyAlignment="0" applyProtection="0"/>
    <xf numFmtId="0" fontId="29" fillId="17" borderId="14" applyNumberFormat="0" applyAlignment="0" applyProtection="0"/>
    <xf numFmtId="0" fontId="29" fillId="27" borderId="14" applyNumberFormat="0" applyAlignment="0" applyProtection="0"/>
    <xf numFmtId="0" fontId="29" fillId="27" borderId="14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8" fontId="79" fillId="0" borderId="0" applyFont="0" applyFill="0" applyBorder="0" applyAlignment="0" applyProtection="0"/>
    <xf numFmtId="0" fontId="78" fillId="0" borderId="0" applyNumberFormat="0" applyFill="0" applyBorder="0" applyProtection="0">
      <alignment horizontal="left"/>
    </xf>
    <xf numFmtId="0" fontId="30" fillId="17" borderId="15" applyNumberFormat="0" applyAlignment="0" applyProtection="0"/>
    <xf numFmtId="0" fontId="227" fillId="17" borderId="15" applyNumberFormat="0" applyAlignment="0" applyProtection="0"/>
    <xf numFmtId="0" fontId="30" fillId="17" borderId="15" applyNumberFormat="0" applyAlignment="0" applyProtection="0"/>
    <xf numFmtId="0" fontId="30" fillId="17" borderId="15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200" fontId="5" fillId="0" borderId="17" applyFont="0" applyFill="0" applyBorder="0" applyProtection="0">
      <alignment horizontal="right"/>
    </xf>
    <xf numFmtId="0" fontId="30" fillId="17" borderId="15" applyNumberFormat="0" applyAlignment="0" applyProtection="0"/>
    <xf numFmtId="0" fontId="65" fillId="0" borderId="0" applyNumberFormat="0" applyFont="0" applyBorder="0" applyAlignment="0" applyProtection="0"/>
    <xf numFmtId="37" fontId="80" fillId="0" borderId="0" applyNumberFormat="0" applyFont="0" applyBorder="0" applyAlignment="0" applyProtection="0"/>
    <xf numFmtId="0" fontId="2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2" fillId="0" borderId="8" applyNumberFormat="0" applyFill="0" applyBorder="0" applyAlignment="0" applyProtection="0">
      <alignment horizontal="center"/>
    </xf>
    <xf numFmtId="0" fontId="83" fillId="0" borderId="0" applyNumberFormat="0" applyFill="0" applyBorder="0" applyProtection="0">
      <alignment horizontal="right"/>
    </xf>
    <xf numFmtId="0" fontId="20" fillId="0" borderId="18">
      <alignment horizontal="center"/>
    </xf>
    <xf numFmtId="198" fontId="76" fillId="0" borderId="0" applyFont="0" applyFill="0" applyBorder="0" applyAlignment="0" applyProtection="0"/>
    <xf numFmtId="0" fontId="58" fillId="0" borderId="0" applyFont="0" applyFill="0" applyBorder="0" applyAlignment="0" applyProtection="0"/>
    <xf numFmtId="40" fontId="79" fillId="0" borderId="0" applyFont="0" applyFill="0" applyBorder="0" applyAlignment="0" applyProtection="0">
      <alignment horizontal="center"/>
    </xf>
    <xf numFmtId="0" fontId="79" fillId="0" borderId="0" applyFont="0" applyFill="0" applyBorder="0" applyAlignment="0" applyProtection="0">
      <alignment horizontal="center"/>
    </xf>
    <xf numFmtId="0" fontId="8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>
      <alignment horizontal="right"/>
    </xf>
    <xf numFmtId="40" fontId="5" fillId="0" borderId="0" applyFont="0" applyFill="0" applyBorder="0" applyProtection="0">
      <alignment horizontal="right"/>
    </xf>
    <xf numFmtId="0" fontId="85" fillId="0" borderId="0" applyNumberFormat="0" applyFont="0" applyFill="0" applyBorder="0" applyAlignment="0" applyProtection="0"/>
    <xf numFmtId="0" fontId="86" fillId="0" borderId="0"/>
    <xf numFmtId="0" fontId="76" fillId="0" borderId="0"/>
    <xf numFmtId="0" fontId="86" fillId="0" borderId="0"/>
    <xf numFmtId="0" fontId="87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76" fillId="0" borderId="0"/>
    <xf numFmtId="0" fontId="88" fillId="0" borderId="0" applyNumberFormat="0" applyAlignment="0">
      <alignment horizontal="left"/>
    </xf>
    <xf numFmtId="0" fontId="47" fillId="0" borderId="0" applyNumberFormat="0" applyAlignment="0"/>
    <xf numFmtId="201" fontId="26" fillId="0" borderId="19" applyFont="0" applyFill="0" applyBorder="0" applyAlignment="0" applyProtection="0"/>
    <xf numFmtId="180" fontId="76" fillId="0" borderId="0" applyFont="0" applyFill="0" applyBorder="0" applyAlignment="0" applyProtection="0"/>
    <xf numFmtId="202" fontId="26" fillId="0" borderId="0" applyFont="0" applyFill="0" applyBorder="0" applyAlignment="0"/>
    <xf numFmtId="200" fontId="89" fillId="0" borderId="20">
      <protection locked="0"/>
    </xf>
    <xf numFmtId="0" fontId="5" fillId="0" borderId="0" applyFont="0" applyFill="0" applyBorder="0" applyAlignment="0" applyProtection="0"/>
    <xf numFmtId="0" fontId="8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>
      <alignment horizontal="right"/>
    </xf>
    <xf numFmtId="0" fontId="90" fillId="0" borderId="0" applyFont="0" applyFill="0" applyBorder="0" applyAlignment="0" applyProtection="0"/>
    <xf numFmtId="200" fontId="49" fillId="47" borderId="0" applyFont="0" applyFill="0" applyBorder="0" applyAlignment="0" applyProtection="0"/>
    <xf numFmtId="175" fontId="26" fillId="0" borderId="19" applyFont="0" applyFill="0" applyBorder="0" applyAlignment="0" applyProtection="0"/>
    <xf numFmtId="0" fontId="91" fillId="0" borderId="0" applyNumberFormat="0" applyFont="0" applyFill="0" applyBorder="0" applyAlignment="0" applyProtection="0"/>
    <xf numFmtId="203" fontId="92" fillId="7" borderId="0">
      <alignment horizontal="right"/>
    </xf>
    <xf numFmtId="0" fontId="84" fillId="0" borderId="0" applyFill="0" applyBorder="0" applyProtection="0">
      <alignment vertical="center"/>
    </xf>
    <xf numFmtId="204" fontId="93" fillId="0" borderId="0" applyFill="0" applyBorder="0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205" fontId="74" fillId="0" borderId="0" applyFont="0" applyFill="0" applyBorder="0" applyAlignment="0" applyProtection="0"/>
    <xf numFmtId="0" fontId="84" fillId="0" borderId="0" applyNumberFormat="0">
      <alignment horizontal="right"/>
    </xf>
    <xf numFmtId="200" fontId="95" fillId="0" borderId="0" applyNumberFormat="0" applyFill="0" applyBorder="0" applyAlignment="0"/>
    <xf numFmtId="0" fontId="5" fillId="0" borderId="0" applyNumberFormat="0">
      <alignment horizontal="right"/>
    </xf>
    <xf numFmtId="206" fontId="96" fillId="0" borderId="0">
      <protection locked="0"/>
    </xf>
    <xf numFmtId="22" fontId="97" fillId="0" borderId="0">
      <alignment horizontal="left"/>
    </xf>
    <xf numFmtId="15" fontId="20" fillId="0" borderId="0" applyFill="0" applyBorder="0" applyAlignment="0"/>
    <xf numFmtId="188" fontId="20" fillId="45" borderId="0" applyFont="0" applyFill="0" applyBorder="0" applyAlignment="0" applyProtection="0"/>
    <xf numFmtId="207" fontId="5" fillId="45" borderId="21" applyFont="0" applyFill="0" applyBorder="0" applyAlignment="0" applyProtection="0"/>
    <xf numFmtId="208" fontId="5" fillId="45" borderId="0" applyFont="0" applyFill="0" applyBorder="0" applyAlignment="0" applyProtection="0"/>
    <xf numFmtId="17" fontId="20" fillId="0" borderId="0" applyFill="0" applyBorder="0">
      <alignment horizontal="right"/>
    </xf>
    <xf numFmtId="209" fontId="5" fillId="0" borderId="8"/>
    <xf numFmtId="0" fontId="84" fillId="0" borderId="0" applyFont="0" applyFill="0" applyBorder="0" applyAlignment="0" applyProtection="0"/>
    <xf numFmtId="14" fontId="52" fillId="0" borderId="0" applyFill="0" applyBorder="0" applyAlignment="0"/>
    <xf numFmtId="210" fontId="98" fillId="48" borderId="22" applyFill="0" applyBorder="0">
      <alignment horizontal="right"/>
    </xf>
    <xf numFmtId="207" fontId="5" fillId="0" borderId="0" applyFill="0" applyBorder="0">
      <alignment horizontal="right"/>
    </xf>
    <xf numFmtId="202" fontId="5" fillId="0" borderId="23">
      <alignment horizontal="center"/>
    </xf>
    <xf numFmtId="17" fontId="5" fillId="0" borderId="0" applyFont="0" applyFill="0" applyBorder="0" applyAlignment="0" applyProtection="0">
      <alignment horizontal="center"/>
    </xf>
    <xf numFmtId="211" fontId="79" fillId="0" borderId="0" applyFont="0" applyFill="0" applyBorder="0" applyAlignment="0" applyProtection="0">
      <alignment horizontal="center"/>
    </xf>
    <xf numFmtId="40" fontId="99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0" fontId="58" fillId="0" borderId="0" applyFont="0" applyFill="0" applyBorder="0" applyAlignment="0" applyProtection="0"/>
    <xf numFmtId="0" fontId="58" fillId="0" borderId="0"/>
    <xf numFmtId="204" fontId="26" fillId="0" borderId="0"/>
    <xf numFmtId="206" fontId="58" fillId="0" borderId="0" applyFont="0" applyFill="0" applyBorder="0" applyAlignment="0" applyProtection="0"/>
    <xf numFmtId="0" fontId="84" fillId="0" borderId="24" applyNumberFormat="0" applyFont="0" applyFill="0" applyAlignment="0" applyProtection="0"/>
    <xf numFmtId="0" fontId="100" fillId="0" borderId="0" applyNumberFormat="0" applyFont="0" applyBorder="0" applyAlignment="0">
      <alignment horizontal="centerContinuous"/>
    </xf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32" fillId="28" borderId="0" applyNumberFormat="0" applyBorder="0" applyAlignment="0" applyProtection="0"/>
    <xf numFmtId="0" fontId="228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228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228" fillId="2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24" borderId="0" applyNumberFormat="0" applyBorder="0" applyAlignment="0" applyProtection="0"/>
    <xf numFmtId="0" fontId="228" fillId="52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228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40" borderId="0" applyNumberFormat="0" applyBorder="0" applyAlignment="0" applyProtection="0"/>
    <xf numFmtId="0" fontId="228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73" fontId="8" fillId="53" borderId="0" applyFill="0" applyBorder="0" applyProtection="0"/>
    <xf numFmtId="198" fontId="76" fillId="0" borderId="0" applyFill="0" applyBorder="0" applyAlignment="0"/>
    <xf numFmtId="180" fontId="76" fillId="0" borderId="0" applyFill="0" applyBorder="0" applyAlignment="0"/>
    <xf numFmtId="198" fontId="76" fillId="0" borderId="0" applyFill="0" applyBorder="0" applyAlignment="0"/>
    <xf numFmtId="199" fontId="26" fillId="0" borderId="0" applyFill="0" applyBorder="0" applyAlignment="0"/>
    <xf numFmtId="180" fontId="76" fillId="0" borderId="0" applyFill="0" applyBorder="0" applyAlignment="0"/>
    <xf numFmtId="0" fontId="101" fillId="0" borderId="0" applyNumberFormat="0" applyAlignment="0">
      <alignment horizontal="left"/>
    </xf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3" fillId="14" borderId="14" applyNumberFormat="0" applyAlignment="0" applyProtection="0"/>
    <xf numFmtId="0" fontId="33" fillId="14" borderId="14" applyNumberFormat="0" applyAlignment="0" applyProtection="0"/>
    <xf numFmtId="0" fontId="33" fillId="14" borderId="14" applyNumberFormat="0" applyAlignment="0" applyProtection="0"/>
    <xf numFmtId="0" fontId="33" fillId="14" borderId="14" applyNumberFormat="0" applyAlignment="0" applyProtection="0"/>
    <xf numFmtId="0" fontId="43" fillId="54" borderId="0"/>
    <xf numFmtId="0" fontId="43" fillId="54" borderId="0"/>
    <xf numFmtId="0" fontId="104" fillId="54" borderId="0"/>
    <xf numFmtId="0" fontId="104" fillId="0" borderId="0"/>
    <xf numFmtId="0" fontId="94" fillId="54" borderId="0"/>
    <xf numFmtId="0" fontId="94" fillId="0" borderId="0"/>
    <xf numFmtId="0" fontId="94" fillId="0" borderId="0"/>
    <xf numFmtId="0" fontId="46" fillId="0" borderId="0">
      <alignment horizontal="left" wrapText="1"/>
    </xf>
    <xf numFmtId="38" fontId="5" fillId="0" borderId="0" applyFont="0" applyFill="0" applyBorder="0" applyAlignment="0" applyProtection="0"/>
    <xf numFmtId="212" fontId="49" fillId="0" borderId="0" applyFont="0" applyFill="0" applyBorder="0" applyAlignment="0" applyProtection="0"/>
    <xf numFmtId="213" fontId="105" fillId="0" borderId="0" applyFont="0" applyFill="0" applyBorder="0" applyAlignment="0" applyProtection="0"/>
    <xf numFmtId="3" fontId="8" fillId="0" borderId="25" applyFill="0" applyBorder="0"/>
    <xf numFmtId="0" fontId="27" fillId="0" borderId="0"/>
    <xf numFmtId="0" fontId="38" fillId="0" borderId="0" applyNumberFormat="0" applyFill="0" applyBorder="0" applyAlignment="0" applyProtection="0"/>
    <xf numFmtId="0" fontId="106" fillId="0" borderId="0" applyFont="0" applyFill="0" applyBorder="0" applyAlignment="0" applyProtection="0"/>
    <xf numFmtId="0" fontId="58" fillId="0" borderId="0" applyProtection="0"/>
    <xf numFmtId="0" fontId="8" fillId="0" borderId="0" applyProtection="0"/>
    <xf numFmtId="0" fontId="5" fillId="0" borderId="0" applyProtection="0"/>
    <xf numFmtId="0" fontId="26" fillId="0" borderId="0" applyProtection="0"/>
    <xf numFmtId="37" fontId="58" fillId="0" borderId="0" applyBorder="0" applyAlignment="0"/>
    <xf numFmtId="39" fontId="49" fillId="0" borderId="0"/>
    <xf numFmtId="3" fontId="107" fillId="0" borderId="0" applyFont="0" applyFill="0" applyBorder="0" applyAlignment="0" applyProtection="0"/>
    <xf numFmtId="214" fontId="5" fillId="0" borderId="0">
      <protection locked="0"/>
    </xf>
    <xf numFmtId="215" fontId="5" fillId="45" borderId="0" applyFont="0" applyFill="0" applyBorder="0" applyAlignment="0"/>
    <xf numFmtId="0" fontId="93" fillId="0" borderId="0" applyFill="0" applyBorder="0">
      <alignment horizontal="right"/>
    </xf>
    <xf numFmtId="0" fontId="109" fillId="0" borderId="0" applyFill="0" applyBorder="0" applyProtection="0">
      <alignment horizontal="left"/>
    </xf>
    <xf numFmtId="0" fontId="110" fillId="0" borderId="0" applyNumberFormat="0" applyFill="0" applyBorder="0" applyAlignment="0" applyProtection="0"/>
    <xf numFmtId="0" fontId="26" fillId="47" borderId="26" applyFont="0" applyBorder="0" applyAlignment="0" applyProtection="0">
      <alignment vertical="top"/>
    </xf>
    <xf numFmtId="13" fontId="111" fillId="0" borderId="0" applyFont="0" applyFill="0" applyBorder="0" applyAlignment="0" applyProtection="0"/>
    <xf numFmtId="0" fontId="43" fillId="0" borderId="27"/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43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0" fontId="94" fillId="7" borderId="9">
      <alignment horizontal="right"/>
    </xf>
    <xf numFmtId="37" fontId="26" fillId="0" borderId="0"/>
    <xf numFmtId="40" fontId="5" fillId="45" borderId="28" applyFont="0" applyFill="0" applyBorder="0" applyAlignment="0" applyProtection="0"/>
    <xf numFmtId="0" fontId="28" fillId="11" borderId="0" applyNumberFormat="0" applyBorder="0" applyAlignment="0" applyProtection="0"/>
    <xf numFmtId="38" fontId="26" fillId="7" borderId="0" applyNumberFormat="0" applyBorder="0" applyAlignment="0" applyProtection="0"/>
    <xf numFmtId="216" fontId="112" fillId="0" borderId="0" applyFill="0" applyBorder="0" applyAlignment="0" applyProtection="0"/>
    <xf numFmtId="180" fontId="113" fillId="45" borderId="26" applyNumberFormat="0" applyFont="0" applyAlignment="0" applyProtection="0"/>
    <xf numFmtId="0" fontId="114" fillId="0" borderId="0" applyNumberFormat="0" applyFill="0" applyBorder="0" applyAlignment="0" applyProtection="0"/>
    <xf numFmtId="0" fontId="84" fillId="0" borderId="0" applyFont="0" applyFill="0" applyBorder="0" applyAlignment="0" applyProtection="0">
      <alignment horizontal="right"/>
    </xf>
    <xf numFmtId="0" fontId="115" fillId="0" borderId="0" applyNumberFormat="0" applyFill="0" applyBorder="0" applyAlignment="0" applyProtection="0"/>
    <xf numFmtId="0" fontId="116" fillId="0" borderId="29" applyNumberFormat="0" applyAlignment="0" applyProtection="0">
      <alignment horizontal="left" vertical="center"/>
    </xf>
    <xf numFmtId="0" fontId="116" fillId="0" borderId="30">
      <alignment horizontal="left" vertical="center"/>
    </xf>
    <xf numFmtId="0" fontId="117" fillId="0" borderId="0">
      <alignment horizontal="center"/>
    </xf>
    <xf numFmtId="0" fontId="118" fillId="0" borderId="0" applyFill="0" applyBorder="0" applyProtection="0">
      <alignment horizontal="right"/>
    </xf>
    <xf numFmtId="0" fontId="119" fillId="0" borderId="31" applyNumberFormat="0" applyFill="0" applyAlignment="0" applyProtection="0"/>
    <xf numFmtId="0" fontId="120" fillId="0" borderId="32" applyNumberFormat="0" applyFill="0" applyAlignment="0" applyProtection="0"/>
    <xf numFmtId="0" fontId="121" fillId="0" borderId="33" applyNumberFormat="0" applyFill="0" applyAlignment="0" applyProtection="0"/>
    <xf numFmtId="0" fontId="121" fillId="0" borderId="0" applyNumberFormat="0" applyFill="0" applyBorder="0" applyAlignment="0" applyProtection="0"/>
    <xf numFmtId="0" fontId="122" fillId="0" borderId="0" applyFill="0" applyBorder="0" applyProtection="0">
      <alignment horizontal="left"/>
    </xf>
    <xf numFmtId="217" fontId="5" fillId="0" borderId="0">
      <protection locked="0"/>
    </xf>
    <xf numFmtId="217" fontId="5" fillId="0" borderId="0">
      <protection locked="0"/>
    </xf>
    <xf numFmtId="0" fontId="114" fillId="0" borderId="34" applyNumberFormat="0" applyFill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218" fontId="125" fillId="0" borderId="0" applyFill="0" applyBorder="0" applyAlignment="0" applyProtection="0"/>
    <xf numFmtId="188" fontId="58" fillId="0" borderId="0" applyFont="0" applyFill="0" applyBorder="0" applyAlignment="0" applyProtection="0"/>
    <xf numFmtId="0" fontId="126" fillId="0" borderId="0" applyNumberFormat="0" applyFill="0" applyBorder="0" applyAlignment="0" applyProtection="0">
      <alignment horizontal="left"/>
    </xf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219" fontId="5" fillId="0" borderId="0" applyNumberFormat="0" applyFill="0" applyBorder="0" applyAlignment="0" applyProtection="0"/>
    <xf numFmtId="219" fontId="5" fillId="0" borderId="0" applyNumberFormat="0" applyFill="0" applyBorder="0" applyAlignment="0" applyProtection="0"/>
    <xf numFmtId="0" fontId="33" fillId="14" borderId="14" applyNumberFormat="0" applyAlignment="0" applyProtection="0"/>
    <xf numFmtId="220" fontId="127" fillId="0" borderId="0"/>
    <xf numFmtId="10" fontId="26" fillId="45" borderId="26" applyNumberFormat="0" applyBorder="0" applyAlignment="0" applyProtection="0"/>
    <xf numFmtId="180" fontId="128" fillId="55" borderId="0"/>
    <xf numFmtId="200" fontId="26" fillId="0" borderId="0"/>
    <xf numFmtId="207" fontId="5" fillId="45" borderId="0" applyFont="0" applyBorder="0" applyAlignment="0" applyProtection="0">
      <protection locked="0"/>
    </xf>
    <xf numFmtId="215" fontId="5" fillId="45" borderId="0" applyFont="0" applyBorder="0" applyAlignment="0">
      <protection locked="0"/>
    </xf>
    <xf numFmtId="188" fontId="26" fillId="0" borderId="0"/>
    <xf numFmtId="0" fontId="129" fillId="56" borderId="0" applyNumberFormat="0" applyBorder="0" applyAlignment="0">
      <protection locked="0"/>
    </xf>
    <xf numFmtId="221" fontId="5" fillId="0" borderId="0"/>
    <xf numFmtId="10" fontId="26" fillId="45" borderId="0">
      <protection locked="0"/>
    </xf>
    <xf numFmtId="222" fontId="98" fillId="45" borderId="0" applyFont="0" applyBorder="0" applyAlignment="0">
      <protection locked="0"/>
    </xf>
    <xf numFmtId="188" fontId="5" fillId="45" borderId="0" applyNumberFormat="0" applyBorder="0" applyAlignment="0">
      <protection locked="0"/>
    </xf>
    <xf numFmtId="203" fontId="130" fillId="0" borderId="35" applyFill="0" applyBorder="0" applyAlignment="0" applyProtection="0"/>
    <xf numFmtId="0" fontId="26" fillId="45" borderId="0" applyNumberFormat="0" applyFont="0" applyBorder="0" applyAlignment="0" applyProtection="0">
      <alignment horizontal="center"/>
      <protection locked="0"/>
    </xf>
    <xf numFmtId="0" fontId="26" fillId="45" borderId="8" applyNumberFormat="0" applyFont="0" applyAlignment="0" applyProtection="0">
      <alignment horizontal="center"/>
      <protection locked="0"/>
    </xf>
    <xf numFmtId="0" fontId="130" fillId="0" borderId="0" applyFill="0" applyBorder="0" applyProtection="0">
      <alignment vertical="center"/>
    </xf>
    <xf numFmtId="0" fontId="130" fillId="0" borderId="0" applyFill="0" applyBorder="0" applyProtection="0">
      <alignment vertical="center"/>
    </xf>
    <xf numFmtId="0" fontId="130" fillId="0" borderId="0" applyFill="0" applyBorder="0" applyProtection="0">
      <alignment vertical="center"/>
    </xf>
    <xf numFmtId="0" fontId="130" fillId="0" borderId="0" applyFill="0" applyBorder="0" applyProtection="0">
      <alignment vertical="center"/>
    </xf>
    <xf numFmtId="190" fontId="74" fillId="0" borderId="0"/>
    <xf numFmtId="0" fontId="2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203" fontId="131" fillId="7" borderId="0" applyFont="0">
      <alignment horizontal="center"/>
    </xf>
    <xf numFmtId="223" fontId="74" fillId="0" borderId="0" applyFont="0" applyFill="0" applyBorder="0" applyAlignment="0" applyProtection="0"/>
    <xf numFmtId="0" fontId="5" fillId="0" borderId="0">
      <alignment horizontal="left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0" borderId="0"/>
    <xf numFmtId="198" fontId="76" fillId="0" borderId="0" applyFill="0" applyBorder="0" applyAlignment="0"/>
    <xf numFmtId="180" fontId="76" fillId="0" borderId="0" applyFill="0" applyBorder="0" applyAlignment="0"/>
    <xf numFmtId="198" fontId="76" fillId="0" borderId="0" applyFill="0" applyBorder="0" applyAlignment="0"/>
    <xf numFmtId="199" fontId="26" fillId="0" borderId="0" applyFill="0" applyBorder="0" applyAlignment="0"/>
    <xf numFmtId="180" fontId="76" fillId="0" borderId="0" applyFill="0" applyBorder="0" applyAlignment="0"/>
    <xf numFmtId="0" fontId="31" fillId="0" borderId="16" applyNumberFormat="0" applyFill="0" applyAlignment="0" applyProtection="0"/>
    <xf numFmtId="180" fontId="135" fillId="57" borderId="0"/>
    <xf numFmtId="180" fontId="5" fillId="58" borderId="0" applyNumberFormat="0" applyFont="0" applyFill="0" applyBorder="0" applyAlignment="0">
      <alignment horizontal="centerContinuous"/>
    </xf>
    <xf numFmtId="0" fontId="42" fillId="0" borderId="0">
      <alignment horizontal="right"/>
    </xf>
    <xf numFmtId="0" fontId="104" fillId="54" borderId="0">
      <alignment horizontal="right"/>
    </xf>
    <xf numFmtId="14" fontId="20" fillId="0" borderId="8" applyFont="0" applyFill="0" applyBorder="0" applyAlignment="0" applyProtection="0"/>
    <xf numFmtId="0" fontId="5" fillId="0" borderId="0">
      <alignment horizontal="right"/>
    </xf>
    <xf numFmtId="0" fontId="5" fillId="0" borderId="0">
      <alignment horizontal="right"/>
    </xf>
    <xf numFmtId="0" fontId="42" fillId="0" borderId="0">
      <alignment horizontal="right"/>
    </xf>
    <xf numFmtId="0" fontId="5" fillId="0" borderId="0">
      <alignment horizontal="right"/>
    </xf>
    <xf numFmtId="0" fontId="4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4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216" fontId="95" fillId="0" borderId="0" applyFill="0" applyBorder="0" applyAlignment="0" applyProtection="0"/>
    <xf numFmtId="37" fontId="74" fillId="0" borderId="0"/>
    <xf numFmtId="40" fontId="49" fillId="0" borderId="0" applyFont="0" applyFill="0" applyBorder="0" applyAlignment="0" applyProtection="0"/>
    <xf numFmtId="38" fontId="66" fillId="0" borderId="18">
      <alignment vertical="center"/>
    </xf>
    <xf numFmtId="40" fontId="66" fillId="0" borderId="18">
      <alignment vertical="center"/>
    </xf>
    <xf numFmtId="38" fontId="66" fillId="0" borderId="18">
      <alignment vertical="center"/>
    </xf>
    <xf numFmtId="38" fontId="49" fillId="0" borderId="0" applyFont="0" applyFill="0" applyBorder="0" applyAlignment="0" applyProtection="0"/>
    <xf numFmtId="40" fontId="66" fillId="0" borderId="36" applyBorder="0">
      <alignment vertical="center"/>
    </xf>
    <xf numFmtId="40" fontId="66" fillId="0" borderId="18">
      <alignment vertical="center"/>
    </xf>
    <xf numFmtId="40" fontId="66" fillId="0" borderId="18">
      <alignment vertical="center"/>
    </xf>
    <xf numFmtId="40" fontId="66" fillId="0" borderId="36" applyBorder="0">
      <alignment vertical="center"/>
    </xf>
    <xf numFmtId="40" fontId="66" fillId="0" borderId="36" applyBorder="0">
      <alignment vertical="center"/>
    </xf>
    <xf numFmtId="40" fontId="66" fillId="0" borderId="36" applyBorder="0">
      <alignment vertical="center"/>
    </xf>
    <xf numFmtId="40" fontId="49" fillId="0" borderId="0" applyFont="0" applyFill="0" applyBorder="0" applyAlignment="0" applyProtection="0"/>
    <xf numFmtId="224" fontId="136" fillId="0" borderId="0" applyFont="0" applyFill="0" applyBorder="0" applyAlignment="0" applyProtection="0"/>
    <xf numFmtId="225" fontId="136" fillId="0" borderId="0" applyFont="0" applyFill="0" applyBorder="0" applyAlignment="0" applyProtection="0"/>
    <xf numFmtId="37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 wrapText="1"/>
    </xf>
    <xf numFmtId="0" fontId="5" fillId="0" borderId="0" applyFont="0" applyFill="0" applyBorder="0" applyAlignment="0" applyProtection="0">
      <alignment horizontal="left" wrapText="1"/>
    </xf>
    <xf numFmtId="0" fontId="5" fillId="0" borderId="0" applyFont="0" applyFill="0" applyBorder="0" applyAlignment="0" applyProtection="0">
      <alignment horizontal="left" wrapText="1"/>
    </xf>
    <xf numFmtId="0" fontId="5" fillId="0" borderId="0" applyFont="0" applyFill="0" applyBorder="0" applyAlignment="0" applyProtection="0">
      <alignment horizontal="left" wrapText="1"/>
    </xf>
    <xf numFmtId="0" fontId="5" fillId="0" borderId="0" applyFont="0" applyFill="0" applyBorder="0" applyAlignment="0" applyProtection="0">
      <alignment horizontal="left" wrapText="1"/>
    </xf>
    <xf numFmtId="0" fontId="5" fillId="0" borderId="0" applyFont="0" applyFill="0" applyBorder="0" applyAlignment="0" applyProtection="0">
      <alignment horizontal="left" wrapText="1"/>
    </xf>
    <xf numFmtId="0" fontId="43" fillId="54" borderId="9">
      <alignment horizontal="right"/>
    </xf>
    <xf numFmtId="165" fontId="49" fillId="0" borderId="0" applyFont="0" applyFill="0" applyBorder="0" applyAlignment="0" applyProtection="0"/>
    <xf numFmtId="168" fontId="138" fillId="0" borderId="0" applyFont="0" applyFill="0" applyBorder="0" applyAlignment="0" applyProtection="0"/>
    <xf numFmtId="168" fontId="5" fillId="0" borderId="0" applyFont="0" applyFill="0" applyBorder="0" applyAlignment="0" applyProtection="0"/>
    <xf numFmtId="2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272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272" fontId="5" fillId="0" borderId="0" applyFont="0" applyFill="0" applyBorder="0" applyAlignment="0" applyProtection="0"/>
    <xf numFmtId="272" fontId="5" fillId="0" borderId="0" applyFont="0" applyFill="0" applyBorder="0" applyAlignment="0" applyProtection="0"/>
    <xf numFmtId="168" fontId="27" fillId="0" borderId="0" applyFont="0" applyFill="0" applyBorder="0" applyAlignment="0" applyProtection="0"/>
    <xf numFmtId="272" fontId="5" fillId="0" borderId="0" applyFont="0" applyFill="0" applyBorder="0" applyAlignment="0" applyProtection="0"/>
    <xf numFmtId="226" fontId="49" fillId="0" borderId="0" applyFont="0" applyFill="0" applyBorder="0" applyAlignment="0" applyProtection="0"/>
    <xf numFmtId="226" fontId="49" fillId="0" borderId="0" applyFont="0" applyFill="0" applyBorder="0" applyAlignment="0" applyProtection="0"/>
    <xf numFmtId="227" fontId="136" fillId="0" borderId="0" applyFont="0" applyFill="0" applyBorder="0" applyAlignment="0" applyProtection="0"/>
    <xf numFmtId="228" fontId="136" fillId="0" borderId="0" applyFont="0" applyFill="0" applyBorder="0" applyAlignment="0" applyProtection="0"/>
    <xf numFmtId="0" fontId="107" fillId="0" borderId="0" applyFont="0" applyFill="0" applyBorder="0" applyAlignment="0" applyProtection="0"/>
    <xf numFmtId="204" fontId="5" fillId="47" borderId="0" applyFont="0" applyFill="0" applyBorder="0" applyAlignment="0" applyProtection="0"/>
    <xf numFmtId="39" fontId="5" fillId="47" borderId="0" applyFont="0" applyFill="0" applyBorder="0" applyAlignment="0" applyProtection="0"/>
    <xf numFmtId="180" fontId="5" fillId="0" borderId="0" applyNumberFormat="0" applyFill="0" applyBorder="0" applyAlignment="0" applyProtection="0"/>
    <xf numFmtId="229" fontId="139" fillId="0" borderId="8" applyBorder="0"/>
    <xf numFmtId="171" fontId="139" fillId="47" borderId="0" applyFill="0"/>
    <xf numFmtId="3" fontId="140" fillId="8" borderId="8">
      <alignment horizontal="center"/>
    </xf>
    <xf numFmtId="230" fontId="5" fillId="0" borderId="0" applyFont="0" applyFill="0" applyBorder="0" applyAlignment="0" applyProtection="0"/>
    <xf numFmtId="0" fontId="84" fillId="0" borderId="0" applyFont="0" applyFill="0" applyBorder="0" applyAlignment="0" applyProtection="0">
      <alignment horizontal="right"/>
    </xf>
    <xf numFmtId="0" fontId="5" fillId="0" borderId="0" applyFill="0" applyBorder="0" applyProtection="0">
      <alignment horizontal="right"/>
    </xf>
    <xf numFmtId="0" fontId="5" fillId="0" borderId="0" applyFill="0" applyBorder="0" applyProtection="0">
      <alignment horizontal="right"/>
    </xf>
    <xf numFmtId="0" fontId="84" fillId="0" borderId="0" applyFill="0" applyBorder="0" applyProtection="0">
      <alignment vertical="center"/>
    </xf>
    <xf numFmtId="231" fontId="74" fillId="0" borderId="0"/>
    <xf numFmtId="181" fontId="5" fillId="7" borderId="0" applyFont="0" applyBorder="0" applyAlignment="0" applyProtection="0">
      <alignment horizontal="right"/>
      <protection hidden="1"/>
    </xf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24" fillId="6" borderId="0" applyNumberFormat="0" applyBorder="0" applyAlignment="0" applyProtection="0"/>
    <xf numFmtId="40" fontId="8" fillId="0" borderId="0" applyFont="0" applyFill="0" applyBorder="0" applyAlignment="0" applyProtection="0">
      <alignment horizontal="center"/>
    </xf>
    <xf numFmtId="37" fontId="141" fillId="0" borderId="0"/>
    <xf numFmtId="188" fontId="5" fillId="0" borderId="0" applyNumberFormat="0" applyAlignment="0" applyProtection="0"/>
    <xf numFmtId="232" fontId="26" fillId="0" borderId="0" applyFont="0" applyFill="0" applyBorder="0" applyAlignment="0" applyProtection="0">
      <alignment horizontal="right"/>
    </xf>
    <xf numFmtId="233" fontId="142" fillId="0" borderId="0"/>
    <xf numFmtId="220" fontId="94" fillId="0" borderId="0"/>
    <xf numFmtId="38" fontId="26" fillId="0" borderId="0" applyFont="0" applyFill="0" applyBorder="0" applyAlignment="0"/>
    <xf numFmtId="188" fontId="5" fillId="0" borderId="0" applyFont="0" applyFill="0" applyBorder="0" applyAlignment="0"/>
    <xf numFmtId="40" fontId="26" fillId="0" borderId="0" applyFont="0" applyFill="0" applyBorder="0" applyAlignment="0"/>
    <xf numFmtId="221" fontId="26" fillId="0" borderId="0" applyFont="0" applyFill="0" applyBorder="0" applyAlignment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7" fillId="0" borderId="0"/>
    <xf numFmtId="0" fontId="235" fillId="0" borderId="0"/>
    <xf numFmtId="0" fontId="5" fillId="0" borderId="0"/>
    <xf numFmtId="0" fontId="1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8" fontId="20" fillId="0" borderId="0" applyNumberFormat="0" applyFill="0" applyBorder="0" applyAlignment="0" applyProtection="0"/>
    <xf numFmtId="0" fontId="145" fillId="0" borderId="0"/>
    <xf numFmtId="0" fontId="146" fillId="0" borderId="0"/>
    <xf numFmtId="0" fontId="147" fillId="47" borderId="0"/>
    <xf numFmtId="234" fontId="5" fillId="0" borderId="0" applyFont="0" applyFill="0" applyBorder="0" applyAlignment="0" applyProtection="0"/>
    <xf numFmtId="235" fontId="98" fillId="58" borderId="0" applyFont="0" applyFill="0" applyBorder="0" applyAlignment="0"/>
    <xf numFmtId="179" fontId="26" fillId="0" borderId="0" applyFont="0" applyFill="0" applyBorder="0" applyAlignment="0" applyProtection="0">
      <alignment horizontal="right"/>
    </xf>
    <xf numFmtId="188" fontId="5" fillId="0" borderId="0">
      <alignment horizontal="right"/>
    </xf>
    <xf numFmtId="0" fontId="84" fillId="0" borderId="0" applyFill="0" applyBorder="0" applyProtection="0">
      <alignment vertical="center"/>
    </xf>
    <xf numFmtId="40" fontId="20" fillId="0" borderId="0">
      <alignment horizontal="left"/>
    </xf>
    <xf numFmtId="0" fontId="94" fillId="0" borderId="0"/>
    <xf numFmtId="0" fontId="148" fillId="0" borderId="0" applyFill="0" applyBorder="0" applyAlignment="0" applyProtection="0"/>
    <xf numFmtId="188" fontId="26" fillId="0" borderId="0"/>
    <xf numFmtId="236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0" fontId="5" fillId="18" borderId="38" applyNumberFormat="0" applyFont="0" applyAlignment="0" applyProtection="0"/>
    <xf numFmtId="0" fontId="5" fillId="18" borderId="38" applyNumberFormat="0" applyFont="0" applyAlignment="0" applyProtection="0"/>
    <xf numFmtId="0" fontId="27" fillId="18" borderId="37" applyNumberFormat="0" applyFont="0" applyAlignment="0" applyProtection="0"/>
    <xf numFmtId="0" fontId="5" fillId="18" borderId="38" applyNumberFormat="0" applyFont="0" applyAlignment="0" applyProtection="0"/>
    <xf numFmtId="0" fontId="27" fillId="18" borderId="37" applyNumberFormat="0" applyFont="0" applyAlignment="0" applyProtection="0"/>
    <xf numFmtId="0" fontId="52" fillId="18" borderId="38" applyNumberFormat="0" applyFont="0" applyAlignment="0" applyProtection="0"/>
    <xf numFmtId="238" fontId="5" fillId="0" borderId="0" applyFont="0" applyFill="0" applyBorder="0" applyAlignment="0" applyProtection="0"/>
    <xf numFmtId="0" fontId="26" fillId="0" borderId="0"/>
    <xf numFmtId="0" fontId="65" fillId="0" borderId="0">
      <protection locked="0"/>
    </xf>
    <xf numFmtId="1" fontId="20" fillId="0" borderId="0" applyFont="0" applyFill="0" applyBorder="0" applyAlignment="0" applyProtection="0">
      <protection locked="0"/>
    </xf>
    <xf numFmtId="0" fontId="9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239" fontId="5" fillId="0" borderId="0" applyFont="0" applyFill="0" applyBorder="0" applyAlignment="0" applyProtection="0"/>
    <xf numFmtId="0" fontId="150" fillId="0" borderId="0" applyNumberFormat="0" applyAlignment="0">
      <alignment vertical="top"/>
    </xf>
    <xf numFmtId="40" fontId="151" fillId="0" borderId="0" applyFont="0" applyFill="0" applyBorder="0" applyAlignment="0" applyProtection="0"/>
    <xf numFmtId="38" fontId="151" fillId="0" borderId="0" applyFont="0" applyFill="0" applyBorder="0" applyAlignment="0" applyProtection="0"/>
    <xf numFmtId="0" fontId="36" fillId="27" borderId="39" applyNumberFormat="0" applyAlignment="0" applyProtection="0"/>
    <xf numFmtId="40" fontId="52" fillId="47" borderId="0">
      <alignment horizontal="right"/>
    </xf>
    <xf numFmtId="0" fontId="152" fillId="45" borderId="0">
      <alignment horizontal="center"/>
    </xf>
    <xf numFmtId="0" fontId="51" fillId="47" borderId="0">
      <alignment horizontal="left"/>
    </xf>
    <xf numFmtId="0" fontId="153" fillId="0" borderId="0" applyBorder="0">
      <alignment horizontal="centerContinuous"/>
    </xf>
    <xf numFmtId="0" fontId="154" fillId="0" borderId="0" applyBorder="0">
      <alignment horizontal="centerContinuous"/>
    </xf>
    <xf numFmtId="0" fontId="230" fillId="29" borderId="39" applyNumberFormat="0" applyAlignment="0" applyProtection="0"/>
    <xf numFmtId="37" fontId="26" fillId="0" borderId="0" applyBorder="0">
      <protection locked="0"/>
    </xf>
    <xf numFmtId="0" fontId="155" fillId="0" borderId="0" applyFill="0" applyBorder="0" applyProtection="0">
      <alignment horizontal="left"/>
    </xf>
    <xf numFmtId="0" fontId="156" fillId="0" borderId="0" applyFill="0" applyBorder="0" applyProtection="0">
      <alignment horizontal="left"/>
    </xf>
    <xf numFmtId="1" fontId="157" fillId="0" borderId="0" applyProtection="0">
      <alignment horizontal="right" vertical="center"/>
    </xf>
    <xf numFmtId="0" fontId="94" fillId="0" borderId="0" applyNumberFormat="0" applyFill="0" applyBorder="0" applyAlignment="0" applyProtection="0"/>
    <xf numFmtId="0" fontId="158" fillId="0" borderId="40" applyNumberFormat="0" applyAlignment="0" applyProtection="0"/>
    <xf numFmtId="0" fontId="66" fillId="58" borderId="0" applyNumberFormat="0" applyFont="0" applyBorder="0" applyAlignment="0" applyProtection="0"/>
    <xf numFmtId="0" fontId="26" fillId="59" borderId="41" applyNumberFormat="0" applyFont="0" applyBorder="0" applyAlignment="0" applyProtection="0">
      <alignment horizontal="center"/>
    </xf>
    <xf numFmtId="0" fontId="26" fillId="44" borderId="41" applyNumberFormat="0" applyFont="0" applyBorder="0" applyAlignment="0" applyProtection="0">
      <alignment horizontal="center"/>
    </xf>
    <xf numFmtId="0" fontId="66" fillId="0" borderId="42" applyNumberFormat="0" applyAlignment="0" applyProtection="0"/>
    <xf numFmtId="0" fontId="66" fillId="0" borderId="43" applyNumberFormat="0" applyAlignment="0" applyProtection="0"/>
    <xf numFmtId="0" fontId="158" fillId="0" borderId="44" applyNumberFormat="0" applyAlignment="0" applyProtection="0"/>
    <xf numFmtId="240" fontId="26" fillId="0" borderId="0"/>
    <xf numFmtId="0" fontId="5" fillId="0" borderId="0" applyFont="0" applyFill="0" applyBorder="0" applyAlignment="0" applyProtection="0"/>
    <xf numFmtId="0" fontId="104" fillId="54" borderId="0"/>
    <xf numFmtId="241" fontId="159" fillId="0" borderId="0" applyFont="0" applyFill="0" applyBorder="0" applyAlignment="0" applyProtection="0"/>
    <xf numFmtId="0" fontId="94" fillId="0" borderId="0"/>
    <xf numFmtId="14" fontId="58" fillId="0" borderId="0">
      <alignment horizontal="center" wrapText="1"/>
      <protection locked="0"/>
    </xf>
    <xf numFmtId="9" fontId="49" fillId="0" borderId="22" applyBorder="0"/>
    <xf numFmtId="10" fontId="26" fillId="0" borderId="0"/>
    <xf numFmtId="242" fontId="5" fillId="0" borderId="0" applyFont="0" applyFill="0" applyBorder="0" applyAlignment="0"/>
    <xf numFmtId="243" fontId="77" fillId="0" borderId="0" applyFont="0" applyFill="0" applyBorder="0" applyAlignment="0" applyProtection="0"/>
    <xf numFmtId="244" fontId="5" fillId="0" borderId="0" applyFont="0" applyFill="0" applyBorder="0" applyAlignment="0"/>
    <xf numFmtId="245" fontId="160" fillId="0" borderId="23" applyFill="0" applyBorder="0" applyAlignment="0" applyProtection="0">
      <alignment horizontal="center"/>
    </xf>
    <xf numFmtId="245" fontId="160" fillId="0" borderId="0" applyFill="0" applyBorder="0" applyAlignment="0" applyProtection="0"/>
    <xf numFmtId="222" fontId="98" fillId="0" borderId="0" applyFont="0" applyFill="0" applyBorder="0" applyAlignment="0"/>
    <xf numFmtId="245" fontId="160" fillId="0" borderId="23" applyFill="0" applyBorder="0" applyAlignment="0" applyProtection="0">
      <alignment horizontal="center"/>
    </xf>
    <xf numFmtId="244" fontId="5" fillId="0" borderId="0" applyFont="0" applyFill="0" applyBorder="0" applyAlignment="0"/>
    <xf numFmtId="245" fontId="160" fillId="0" borderId="23" applyFill="0" applyBorder="0" applyAlignment="0" applyProtection="0">
      <alignment horizontal="center"/>
    </xf>
    <xf numFmtId="171" fontId="5" fillId="0" borderId="0" applyFont="0" applyFill="0" applyBorder="0" applyAlignment="0" applyProtection="0"/>
    <xf numFmtId="245" fontId="160" fillId="0" borderId="23" applyFill="0" applyBorder="0" applyAlignment="0" applyProtection="0">
      <alignment horizontal="center"/>
    </xf>
    <xf numFmtId="246" fontId="26" fillId="0" borderId="0" applyFont="0" applyFill="0" applyBorder="0" applyAlignment="0"/>
    <xf numFmtId="247" fontId="26" fillId="0" borderId="23" applyFill="0" applyBorder="0" applyAlignment="0" applyProtection="0">
      <alignment horizontal="center"/>
    </xf>
    <xf numFmtId="10" fontId="5" fillId="0" borderId="0" applyFont="0" applyFill="0" applyBorder="0" applyAlignment="0" applyProtection="0"/>
    <xf numFmtId="248" fontId="160" fillId="0" borderId="0" applyFill="0" applyBorder="0" applyAlignment="0" applyProtection="0"/>
    <xf numFmtId="249" fontId="160" fillId="60" borderId="0" applyFont="0" applyFill="0" applyBorder="0" applyAlignment="0" applyProtection="0"/>
    <xf numFmtId="25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171" fontId="45" fillId="48" borderId="38"/>
    <xf numFmtId="171" fontId="5" fillId="0" borderId="0" applyFont="0" applyFill="0" applyBorder="0" applyAlignment="0" applyProtection="0"/>
    <xf numFmtId="9" fontId="49" fillId="0" borderId="22" applyBorder="0"/>
    <xf numFmtId="251" fontId="159" fillId="0" borderId="0" applyFont="0" applyFill="0" applyBorder="0" applyAlignment="0" applyProtection="0"/>
    <xf numFmtId="0" fontId="58" fillId="0" borderId="0"/>
    <xf numFmtId="0" fontId="161" fillId="0" borderId="0"/>
    <xf numFmtId="0" fontId="162" fillId="0" borderId="0"/>
    <xf numFmtId="252" fontId="98" fillId="47" borderId="0" applyFont="0" applyFill="0" applyBorder="0" applyAlignment="0" applyProtection="0"/>
    <xf numFmtId="253" fontId="58" fillId="0" borderId="0" applyFont="0" applyFill="0" applyBorder="0" applyAlignment="0" applyProtection="0"/>
    <xf numFmtId="254" fontId="5" fillId="0" borderId="0" applyFont="0" applyFill="0" applyBorder="0" applyAlignment="0" applyProtection="0"/>
    <xf numFmtId="0" fontId="93" fillId="0" borderId="0" applyFill="0" applyBorder="0">
      <alignment horizontal="right"/>
    </xf>
    <xf numFmtId="0" fontId="26" fillId="61" borderId="0" applyNumberFormat="0" applyFont="0" applyBorder="0" applyAlignment="0" applyProtection="0"/>
    <xf numFmtId="38" fontId="163" fillId="0" borderId="0" applyNumberFormat="0" applyFill="0" applyBorder="0" applyAlignment="0" applyProtection="0"/>
    <xf numFmtId="188" fontId="58" fillId="0" borderId="0" applyFont="0" applyFill="0" applyBorder="0" applyAlignment="0" applyProtection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5" fillId="0" borderId="0" applyFont="0" applyFill="0" applyBorder="0" applyAlignment="0" applyProtection="0"/>
    <xf numFmtId="198" fontId="76" fillId="0" borderId="0" applyFill="0" applyBorder="0" applyAlignment="0"/>
    <xf numFmtId="180" fontId="76" fillId="0" borderId="0" applyFill="0" applyBorder="0" applyAlignment="0"/>
    <xf numFmtId="198" fontId="76" fillId="0" borderId="0" applyFill="0" applyBorder="0" applyAlignment="0"/>
    <xf numFmtId="199" fontId="26" fillId="0" borderId="0" applyFill="0" applyBorder="0" applyAlignment="0"/>
    <xf numFmtId="180" fontId="76" fillId="0" borderId="0" applyFill="0" applyBorder="0" applyAlignment="0"/>
    <xf numFmtId="38" fontId="58" fillId="0" borderId="0" applyFont="0" applyFill="0" applyBorder="0" applyAlignment="0" applyProtection="0"/>
    <xf numFmtId="0" fontId="43" fillId="54" borderId="0">
      <alignment horizontal="right"/>
    </xf>
    <xf numFmtId="255" fontId="164" fillId="0" borderId="0"/>
    <xf numFmtId="0" fontId="20" fillId="7" borderId="26" applyNumberFormat="0" applyFont="0" applyAlignment="0" applyProtection="0"/>
    <xf numFmtId="0" fontId="26" fillId="7" borderId="0" applyNumberFormat="0" applyFont="0" applyBorder="0" applyAlignment="0" applyProtection="0">
      <alignment horizontal="center"/>
      <protection locked="0"/>
    </xf>
    <xf numFmtId="256" fontId="20" fillId="0" borderId="0" applyFill="0" applyBorder="0" applyProtection="0">
      <alignment horizontal="right"/>
    </xf>
    <xf numFmtId="219" fontId="5" fillId="0" borderId="0" applyNumberFormat="0" applyAlignment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70" fillId="0" borderId="11">
      <alignment horizontal="center"/>
    </xf>
    <xf numFmtId="3" fontId="49" fillId="0" borderId="0" applyFont="0" applyFill="0" applyBorder="0" applyAlignment="0" applyProtection="0"/>
    <xf numFmtId="0" fontId="49" fillId="62" borderId="0" applyNumberFormat="0" applyFont="0" applyBorder="0" applyAlignment="0" applyProtection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94" fillId="7" borderId="0"/>
    <xf numFmtId="0" fontId="94" fillId="7" borderId="0"/>
    <xf numFmtId="0" fontId="94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94" fillId="7" borderId="0"/>
    <xf numFmtId="0" fontId="94" fillId="7" borderId="0"/>
    <xf numFmtId="0" fontId="94" fillId="7" borderId="0"/>
    <xf numFmtId="0" fontId="94" fillId="7" borderId="0"/>
    <xf numFmtId="0" fontId="165" fillId="0" borderId="0">
      <alignment horizontal="center"/>
    </xf>
    <xf numFmtId="0" fontId="41" fillId="0" borderId="8">
      <alignment horizontal="centerContinuous"/>
    </xf>
    <xf numFmtId="0" fontId="94" fillId="7" borderId="0">
      <alignment horizontal="right"/>
    </xf>
    <xf numFmtId="0" fontId="166" fillId="0" borderId="26">
      <alignment horizontal="center" vertical="center"/>
    </xf>
    <xf numFmtId="0" fontId="167" fillId="0" borderId="45" applyBorder="0">
      <alignment vertical="top"/>
      <protection locked="0"/>
    </xf>
    <xf numFmtId="0" fontId="66" fillId="0" borderId="0">
      <alignment vertical="top"/>
    </xf>
    <xf numFmtId="18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80" fontId="66" fillId="0" borderId="0">
      <alignment vertical="top"/>
    </xf>
    <xf numFmtId="180" fontId="66" fillId="0" borderId="0">
      <alignment vertical="top"/>
    </xf>
    <xf numFmtId="180" fontId="66" fillId="0" borderId="0">
      <alignment vertical="top"/>
    </xf>
    <xf numFmtId="180" fontId="66" fillId="0" borderId="0">
      <alignment vertical="top"/>
    </xf>
    <xf numFmtId="0" fontId="66" fillId="0" borderId="0">
      <alignment vertical="top"/>
    </xf>
    <xf numFmtId="0" fontId="42" fillId="0" borderId="0">
      <alignment horizontal="center"/>
    </xf>
    <xf numFmtId="180" fontId="66" fillId="0" borderId="0">
      <alignment vertical="top"/>
    </xf>
    <xf numFmtId="0" fontId="66" fillId="0" borderId="0">
      <alignment vertical="top"/>
    </xf>
    <xf numFmtId="0" fontId="94" fillId="7" borderId="9">
      <alignment horizontal="right"/>
    </xf>
    <xf numFmtId="203" fontId="168" fillId="0" borderId="0"/>
    <xf numFmtId="233" fontId="5" fillId="0" borderId="0" applyFont="0" applyFill="0" applyBorder="0" applyProtection="0">
      <alignment horizontal="right"/>
    </xf>
    <xf numFmtId="257" fontId="5" fillId="0" borderId="0" applyFont="0" applyFill="0" applyBorder="0" applyProtection="0">
      <alignment horizontal="right"/>
    </xf>
    <xf numFmtId="0" fontId="84" fillId="0" borderId="0" applyFont="0" applyFill="0" applyBorder="0" applyProtection="0">
      <alignment horizontal="right"/>
    </xf>
    <xf numFmtId="14" fontId="169" fillId="48" borderId="46"/>
    <xf numFmtId="188" fontId="5" fillId="0" borderId="0" applyNumberFormat="0" applyFill="0" applyBorder="0" applyAlignment="0" applyProtection="0">
      <alignment horizontal="left"/>
    </xf>
    <xf numFmtId="204" fontId="170" fillId="47" borderId="0">
      <alignment horizontal="right"/>
    </xf>
    <xf numFmtId="202" fontId="171" fillId="63" borderId="0" applyFont="0" applyFill="0"/>
    <xf numFmtId="258" fontId="172" fillId="47" borderId="0">
      <alignment horizontal="right"/>
    </xf>
    <xf numFmtId="182" fontId="173" fillId="47" borderId="0"/>
    <xf numFmtId="0" fontId="17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259" fontId="136" fillId="0" borderId="0" applyNumberFormat="0" applyFill="0" applyBorder="0" applyAlignment="0" applyProtection="0">
      <alignment horizontal="left"/>
    </xf>
    <xf numFmtId="37" fontId="175" fillId="0" borderId="0" applyNumberFormat="0" applyFill="0" applyBorder="0" applyAlignment="0" applyProtection="0"/>
    <xf numFmtId="260" fontId="5" fillId="0" borderId="0" applyFont="0" applyFill="0" applyBorder="0" applyAlignment="0" applyProtection="0"/>
    <xf numFmtId="0" fontId="5" fillId="0" borderId="47" applyNumberFormat="0" applyFont="0" applyFill="0" applyAlignment="0" applyProtection="0"/>
    <xf numFmtId="0" fontId="5" fillId="0" borderId="48" applyNumberFormat="0" applyFont="0" applyFill="0" applyAlignment="0" applyProtection="0"/>
    <xf numFmtId="0" fontId="5" fillId="0" borderId="17" applyNumberFormat="0" applyFont="0" applyFill="0" applyAlignment="0" applyProtection="0"/>
    <xf numFmtId="0" fontId="5" fillId="0" borderId="49" applyNumberFormat="0" applyFont="0" applyFill="0" applyAlignment="0" applyProtection="0"/>
    <xf numFmtId="0" fontId="5" fillId="0" borderId="50" applyNumberFormat="0" applyFont="0" applyFill="0" applyAlignment="0" applyProtection="0"/>
    <xf numFmtId="0" fontId="5" fillId="16" borderId="0" applyNumberFormat="0" applyFont="0" applyBorder="0" applyAlignment="0" applyProtection="0"/>
    <xf numFmtId="0" fontId="5" fillId="0" borderId="51" applyNumberFormat="0" applyFont="0" applyFill="0" applyAlignment="0" applyProtection="0"/>
    <xf numFmtId="0" fontId="5" fillId="0" borderId="52" applyNumberFormat="0" applyFont="0" applyFill="0" applyAlignment="0" applyProtection="0"/>
    <xf numFmtId="46" fontId="5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53" applyNumberFormat="0" applyFont="0" applyFill="0" applyAlignment="0" applyProtection="0"/>
    <xf numFmtId="0" fontId="5" fillId="0" borderId="54" applyNumberFormat="0" applyFont="0" applyFill="0" applyAlignment="0" applyProtection="0"/>
    <xf numFmtId="0" fontId="5" fillId="0" borderId="38" applyNumberFormat="0" applyFont="0" applyFill="0" applyAlignment="0" applyProtection="0"/>
    <xf numFmtId="0" fontId="5" fillId="0" borderId="55" applyNumberFormat="0" applyFont="0" applyFill="0" applyAlignment="0" applyProtection="0"/>
    <xf numFmtId="0" fontId="5" fillId="0" borderId="38" applyNumberFormat="0" applyFont="0" applyFill="0" applyAlignment="0" applyProtection="0"/>
    <xf numFmtId="0" fontId="5" fillId="0" borderId="0" applyNumberFormat="0" applyFont="0" applyFill="0" applyBorder="0" applyProtection="0">
      <alignment horizontal="center"/>
    </xf>
    <xf numFmtId="0" fontId="176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/>
    </xf>
    <xf numFmtId="0" fontId="5" fillId="16" borderId="0" applyNumberFormat="0" applyFont="0" applyBorder="0" applyAlignment="0" applyProtection="0"/>
    <xf numFmtId="0" fontId="1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56" applyNumberFormat="0" applyFont="0" applyFill="0" applyAlignment="0" applyProtection="0"/>
    <xf numFmtId="0" fontId="5" fillId="0" borderId="57" applyNumberFormat="0" applyFont="0" applyFill="0" applyAlignment="0" applyProtection="0"/>
    <xf numFmtId="261" fontId="5" fillId="0" borderId="0" applyFont="0" applyFill="0" applyBorder="0" applyAlignment="0" applyProtection="0"/>
    <xf numFmtId="0" fontId="5" fillId="0" borderId="58" applyNumberFormat="0" applyFont="0" applyFill="0" applyAlignment="0" applyProtection="0"/>
    <xf numFmtId="0" fontId="5" fillId="0" borderId="59" applyNumberFormat="0" applyFont="0" applyFill="0" applyAlignment="0" applyProtection="0"/>
    <xf numFmtId="0" fontId="5" fillId="0" borderId="60" applyNumberFormat="0" applyFont="0" applyFill="0" applyAlignment="0" applyProtection="0"/>
    <xf numFmtId="0" fontId="5" fillId="0" borderId="13" applyNumberFormat="0" applyFont="0" applyFill="0" applyAlignment="0" applyProtection="0"/>
    <xf numFmtId="0" fontId="5" fillId="0" borderId="20" applyNumberFormat="0" applyFont="0" applyFill="0" applyAlignment="0" applyProtection="0"/>
    <xf numFmtId="38" fontId="93" fillId="0" borderId="0"/>
    <xf numFmtId="0" fontId="26" fillId="0" borderId="0">
      <alignment horizontal="right"/>
    </xf>
    <xf numFmtId="0" fontId="20" fillId="0" borderId="0" applyNumberFormat="0" applyFill="0" applyBorder="0"/>
    <xf numFmtId="0" fontId="23" fillId="5" borderId="0" applyNumberFormat="0" applyBorder="0" applyAlignment="0" applyProtection="0"/>
    <xf numFmtId="0" fontId="36" fillId="27" borderId="39" applyNumberFormat="0" applyAlignment="0" applyProtection="0"/>
    <xf numFmtId="0" fontId="36" fillId="17" borderId="39" applyNumberFormat="0" applyAlignment="0" applyProtection="0"/>
    <xf numFmtId="0" fontId="36" fillId="27" borderId="39" applyNumberFormat="0" applyAlignment="0" applyProtection="0"/>
    <xf numFmtId="0" fontId="36" fillId="27" borderId="39" applyNumberFormat="0" applyAlignment="0" applyProtection="0"/>
    <xf numFmtId="0" fontId="179" fillId="0" borderId="61">
      <alignment vertical="center"/>
    </xf>
    <xf numFmtId="0" fontId="116" fillId="0" borderId="0" applyFill="0" applyBorder="0" applyProtection="0">
      <alignment horizontal="left"/>
    </xf>
    <xf numFmtId="38" fontId="4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9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40" fontId="49" fillId="0" borderId="0" applyFont="0" applyFill="0" applyBorder="0" applyAlignment="0" applyProtection="0"/>
    <xf numFmtId="169" fontId="137" fillId="0" borderId="0" applyFont="0" applyFill="0" applyBorder="0" applyAlignment="0" applyProtection="0"/>
    <xf numFmtId="169" fontId="138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137" fillId="0" borderId="0" applyFont="0" applyFill="0" applyBorder="0" applyAlignment="0" applyProtection="0"/>
    <xf numFmtId="169" fontId="137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37" fillId="0" borderId="0" applyFont="0" applyFill="0" applyBorder="0" applyAlignment="0" applyProtection="0"/>
    <xf numFmtId="169" fontId="137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74" fontId="5" fillId="0" borderId="0" applyFont="0" applyFill="0" applyBorder="0" applyAlignment="0" applyProtection="0"/>
    <xf numFmtId="169" fontId="137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6" fillId="64" borderId="0" applyNumberFormat="0" applyFont="0" applyBorder="0" applyAlignment="0" applyProtection="0"/>
    <xf numFmtId="180" fontId="180" fillId="65" borderId="0" applyNumberFormat="0" applyBorder="0" applyAlignment="0" applyProtection="0"/>
    <xf numFmtId="188" fontId="58" fillId="0" borderId="0" applyFont="0" applyFill="0" applyBorder="0" applyAlignment="0" applyProtection="0"/>
    <xf numFmtId="0" fontId="156" fillId="0" borderId="0" applyNumberFormat="0" applyFill="0" applyBorder="0" applyAlignment="0" applyProtection="0">
      <alignment horizontal="left"/>
    </xf>
    <xf numFmtId="0" fontId="231" fillId="0" borderId="0" applyNumberFormat="0" applyFill="0" applyBorder="0" applyAlignment="0" applyProtection="0"/>
    <xf numFmtId="3" fontId="53" fillId="66" borderId="0">
      <alignment horizontal="left"/>
    </xf>
    <xf numFmtId="0" fontId="5" fillId="67" borderId="0"/>
    <xf numFmtId="0" fontId="181" fillId="68" borderId="62">
      <alignment horizontal="center" wrapText="1"/>
    </xf>
    <xf numFmtId="0" fontId="182" fillId="0" borderId="63"/>
    <xf numFmtId="12" fontId="5" fillId="0" borderId="0" applyFont="0" applyFill="0" applyBorder="0" applyProtection="0">
      <alignment horizontal="right"/>
    </xf>
    <xf numFmtId="211" fontId="5" fillId="54" borderId="0" applyFont="0" applyFill="0" applyBorder="0" applyProtection="0">
      <alignment horizontal="right"/>
    </xf>
    <xf numFmtId="188" fontId="26" fillId="58" borderId="0" applyNumberFormat="0" applyFont="0" applyBorder="0" applyAlignment="0">
      <protection hidden="1"/>
    </xf>
    <xf numFmtId="0" fontId="183" fillId="0" borderId="0"/>
    <xf numFmtId="262" fontId="26" fillId="0" borderId="0" applyFill="0" applyBorder="0" applyProtection="0">
      <alignment horizontal="right" wrapText="1"/>
    </xf>
    <xf numFmtId="0" fontId="184" fillId="47" borderId="0" applyNumberFormat="0" applyProtection="0">
      <alignment horizontal="center" vertical="center"/>
    </xf>
    <xf numFmtId="4" fontId="52" fillId="47" borderId="0" applyProtection="0">
      <alignment horizontal="center" vertical="center"/>
    </xf>
    <xf numFmtId="0" fontId="185" fillId="47" borderId="0" applyNumberFormat="0" applyProtection="0">
      <alignment horizontal="center" vertical="center"/>
    </xf>
    <xf numFmtId="4" fontId="186" fillId="47" borderId="0" applyProtection="0">
      <alignment horizontal="center" vertical="center"/>
    </xf>
    <xf numFmtId="0" fontId="187" fillId="64" borderId="0" applyNumberFormat="0" applyProtection="0">
      <alignment horizontal="center" vertical="center"/>
    </xf>
    <xf numFmtId="4" fontId="40" fillId="64" borderId="0" applyProtection="0">
      <alignment horizontal="center" vertical="center"/>
    </xf>
    <xf numFmtId="0" fontId="188" fillId="47" borderId="0" applyNumberFormat="0" applyProtection="0">
      <alignment horizontal="center" vertical="center"/>
    </xf>
    <xf numFmtId="4" fontId="189" fillId="47" borderId="0" applyProtection="0">
      <alignment horizontal="center" vertical="center"/>
    </xf>
    <xf numFmtId="0" fontId="190" fillId="69" borderId="0" applyNumberFormat="0" applyProtection="0">
      <alignment horizontal="center" vertical="center"/>
    </xf>
    <xf numFmtId="4" fontId="39" fillId="69" borderId="0" applyProtection="0">
      <alignment horizontal="center" vertical="center"/>
    </xf>
    <xf numFmtId="0" fontId="184" fillId="47" borderId="0" applyNumberFormat="0" applyProtection="0">
      <alignment horizontal="center" vertical="center"/>
    </xf>
    <xf numFmtId="4" fontId="191" fillId="47" borderId="0" applyProtection="0">
      <alignment horizontal="center" vertical="center"/>
    </xf>
    <xf numFmtId="0" fontId="185" fillId="47" borderId="0" applyNumberFormat="0" applyProtection="0">
      <alignment horizontal="center" vertical="center"/>
    </xf>
    <xf numFmtId="4" fontId="192" fillId="47" borderId="0" applyProtection="0">
      <alignment horizontal="center" vertical="center"/>
    </xf>
    <xf numFmtId="0" fontId="187" fillId="64" borderId="0" applyNumberFormat="0" applyProtection="0">
      <alignment horizontal="center" vertical="center"/>
    </xf>
    <xf numFmtId="4" fontId="193" fillId="64" borderId="0" applyProtection="0">
      <alignment horizontal="center" vertical="center"/>
    </xf>
    <xf numFmtId="0" fontId="194" fillId="47" borderId="0" applyNumberFormat="0" applyProtection="0">
      <alignment horizontal="center" vertical="center"/>
    </xf>
    <xf numFmtId="4" fontId="195" fillId="47" borderId="0" applyProtection="0">
      <alignment horizontal="center" vertical="center"/>
    </xf>
    <xf numFmtId="0" fontId="190" fillId="69" borderId="0" applyNumberFormat="0" applyProtection="0">
      <alignment horizontal="center" vertical="center"/>
    </xf>
    <xf numFmtId="4" fontId="196" fillId="69" borderId="0" applyProtection="0">
      <alignment horizontal="center"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180" fontId="197" fillId="0" borderId="0" applyNumberFormat="0" applyFill="0" applyBorder="0" applyAlignment="0" applyProtection="0"/>
    <xf numFmtId="3" fontId="50" fillId="66" borderId="0">
      <alignment horizontal="left"/>
    </xf>
    <xf numFmtId="190" fontId="198" fillId="0" borderId="0"/>
    <xf numFmtId="0" fontId="199" fillId="0" borderId="10" applyNumberFormat="0"/>
    <xf numFmtId="0" fontId="20" fillId="7" borderId="0" applyNumberFormat="0" applyFont="0" applyBorder="0" applyAlignment="0" applyProtection="0"/>
    <xf numFmtId="0" fontId="118" fillId="0" borderId="0" applyFill="0" applyBorder="0" applyProtection="0">
      <alignment horizontal="center" vertical="center"/>
    </xf>
    <xf numFmtId="0" fontId="200" fillId="0" borderId="0" applyBorder="0" applyProtection="0">
      <alignment vertical="center"/>
    </xf>
    <xf numFmtId="0" fontId="200" fillId="0" borderId="8" applyBorder="0" applyProtection="0">
      <alignment horizontal="right" vertical="center"/>
    </xf>
    <xf numFmtId="0" fontId="201" fillId="70" borderId="0" applyBorder="0" applyProtection="0">
      <alignment horizontal="centerContinuous" vertical="center"/>
    </xf>
    <xf numFmtId="0" fontId="201" fillId="69" borderId="8" applyBorder="0" applyProtection="0">
      <alignment horizontal="centerContinuous" vertical="center"/>
    </xf>
    <xf numFmtId="0" fontId="134" fillId="0" borderId="0"/>
    <xf numFmtId="0" fontId="20" fillId="0" borderId="0" applyBorder="0" applyProtection="0">
      <alignment horizontal="left"/>
    </xf>
    <xf numFmtId="0" fontId="118" fillId="0" borderId="0" applyFill="0" applyBorder="0" applyProtection="0"/>
    <xf numFmtId="0" fontId="94" fillId="0" borderId="0"/>
    <xf numFmtId="0" fontId="202" fillId="0" borderId="0" applyFill="0" applyBorder="0" applyProtection="0">
      <alignment horizontal="left"/>
    </xf>
    <xf numFmtId="0" fontId="109" fillId="0" borderId="46" applyFill="0" applyBorder="0" applyProtection="0">
      <alignment horizontal="left" vertical="top"/>
    </xf>
    <xf numFmtId="0" fontId="158" fillId="0" borderId="0">
      <alignment horizontal="centerContinuous"/>
    </xf>
    <xf numFmtId="0" fontId="63" fillId="47" borderId="10" applyNumberFormat="0" applyFont="0" applyFill="0" applyAlignment="0" applyProtection="0">
      <protection locked="0"/>
    </xf>
    <xf numFmtId="0" fontId="63" fillId="47" borderId="64" applyNumberFormat="0" applyFont="0" applyFill="0" applyAlignment="0" applyProtection="0">
      <protection locked="0"/>
    </xf>
    <xf numFmtId="1" fontId="203" fillId="0" borderId="0"/>
    <xf numFmtId="0" fontId="79" fillId="0" borderId="0"/>
    <xf numFmtId="49" fontId="204" fillId="0" borderId="0"/>
    <xf numFmtId="0" fontId="26" fillId="0" borderId="0"/>
    <xf numFmtId="188" fontId="5" fillId="71" borderId="0" applyNumberFormat="0" applyFont="0" applyBorder="0" applyAlignment="0" applyProtection="0"/>
    <xf numFmtId="0" fontId="47" fillId="0" borderId="0"/>
    <xf numFmtId="0" fontId="20" fillId="0" borderId="0" applyNumberFormat="0" applyFill="0" applyBorder="0" applyAlignment="0" applyProtection="0"/>
    <xf numFmtId="0" fontId="205" fillId="0" borderId="0"/>
    <xf numFmtId="0" fontId="206" fillId="0" borderId="0" applyFill="0" applyBorder="0" applyProtection="0"/>
    <xf numFmtId="0" fontId="207" fillId="0" borderId="0"/>
    <xf numFmtId="49" fontId="52" fillId="0" borderId="0" applyFill="0" applyBorder="0" applyAlignment="0"/>
    <xf numFmtId="263" fontId="26" fillId="0" borderId="0" applyFill="0" applyBorder="0" applyAlignment="0"/>
    <xf numFmtId="264" fontId="26" fillId="0" borderId="0" applyFill="0" applyBorder="0" applyAlignment="0"/>
    <xf numFmtId="0" fontId="20" fillId="0" borderId="0" applyNumberFormat="0" applyFill="0" applyBorder="0" applyAlignment="0" applyProtection="0"/>
    <xf numFmtId="0" fontId="208" fillId="0" borderId="0" applyNumberFormat="0" applyFill="0" applyBorder="0" applyProtection="0">
      <alignment vertical="top"/>
    </xf>
    <xf numFmtId="0" fontId="209" fillId="0" borderId="65" applyNumberFormat="0" applyFill="0" applyProtection="0">
      <alignment horizontal="center" vertical="top"/>
    </xf>
    <xf numFmtId="0" fontId="208" fillId="0" borderId="0" applyNumberFormat="0" applyFill="0" applyBorder="0" applyProtection="0">
      <alignment vertical="top" wrapText="1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265" fontId="5" fillId="0" borderId="0" applyFill="0" applyBorder="0" applyAlignment="0" applyProtection="0">
      <alignment horizontal="right"/>
    </xf>
    <xf numFmtId="39" fontId="5" fillId="45" borderId="26" applyFont="0" applyFill="0" applyBorder="0" applyAlignment="0" applyProtection="0">
      <alignment horizontal="center"/>
      <protection locked="0"/>
    </xf>
    <xf numFmtId="18" fontId="63" fillId="47" borderId="0" applyFont="0" applyFill="0" applyBorder="0" applyAlignment="0" applyProtection="0">
      <protection locked="0"/>
    </xf>
    <xf numFmtId="266" fontId="5" fillId="0" borderId="0"/>
    <xf numFmtId="40" fontId="210" fillId="0" borderId="0"/>
    <xf numFmtId="0" fontId="211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3" fillId="0" borderId="0"/>
    <xf numFmtId="0" fontId="5" fillId="0" borderId="0">
      <alignment horizontal="center"/>
    </xf>
    <xf numFmtId="0" fontId="214" fillId="0" borderId="0">
      <alignment horizontal="center"/>
    </xf>
    <xf numFmtId="0" fontId="5" fillId="0" borderId="0">
      <alignment horizontal="centerContinuous"/>
      <protection locked="0"/>
    </xf>
    <xf numFmtId="188" fontId="215" fillId="0" borderId="0" applyNumberFormat="0" applyFill="0" applyBorder="0" applyAlignment="0" applyProtection="0"/>
    <xf numFmtId="174" fontId="8" fillId="0" borderId="0">
      <alignment horizontal="right"/>
      <protection locked="0"/>
    </xf>
    <xf numFmtId="0" fontId="216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217" fillId="0" borderId="0" applyNumberFormat="0" applyFill="0" applyBorder="0" applyProtection="0">
      <alignment horizontal="center" textRotation="90"/>
    </xf>
    <xf numFmtId="3" fontId="218" fillId="66" borderId="0">
      <alignment horizontal="center"/>
    </xf>
    <xf numFmtId="0" fontId="119" fillId="0" borderId="31" applyNumberFormat="0" applyFill="0" applyAlignment="0" applyProtection="0"/>
    <xf numFmtId="0" fontId="232" fillId="0" borderId="66" applyNumberFormat="0" applyFill="0" applyAlignment="0" applyProtection="0"/>
    <xf numFmtId="0" fontId="119" fillId="0" borderId="31" applyNumberFormat="0" applyFill="0" applyAlignment="0" applyProtection="0"/>
    <xf numFmtId="0" fontId="119" fillId="0" borderId="31" applyNumberFormat="0" applyFill="0" applyAlignment="0" applyProtection="0"/>
    <xf numFmtId="0" fontId="120" fillId="0" borderId="32" applyNumberFormat="0" applyFill="0" applyAlignment="0" applyProtection="0"/>
    <xf numFmtId="0" fontId="233" fillId="0" borderId="66" applyNumberFormat="0" applyFill="0" applyAlignment="0" applyProtection="0"/>
    <xf numFmtId="0" fontId="120" fillId="0" borderId="32" applyNumberFormat="0" applyFill="0" applyAlignment="0" applyProtection="0"/>
    <xf numFmtId="0" fontId="120" fillId="0" borderId="32" applyNumberFormat="0" applyFill="0" applyAlignment="0" applyProtection="0"/>
    <xf numFmtId="0" fontId="121" fillId="0" borderId="33" applyNumberFormat="0" applyFill="0" applyAlignment="0" applyProtection="0"/>
    <xf numFmtId="0" fontId="234" fillId="0" borderId="67" applyNumberFormat="0" applyFill="0" applyAlignment="0" applyProtection="0"/>
    <xf numFmtId="0" fontId="121" fillId="0" borderId="33" applyNumberFormat="0" applyFill="0" applyAlignment="0" applyProtection="0"/>
    <xf numFmtId="0" fontId="121" fillId="0" borderId="33" applyNumberFormat="0" applyFill="0" applyAlignment="0" applyProtection="0"/>
    <xf numFmtId="0" fontId="121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78" fillId="0" borderId="0" applyNumberFormat="0" applyFill="0" applyBorder="0" applyProtection="0">
      <alignment horizontal="left"/>
    </xf>
    <xf numFmtId="3" fontId="140" fillId="47" borderId="8">
      <alignment horizontal="center" vertical="center"/>
    </xf>
    <xf numFmtId="0" fontId="219" fillId="0" borderId="0"/>
    <xf numFmtId="3" fontId="220" fillId="66" borderId="0">
      <alignment horizontal="left"/>
    </xf>
    <xf numFmtId="0" fontId="221" fillId="0" borderId="0" applyFill="0" applyBorder="0" applyAlignment="0" applyProtection="0"/>
    <xf numFmtId="3" fontId="5" fillId="0" borderId="10" applyNumberFormat="0" applyFont="0" applyFill="0" applyAlignment="0" applyProtection="0"/>
    <xf numFmtId="0" fontId="229" fillId="0" borderId="68" applyNumberFormat="0" applyFill="0" applyAlignment="0" applyProtection="0"/>
    <xf numFmtId="0" fontId="229" fillId="0" borderId="69" applyNumberFormat="0" applyFill="0" applyAlignment="0" applyProtection="0"/>
    <xf numFmtId="0" fontId="229" fillId="0" borderId="68" applyNumberFormat="0" applyFill="0" applyAlignment="0" applyProtection="0"/>
    <xf numFmtId="0" fontId="229" fillId="0" borderId="68" applyNumberFormat="0" applyFill="0" applyAlignment="0" applyProtection="0"/>
    <xf numFmtId="3" fontId="51" fillId="72" borderId="0">
      <alignment horizontal="right"/>
    </xf>
    <xf numFmtId="0" fontId="117" fillId="0" borderId="24" applyFill="0" applyBorder="0" applyProtection="0">
      <alignment vertical="center"/>
    </xf>
    <xf numFmtId="0" fontId="66" fillId="0" borderId="0">
      <alignment horizontal="left"/>
    </xf>
    <xf numFmtId="190" fontId="222" fillId="0" borderId="0">
      <alignment horizontal="left"/>
      <protection locked="0"/>
    </xf>
    <xf numFmtId="267" fontId="5" fillId="0" borderId="0"/>
    <xf numFmtId="38" fontId="26" fillId="48" borderId="0" applyNumberFormat="0" applyBorder="0" applyAlignment="0" applyProtection="0"/>
    <xf numFmtId="0" fontId="223" fillId="0" borderId="0">
      <alignment horizontal="fill"/>
    </xf>
    <xf numFmtId="38" fontId="52" fillId="0" borderId="41" applyFill="0" applyBorder="0" applyAlignment="0" applyProtection="0">
      <protection locked="0"/>
    </xf>
    <xf numFmtId="37" fontId="26" fillId="48" borderId="0" applyNumberFormat="0" applyBorder="0" applyAlignment="0" applyProtection="0"/>
    <xf numFmtId="37" fontId="26" fillId="0" borderId="0"/>
    <xf numFmtId="37" fontId="26" fillId="48" borderId="0" applyNumberFormat="0" applyBorder="0" applyAlignment="0" applyProtection="0"/>
    <xf numFmtId="3" fontId="65" fillId="0" borderId="34" applyProtection="0"/>
    <xf numFmtId="37" fontId="224" fillId="0" borderId="0">
      <protection locked="0"/>
    </xf>
    <xf numFmtId="0" fontId="78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2" fontId="10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88" fontId="225" fillId="0" borderId="0" applyNumberFormat="0" applyFill="0" applyBorder="0" applyAlignment="0" applyProtection="0"/>
    <xf numFmtId="0" fontId="20" fillId="47" borderId="0" applyNumberFormat="0" applyFont="0" applyAlignment="0" applyProtection="0"/>
    <xf numFmtId="0" fontId="20" fillId="47" borderId="10" applyNumberFormat="0" applyFont="0" applyAlignment="0" applyProtection="0">
      <protection locked="0"/>
    </xf>
    <xf numFmtId="0" fontId="225" fillId="0" borderId="0" applyNumberFormat="0" applyFill="0" applyBorder="0" applyAlignment="0" applyProtection="0"/>
    <xf numFmtId="1" fontId="58" fillId="0" borderId="0" applyFont="0" applyFill="0" applyBorder="0" applyAlignment="0" applyProtection="0"/>
    <xf numFmtId="40" fontId="5" fillId="0" borderId="0">
      <alignment horizontal="left" wrapText="1"/>
    </xf>
    <xf numFmtId="233" fontId="77" fillId="0" borderId="0"/>
    <xf numFmtId="246" fontId="26" fillId="0" borderId="0" applyFont="0" applyFill="0" applyBorder="0" applyAlignment="0" applyProtection="0"/>
    <xf numFmtId="233" fontId="77" fillId="0" borderId="0"/>
    <xf numFmtId="268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269" fontId="26" fillId="0" borderId="0" applyFont="0" applyFill="0" applyBorder="0" applyAlignment="0" applyProtection="0"/>
    <xf numFmtId="270" fontId="74" fillId="0" borderId="0" applyFont="0" applyFill="0" applyBorder="0" applyAlignment="0" applyProtection="0"/>
    <xf numFmtId="0" fontId="58" fillId="0" borderId="0" applyFont="0" applyFill="0" applyBorder="0" applyProtection="0">
      <alignment horizontal="right"/>
    </xf>
    <xf numFmtId="0" fontId="149" fillId="73" borderId="70" applyNumberFormat="0" applyFont="0" applyBorder="0" applyAlignment="0" applyProtection="0">
      <alignment horizontal="right"/>
    </xf>
    <xf numFmtId="271" fontId="5" fillId="0" borderId="0" applyFont="0" applyFill="0" applyBorder="0" applyAlignment="0" applyProtection="0"/>
    <xf numFmtId="0" fontId="226" fillId="0" borderId="0"/>
    <xf numFmtId="0" fontId="25" fillId="0" borderId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0" fontId="23" fillId="5" borderId="0" applyNumberFormat="0" applyBorder="0" applyAlignment="0" applyProtection="0"/>
    <xf numFmtId="0" fontId="236" fillId="6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9" fontId="137" fillId="0" borderId="0" applyFont="0" applyFill="0" applyBorder="0" applyAlignment="0" applyProtection="0"/>
    <xf numFmtId="169" fontId="13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 applyNumberForma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47" fillId="0" borderId="0">
      <alignment vertical="center"/>
    </xf>
    <xf numFmtId="0" fontId="47" fillId="0" borderId="0">
      <alignment vertical="center"/>
    </xf>
    <xf numFmtId="9" fontId="5" fillId="58" borderId="0"/>
    <xf numFmtId="0" fontId="5" fillId="0" borderId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37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40" borderId="0" applyNumberFormat="0" applyBorder="0" applyAlignment="0" applyProtection="0"/>
    <xf numFmtId="176" fontId="5" fillId="45" borderId="0" applyBorder="0" applyAlignment="0">
      <protection locked="0"/>
    </xf>
    <xf numFmtId="0" fontId="237" fillId="0" borderId="41">
      <protection hidden="1"/>
    </xf>
    <xf numFmtId="0" fontId="104" fillId="27" borderId="41" applyNumberFormat="0" applyFont="0" applyBorder="0" applyAlignment="0" applyProtection="0">
      <protection hidden="1"/>
    </xf>
    <xf numFmtId="0" fontId="237" fillId="0" borderId="41">
      <protection hidden="1"/>
    </xf>
    <xf numFmtId="0" fontId="238" fillId="10" borderId="0" applyNumberFormat="0" applyBorder="0" applyAlignment="0" applyProtection="0"/>
    <xf numFmtId="0" fontId="54" fillId="0" borderId="0" applyNumberFormat="0" applyFill="0" applyBorder="0" applyAlignment="0" applyProtection="0"/>
    <xf numFmtId="0" fontId="108" fillId="0" borderId="0">
      <protection locked="0"/>
    </xf>
    <xf numFmtId="0" fontId="108" fillId="0" borderId="0">
      <protection locked="0"/>
    </xf>
    <xf numFmtId="14" fontId="239" fillId="74" borderId="71" applyBorder="0" applyAlignment="0">
      <alignment horizontal="center" vertical="center"/>
    </xf>
    <xf numFmtId="0" fontId="239" fillId="75" borderId="71" applyNumberFormat="0" applyBorder="0" applyAlignment="0">
      <alignment horizontal="center" vertical="center"/>
    </xf>
    <xf numFmtId="0" fontId="240" fillId="27" borderId="14" applyNumberFormat="0" applyAlignment="0" applyProtection="0"/>
    <xf numFmtId="40" fontId="143" fillId="45" borderId="26">
      <alignment vertical="center"/>
    </xf>
    <xf numFmtId="0" fontId="181" fillId="17" borderId="15" applyNumberFormat="0" applyAlignment="0" applyProtection="0"/>
    <xf numFmtId="0" fontId="30" fillId="17" borderId="15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76" fillId="0" borderId="56"/>
    <xf numFmtId="43" fontId="1" fillId="0" borderId="0" applyFont="0" applyFill="0" applyBorder="0" applyAlignment="0" applyProtection="0"/>
    <xf numFmtId="3" fontId="107" fillId="0" borderId="0" applyFont="0" applyFill="0" applyBorder="0" applyAlignment="0" applyProtection="0"/>
    <xf numFmtId="43" fontId="5" fillId="48" borderId="0" applyNumberFormat="0" applyFont="0" applyBorder="0" applyAlignment="0" applyProtection="0"/>
    <xf numFmtId="0" fontId="76" fillId="0" borderId="56"/>
    <xf numFmtId="0" fontId="241" fillId="7" borderId="18" applyNumberFormat="0" applyBorder="0" applyAlignment="0">
      <alignment horizontal="center"/>
    </xf>
    <xf numFmtId="37" fontId="242" fillId="76" borderId="72" applyNumberFormat="0" applyAlignment="0">
      <alignment horizontal="left"/>
    </xf>
    <xf numFmtId="38" fontId="243" fillId="0" borderId="0" applyFill="0" applyBorder="0"/>
    <xf numFmtId="275" fontId="5" fillId="0" borderId="0" applyFont="0" applyFill="0" applyBorder="0" applyAlignment="0" applyProtection="0"/>
    <xf numFmtId="0" fontId="244" fillId="0" borderId="0" applyNumberFormat="0" applyFill="0" applyBorder="0" applyAlignment="0" applyProtection="0"/>
    <xf numFmtId="276" fontId="108" fillId="0" borderId="0">
      <protection locked="0"/>
    </xf>
    <xf numFmtId="38" fontId="238" fillId="0" borderId="0" applyFill="0" applyBorder="0"/>
    <xf numFmtId="0" fontId="245" fillId="45" borderId="0" applyNumberFormat="0" applyFont="0" applyBorder="0" applyAlignment="0" applyProtection="0">
      <alignment horizontal="centerContinuous"/>
    </xf>
    <xf numFmtId="0" fontId="245" fillId="77" borderId="0" applyNumberFormat="0" applyFont="0" applyBorder="0" applyAlignment="0" applyProtection="0">
      <alignment horizontal="centerContinuous"/>
    </xf>
    <xf numFmtId="0" fontId="246" fillId="7" borderId="73" applyNumberFormat="0" applyFont="0" applyBorder="0" applyAlignment="0"/>
    <xf numFmtId="0" fontId="5" fillId="45" borderId="74" applyNumberFormat="0" applyFont="0" applyBorder="0" applyAlignment="0" applyProtection="0"/>
    <xf numFmtId="10" fontId="5" fillId="45" borderId="0" applyNumberFormat="0" applyFont="0" applyBorder="0" applyAlignment="0"/>
    <xf numFmtId="0" fontId="243" fillId="11" borderId="0" applyNumberFormat="0" applyBorder="0" applyAlignment="0" applyProtection="0"/>
    <xf numFmtId="0" fontId="247" fillId="0" borderId="31" applyNumberFormat="0" applyFill="0" applyAlignment="0" applyProtection="0"/>
    <xf numFmtId="0" fontId="248" fillId="0" borderId="32" applyNumberFormat="0" applyFill="0" applyAlignment="0" applyProtection="0"/>
    <xf numFmtId="0" fontId="249" fillId="0" borderId="33" applyNumberFormat="0" applyFill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47" fillId="0" borderId="0"/>
    <xf numFmtId="277" fontId="74" fillId="0" borderId="0"/>
    <xf numFmtId="278" fontId="74" fillId="0" borderId="0"/>
    <xf numFmtId="0" fontId="251" fillId="14" borderId="14" applyNumberFormat="0" applyAlignment="0" applyProtection="0"/>
    <xf numFmtId="0" fontId="252" fillId="0" borderId="16" applyNumberFormat="0" applyFill="0" applyAlignment="0" applyProtection="0"/>
    <xf numFmtId="0" fontId="31" fillId="0" borderId="16" applyNumberFormat="0" applyFill="0" applyAlignment="0" applyProtection="0"/>
    <xf numFmtId="0" fontId="253" fillId="0" borderId="41">
      <alignment horizontal="left"/>
      <protection locked="0"/>
    </xf>
    <xf numFmtId="38" fontId="49" fillId="0" borderId="0" applyFont="0" applyFill="0" applyBorder="0" applyAlignment="0" applyProtection="0"/>
    <xf numFmtId="0" fontId="254" fillId="0" borderId="0" applyBorder="0"/>
    <xf numFmtId="279" fontId="108" fillId="0" borderId="0">
      <protection locked="0"/>
    </xf>
    <xf numFmtId="0" fontId="255" fillId="22" borderId="0" applyNumberFormat="0" applyBorder="0" applyAlignment="0" applyProtection="0"/>
    <xf numFmtId="0" fontId="47" fillId="0" borderId="0"/>
    <xf numFmtId="277" fontId="74" fillId="0" borderId="0"/>
    <xf numFmtId="278" fontId="74" fillId="0" borderId="0"/>
    <xf numFmtId="215" fontId="74" fillId="0" borderId="0">
      <alignment horizontal="right"/>
    </xf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>
      <alignment wrapText="1"/>
    </xf>
    <xf numFmtId="0" fontId="27" fillId="0" borderId="0"/>
    <xf numFmtId="0" fontId="1" fillId="0" borderId="0"/>
    <xf numFmtId="0" fontId="27" fillId="0" borderId="0"/>
    <xf numFmtId="0" fontId="27" fillId="0" borderId="0"/>
    <xf numFmtId="0" fontId="5" fillId="0" borderId="0">
      <alignment wrapText="1"/>
    </xf>
    <xf numFmtId="0" fontId="52" fillId="0" borderId="0"/>
    <xf numFmtId="0" fontId="52" fillId="0" borderId="0"/>
    <xf numFmtId="0" fontId="52" fillId="0" borderId="0"/>
    <xf numFmtId="0" fontId="5" fillId="0" borderId="0"/>
    <xf numFmtId="0" fontId="27" fillId="0" borderId="0"/>
    <xf numFmtId="0" fontId="5" fillId="0" borderId="0"/>
    <xf numFmtId="0" fontId="66" fillId="0" borderId="0"/>
    <xf numFmtId="0" fontId="52" fillId="18" borderId="38" applyNumberFormat="0" applyFont="0" applyAlignment="0" applyProtection="0"/>
    <xf numFmtId="0" fontId="27" fillId="18" borderId="38" applyNumberFormat="0" applyFont="0" applyAlignment="0" applyProtection="0"/>
    <xf numFmtId="0" fontId="230" fillId="27" borderId="39" applyNumberFormat="0" applyAlignment="0" applyProtection="0"/>
    <xf numFmtId="43" fontId="114" fillId="0" borderId="0" applyFill="0" applyBorder="0"/>
    <xf numFmtId="9" fontId="5" fillId="0" borderId="0" applyFont="0" applyFill="0" applyBorder="0" applyAlignment="0" applyProtection="0"/>
    <xf numFmtId="10" fontId="107" fillId="0" borderId="0" applyFont="0" applyFill="0" applyBorder="0" applyAlignment="0" applyProtection="0"/>
    <xf numFmtId="0" fontId="8" fillId="44" borderId="75" applyNumberFormat="0" applyFont="0" applyBorder="0" applyAlignment="0" applyProtection="0"/>
    <xf numFmtId="14" fontId="239" fillId="78" borderId="34" applyNumberFormat="0" applyFont="0" applyBorder="0" applyAlignment="0" applyProtection="0">
      <alignment horizontal="center" vertical="center"/>
    </xf>
    <xf numFmtId="3" fontId="5" fillId="0" borderId="0" applyFont="0" applyFill="0" applyBorder="0" applyAlignment="0" applyProtection="0"/>
    <xf numFmtId="0" fontId="256" fillId="0" borderId="41" applyNumberFormat="0" applyFill="0" applyBorder="0" applyAlignment="0" applyProtection="0">
      <protection hidden="1"/>
    </xf>
    <xf numFmtId="280" fontId="257" fillId="0" borderId="0">
      <protection locked="0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258" fillId="48" borderId="26">
      <alignment horizontal="left" vertical="top" wrapText="1"/>
      <protection locked="0"/>
    </xf>
    <xf numFmtId="0" fontId="93" fillId="27" borderId="41"/>
    <xf numFmtId="0" fontId="51" fillId="0" borderId="68" applyNumberFormat="0" applyFill="0" applyAlignment="0" applyProtection="0"/>
    <xf numFmtId="281" fontId="108" fillId="0" borderId="0">
      <protection locked="0"/>
    </xf>
    <xf numFmtId="282" fontId="108" fillId="0" borderId="0">
      <protection locked="0"/>
    </xf>
    <xf numFmtId="233" fontId="66" fillId="0" borderId="0" applyFont="0" applyFill="0" applyBorder="0" applyAlignment="0" applyProtection="0"/>
    <xf numFmtId="233" fontId="6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179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182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 applyNumberForma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178" fontId="5" fillId="0" borderId="0">
      <alignment horizontal="left" wrapText="1"/>
    </xf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214" fontId="5" fillId="0" borderId="0">
      <protection locked="0"/>
    </xf>
    <xf numFmtId="0" fontId="34" fillId="10" borderId="0" applyNumberFormat="0" applyBorder="0" applyAlignment="0" applyProtection="0"/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180" fontId="5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266" fontId="5" fillId="0" borderId="0"/>
    <xf numFmtId="0" fontId="1" fillId="0" borderId="0"/>
    <xf numFmtId="9" fontId="5" fillId="0" borderId="0" applyFont="0" applyFill="0" applyBorder="0" applyAlignment="0" applyProtection="0"/>
    <xf numFmtId="0" fontId="25" fillId="0" borderId="0"/>
  </cellStyleXfs>
  <cellXfs count="90">
    <xf numFmtId="0" fontId="0" fillId="0" borderId="0" xfId="0"/>
    <xf numFmtId="165" fontId="0" fillId="0" borderId="0" xfId="1" applyNumberFormat="1" applyFont="1"/>
    <xf numFmtId="0" fontId="2" fillId="0" borderId="0" xfId="0" applyFont="1"/>
    <xf numFmtId="165" fontId="2" fillId="0" borderId="0" xfId="1" applyNumberFormat="1" applyFont="1"/>
    <xf numFmtId="164" fontId="2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2" borderId="0" xfId="0" applyFont="1" applyFill="1"/>
    <xf numFmtId="165" fontId="7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165" fontId="14" fillId="0" borderId="1" xfId="1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right"/>
    </xf>
    <xf numFmtId="0" fontId="4" fillId="4" borderId="0" xfId="0" applyFont="1" applyFill="1"/>
    <xf numFmtId="0" fontId="4" fillId="4" borderId="1" xfId="0" applyFont="1" applyFill="1" applyBorder="1"/>
    <xf numFmtId="14" fontId="4" fillId="4" borderId="1" xfId="0" applyNumberFormat="1" applyFont="1" applyFill="1" applyBorder="1"/>
    <xf numFmtId="0" fontId="11" fillId="3" borderId="2" xfId="0" applyFont="1" applyFill="1" applyBorder="1" applyAlignment="1">
      <alignment vertical="center"/>
    </xf>
    <xf numFmtId="14" fontId="11" fillId="3" borderId="3" xfId="0" applyNumberFormat="1" applyFont="1" applyFill="1" applyBorder="1"/>
    <xf numFmtId="14" fontId="11" fillId="3" borderId="3" xfId="0" applyNumberFormat="1" applyFont="1" applyFill="1" applyBorder="1" applyAlignment="1">
      <alignment horizontal="center"/>
    </xf>
    <xf numFmtId="3" fontId="15" fillId="3" borderId="3" xfId="0" applyNumberFormat="1" applyFont="1" applyFill="1" applyBorder="1" applyAlignment="1">
      <alignment horizontal="right" vertical="center"/>
    </xf>
    <xf numFmtId="3" fontId="15" fillId="3" borderId="3" xfId="0" applyNumberFormat="1" applyFont="1" applyFill="1" applyBorder="1" applyAlignment="1">
      <alignment horizontal="right"/>
    </xf>
    <xf numFmtId="43" fontId="15" fillId="3" borderId="3" xfId="0" applyNumberFormat="1" applyFont="1" applyFill="1" applyBorder="1" applyAlignment="1">
      <alignment horizontal="right" vertical="center"/>
    </xf>
    <xf numFmtId="164" fontId="15" fillId="3" borderId="3" xfId="0" applyNumberFormat="1" applyFont="1" applyFill="1" applyBorder="1" applyAlignment="1">
      <alignment horizontal="right" vertical="center"/>
    </xf>
    <xf numFmtId="43" fontId="15" fillId="3" borderId="3" xfId="0" applyNumberFormat="1" applyFont="1" applyFill="1" applyBorder="1" applyAlignment="1">
      <alignment horizontal="right"/>
    </xf>
    <xf numFmtId="0" fontId="11" fillId="0" borderId="2" xfId="0" applyFont="1" applyBorder="1" applyAlignment="1">
      <alignment vertical="center"/>
    </xf>
    <xf numFmtId="165" fontId="14" fillId="0" borderId="3" xfId="2" applyNumberFormat="1" applyFont="1" applyBorder="1" applyAlignment="1">
      <alignment horizontal="right" vertical="center"/>
    </xf>
    <xf numFmtId="165" fontId="14" fillId="0" borderId="3" xfId="2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5" fillId="0" borderId="0" xfId="2" applyNumberFormat="1" applyFont="1" applyAlignment="1">
      <alignment horizontal="center" vertical="center"/>
    </xf>
    <xf numFmtId="165" fontId="5" fillId="0" borderId="0" xfId="2" applyNumberFormat="1" applyFont="1" applyFill="1" applyAlignment="1">
      <alignment horizontal="center" vertical="center"/>
    </xf>
    <xf numFmtId="0" fontId="10" fillId="0" borderId="0" xfId="0" applyFont="1"/>
    <xf numFmtId="165" fontId="5" fillId="0" borderId="0" xfId="2" applyNumberFormat="1" applyFont="1" applyAlignment="1">
      <alignment horizontal="left" vertical="center"/>
    </xf>
    <xf numFmtId="0" fontId="8" fillId="2" borderId="0" xfId="0" applyFont="1" applyFill="1"/>
    <xf numFmtId="165" fontId="9" fillId="0" borderId="0" xfId="2" applyNumberFormat="1" applyFont="1" applyAlignment="1">
      <alignment horizontal="center" vertical="center"/>
    </xf>
    <xf numFmtId="165" fontId="9" fillId="0" borderId="0" xfId="2" applyNumberFormat="1" applyFont="1" applyAlignment="1">
      <alignment horizontal="right" vertical="center"/>
    </xf>
    <xf numFmtId="43" fontId="17" fillId="0" borderId="0" xfId="0" applyNumberFormat="1" applyFont="1"/>
    <xf numFmtId="0" fontId="16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9" fillId="0" borderId="0" xfId="2" applyNumberFormat="1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43" fontId="17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left" vertical="center"/>
    </xf>
    <xf numFmtId="165" fontId="4" fillId="0" borderId="0" xfId="1" applyNumberFormat="1" applyFont="1"/>
    <xf numFmtId="165" fontId="14" fillId="0" borderId="1" xfId="1" applyNumberFormat="1" applyFont="1" applyBorder="1" applyAlignment="1">
      <alignment horizontal="right" vertical="center"/>
    </xf>
    <xf numFmtId="0" fontId="16" fillId="4" borderId="1" xfId="0" applyFont="1" applyFill="1" applyBorder="1" applyAlignment="1">
      <alignment horizontal="center" vertical="center" wrapText="1"/>
    </xf>
    <xf numFmtId="165" fontId="14" fillId="0" borderId="1" xfId="1" applyNumberFormat="1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5" fontId="14" fillId="0" borderId="3" xfId="2" applyNumberFormat="1" applyFont="1" applyBorder="1" applyAlignment="1">
      <alignment horizontal="center" vertical="center" wrapText="1"/>
    </xf>
    <xf numFmtId="165" fontId="21" fillId="0" borderId="3" xfId="2" applyNumberFormat="1" applyFont="1" applyBorder="1" applyAlignment="1">
      <alignment horizontal="right" vertical="center"/>
    </xf>
    <xf numFmtId="165" fontId="21" fillId="0" borderId="3" xfId="2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 vertical="center"/>
    </xf>
    <xf numFmtId="165" fontId="5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165" fontId="9" fillId="0" borderId="0" xfId="0" applyNumberFormat="1" applyFont="1"/>
    <xf numFmtId="165" fontId="7" fillId="0" borderId="0" xfId="1" applyNumberFormat="1" applyFont="1" applyAlignment="1">
      <alignment vertical="center"/>
    </xf>
    <xf numFmtId="165" fontId="9" fillId="0" borderId="0" xfId="1" applyNumberFormat="1" applyFont="1"/>
    <xf numFmtId="165" fontId="22" fillId="0" borderId="0" xfId="1" applyNumberFormat="1" applyFont="1" applyAlignment="1">
      <alignment horizontal="right" vertical="center"/>
    </xf>
    <xf numFmtId="165" fontId="22" fillId="0" borderId="4" xfId="1" applyNumberFormat="1" applyFont="1" applyBorder="1" applyAlignment="1">
      <alignment horizontal="right" vertical="center"/>
    </xf>
    <xf numFmtId="165" fontId="14" fillId="0" borderId="0" xfId="1" applyNumberFormat="1" applyFont="1"/>
    <xf numFmtId="43" fontId="15" fillId="0" borderId="3" xfId="0" applyNumberFormat="1" applyFont="1" applyBorder="1" applyAlignment="1">
      <alignment horizontal="right" vertical="center"/>
    </xf>
    <xf numFmtId="0" fontId="4" fillId="4" borderId="6" xfId="0" applyFont="1" applyFill="1" applyBorder="1"/>
    <xf numFmtId="0" fontId="16" fillId="4" borderId="5" xfId="0" applyFont="1" applyFill="1" applyBorder="1" applyAlignment="1">
      <alignment horizontal="center" vertical="center"/>
    </xf>
    <xf numFmtId="14" fontId="11" fillId="3" borderId="2" xfId="0" applyNumberFormat="1" applyFont="1" applyFill="1" applyBorder="1" applyAlignment="1">
      <alignment vertical="center"/>
    </xf>
  </cellXfs>
  <cellStyles count="4341">
    <cellStyle name="_x0013_" xfId="4" xr:uid="{6810FDB1-90EA-41F5-AF23-E2177615D2A1}"/>
    <cellStyle name="$" xfId="5" xr:uid="{11D2C998-3C88-4CBF-8D12-064CE5A74EAB}"/>
    <cellStyle name="$m" xfId="6" xr:uid="{169F13D9-5A4A-48F9-B7F5-60A059ABB25C}"/>
    <cellStyle name="$q" xfId="7" xr:uid="{0F9D7798-A2FF-4BDE-95B4-22895BA51F9F}"/>
    <cellStyle name="$q*" xfId="8" xr:uid="{66510729-6AB4-43AD-B2FC-C31BF51D9AD8}"/>
    <cellStyle name="$q_AVP" xfId="9" xr:uid="{4210162B-7898-4E08-81A5-C58A7CC6BFFE}"/>
    <cellStyle name="$qA" xfId="10" xr:uid="{8FA988E4-D27A-4E19-94E1-BA59EA8C1C93}"/>
    <cellStyle name="$qRange" xfId="11" xr:uid="{2744E0BB-6D4E-462E-BBE8-E2D6845B0057}"/>
    <cellStyle name="******************************************" xfId="12" xr:uid="{A88EDF59-8FA5-4395-ADCE-D50C7C96F96B}"/>
    <cellStyle name=";ome" xfId="13" xr:uid="{7D943A7B-27A7-44DC-BD19-13B68A30542B}"/>
    <cellStyle name="_~1445599" xfId="14" xr:uid="{6B06632E-12F5-46A9-831D-BFDE52798510}"/>
    <cellStyle name="_~1445599_DFC_4T21_com_TS" xfId="3531" xr:uid="{28C2C00F-3ABB-4587-A320-E6BBAB194AFE}"/>
    <cellStyle name="_~1445599_JV - SLC-MIT" xfId="2633" xr:uid="{61B1F685-D2E4-4200-882E-FD007EC5EB99}"/>
    <cellStyle name="_AllocInt" xfId="15" xr:uid="{AFCB3E0A-06D2-42C5-BC2F-A73557047249}"/>
    <cellStyle name="_AllocInt_Copy of CNL Consolidated model_v.FPL_v37" xfId="16" xr:uid="{ED4C443B-56C5-4093-9283-D6E8D31AB1F8}"/>
    <cellStyle name="_AllocInt_Copy of CNL Consolidated model_v.FPL_v37_DFC_4T21_com_TS" xfId="3533" xr:uid="{DE91526F-4836-42F8-B7D1-97BE3417768A}"/>
    <cellStyle name="_AllocInt_Copy of CNL Consolidated model_v.FPL_v37_Exelon Power Fuel Forecast - Project P 6-11-2004 ver21" xfId="17" xr:uid="{39C2B5B4-88F7-4DA2-B5F5-1D12024EE10E}"/>
    <cellStyle name="_AllocInt_Copy of CNL Consolidated model_v.FPL_v37_Exelon Power Fuel Forecast - Project P 6-11-2004 ver21_DFC_4T21_com_TS" xfId="3534" xr:uid="{4883EFB4-F006-4034-ACAE-6E9B54BBE81C}"/>
    <cellStyle name="_AllocInt_Copy of CNL Consolidated model_v.FPL_v37_Exelon Power Fuel Forecast - Project P 6-11-2004 ver21_JV - SLC-MIT" xfId="2636" xr:uid="{16CF1A67-8E3A-47B7-A162-7A729E6F05EE}"/>
    <cellStyle name="_AllocInt_Copy of CNL Consolidated model_v.FPL_v37_JV - SLC-MIT" xfId="2635" xr:uid="{126B52B8-A5DC-4908-A27E-22B0A6A19337}"/>
    <cellStyle name="_AllocInt_Copy of CNL Consolidated model_v.FPL_v37_ML Outputs" xfId="18" xr:uid="{6ED378DB-1D19-4979-B739-7A53207867D8}"/>
    <cellStyle name="_AllocInt_Copy of CNL Consolidated model_v.FPL_v37_ML Outputs_DFC_4T21_com_TS" xfId="3535" xr:uid="{6AEFB042-48CB-407A-9F75-BC08E39C28EF}"/>
    <cellStyle name="_AllocInt_Copy of CNL Consolidated model_v.FPL_v37_ML Outputs_JV - SLC-MIT" xfId="2637" xr:uid="{93EA2A69-6CCC-4C77-BFB3-FED021CCAFAB}"/>
    <cellStyle name="_AllocInt_Copy of CNL Consolidated model_v.FPL_v37_Project Forest Pro Forma Model v58" xfId="19" xr:uid="{8104294A-6FE1-452F-8E2D-561136349E3A}"/>
    <cellStyle name="_AllocInt_Copy of CNL Consolidated model_v.FPL_v37_Project Forest Pro Forma Model v58_DFC_4T21_com_TS" xfId="3536" xr:uid="{08D9A898-7555-44EC-A3FF-D114EDA878EE}"/>
    <cellStyle name="_AllocInt_Copy of CNL Consolidated model_v.FPL_v37_Project Forest Pro Forma Model v58_JV - SLC-MIT" xfId="2638" xr:uid="{8620960B-C162-4A94-8107-7BC12C044C59}"/>
    <cellStyle name="_AllocInt_D_Consolidated2" xfId="20" xr:uid="{F0CEB55A-26C3-4C65-A050-788033C4E0A0}"/>
    <cellStyle name="_AllocInt_D_Consolidated2_DFC_4T21_com_TS" xfId="3537" xr:uid="{96F2C6A8-7157-4813-B72C-EAE8FD4C255F}"/>
    <cellStyle name="_AllocInt_D_Consolidated2_JV - SLC-MIT" xfId="2639" xr:uid="{F8A58438-D712-4535-8029-6CC73BF92050}"/>
    <cellStyle name="_AllocInt_DFC_4T21_com_TS" xfId="3532" xr:uid="{EEB3FD34-6D43-464C-8B84-04793CDF5AA0}"/>
    <cellStyle name="_AllocInt_JV - SLC-MIT" xfId="2634" xr:uid="{4362922F-B102-4866-BD51-C3933E3945B1}"/>
    <cellStyle name="_AllocInt_Model v9.8" xfId="21" xr:uid="{26CE4064-9D6E-4BA4-B35F-A42DF902DB67}"/>
    <cellStyle name="_AllocInt_Model v9.8_DFC_4T21_com_TS" xfId="3538" xr:uid="{45D13854-9B23-465E-9685-98AE158C2BEB}"/>
    <cellStyle name="_AllocInt_Model v9.8_JV - SLC-MIT" xfId="2640" xr:uid="{DA0122AC-2946-4694-B8D1-6E95ADDD6B7B}"/>
    <cellStyle name="_AllocInt_Mutilples Template2" xfId="22" xr:uid="{3655F8E9-F16E-4713-ABD2-F03FCA78E560}"/>
    <cellStyle name="_AllocInt_Mutilples Template2_DFC_4T21_com_TS" xfId="3539" xr:uid="{A37C7AC8-52AE-411C-B549-305C846928F8}"/>
    <cellStyle name="_AllocInt_Mutilples Template2_Exelon Power Fuel Forecast - Project P 6-11-2004 ver21" xfId="23" xr:uid="{BE290CDA-17E2-4F3B-8B2D-AE8584B6F645}"/>
    <cellStyle name="_AllocInt_Mutilples Template2_Exelon Power Fuel Forecast - Project P 6-11-2004 ver21_DFC_4T21_com_TS" xfId="3540" xr:uid="{E1CDD69F-2D0A-474B-BB39-5394CACB348F}"/>
    <cellStyle name="_AllocInt_Mutilples Template2_Exelon Power Fuel Forecast - Project P 6-11-2004 ver21_JV - SLC-MIT" xfId="2642" xr:uid="{5D749DD1-49EB-4A86-9CFA-101B203BA553}"/>
    <cellStyle name="_AllocInt_Mutilples Template2_JV - SLC-MIT" xfId="2641" xr:uid="{0093F20B-8F5D-42E8-AB98-7F766CAD59DC}"/>
    <cellStyle name="_AllocInt_Mutilples Template2_ML Outputs" xfId="24" xr:uid="{95FE6C34-EB88-43C8-BE8D-E4C88355626A}"/>
    <cellStyle name="_AllocInt_Mutilples Template2_ML Outputs_DFC_4T21_com_TS" xfId="3541" xr:uid="{4D7990F6-168A-44F5-8F23-9CAC98CDCBA6}"/>
    <cellStyle name="_AllocInt_Mutilples Template2_ML Outputs_JV - SLC-MIT" xfId="2643" xr:uid="{5D639225-B8B6-4F3F-B845-8CBCB7E92497}"/>
    <cellStyle name="_AllocInt_Mutilples Template2_Project Forest Pro Forma Model v58" xfId="25" xr:uid="{64F5807D-1B9F-4C3C-9830-01ED110EF359}"/>
    <cellStyle name="_AllocInt_Mutilples Template2_Project Forest Pro Forma Model v58_DFC_4T21_com_TS" xfId="3542" xr:uid="{475F293F-E940-4FAB-901B-943000A3E881}"/>
    <cellStyle name="_AllocInt_Mutilples Template2_Project Forest Pro Forma Model v58_JV - SLC-MIT" xfId="2644" xr:uid="{FC0C82C1-57EA-4E8D-98FE-B514EC2E7D56}"/>
    <cellStyle name="_AllocInt_pom consolidated v3" xfId="26" xr:uid="{F72EDFA1-E7A4-4407-9E8D-DA6D66257C1E}"/>
    <cellStyle name="_AllocInt_pom consolidated v3_DFC_4T21_com_TS" xfId="3543" xr:uid="{17DBBC76-031A-4B18-9985-15F2376BDC4E}"/>
    <cellStyle name="_AllocInt_pom consolidated v3_Exelon Power Fuel Forecast - Project P 6-11-2004 ver21" xfId="27" xr:uid="{F6CC0225-DB46-4542-B139-E0ACC954433D}"/>
    <cellStyle name="_AllocInt_pom consolidated v3_Exelon Power Fuel Forecast - Project P 6-11-2004 ver21_DFC_4T21_com_TS" xfId="3544" xr:uid="{445FF17B-8F25-4D4B-8ADE-58EDBBF798EA}"/>
    <cellStyle name="_AllocInt_pom consolidated v3_Exelon Power Fuel Forecast - Project P 6-11-2004 ver21_JV - SLC-MIT" xfId="2646" xr:uid="{C292227C-5B6E-4A9E-A0A1-5198645C61CB}"/>
    <cellStyle name="_AllocInt_pom consolidated v3_JV - SLC-MIT" xfId="2645" xr:uid="{E465B31E-A0FA-47DF-A00B-B78678197613}"/>
    <cellStyle name="_AllocInt_pom consolidated v3_ML Outputs" xfId="28" xr:uid="{6CA18F24-065A-4687-A75B-0C67C84399CF}"/>
    <cellStyle name="_AllocInt_pom consolidated v3_ML Outputs_DFC_4T21_com_TS" xfId="3545" xr:uid="{FEF0598C-7A04-4E79-8DC5-FF9C6B513D2F}"/>
    <cellStyle name="_AllocInt_pom consolidated v3_ML Outputs_JV - SLC-MIT" xfId="2647" xr:uid="{97AA5010-FBEA-491A-8902-8A6C2A0F5251}"/>
    <cellStyle name="_AllocInt_pom consolidated v3_Project Forest Pro Forma Model v58" xfId="29" xr:uid="{4D156D9C-CAC5-4DA6-B473-B23F36F3134C}"/>
    <cellStyle name="_AllocInt_pom consolidated v3_Project Forest Pro Forma Model v58_DFC_4T21_com_TS" xfId="3546" xr:uid="{4951DF36-CC16-4F64-866E-18FE4D9F7273}"/>
    <cellStyle name="_AllocInt_pom consolidated v3_Project Forest Pro Forma Model v58_JV - SLC-MIT" xfId="2648" xr:uid="{DB8F7BB4-5CB4-4D9A-8493-48DFAE0CD413}"/>
    <cellStyle name="_Amortizaç¦o RT 2007 Ativo Reg PIS Cofins" xfId="3420" xr:uid="{E4116D52-E972-495A-A95B-1D556FB5149E}"/>
    <cellStyle name="_Archer TD 1000MW 05-15-00" xfId="30" xr:uid="{7FE6FB63-EBD8-45DB-8F46-F8ED8E8DCE2E}"/>
    <cellStyle name="_Archer TD 1000MW 05-15-00_Copy of CNL Consolidated model_v.FPL_v37" xfId="31" xr:uid="{1FA2823B-6D0A-46E8-A2C9-6F1C39568133}"/>
    <cellStyle name="_Archer TD 1000MW 05-15-00_Copy of CNL Consolidated model_v.FPL_v37_DFC_4T21_com_TS" xfId="3548" xr:uid="{EC8C1314-142E-48D1-8547-8E276B3EE932}"/>
    <cellStyle name="_Archer TD 1000MW 05-15-00_Copy of CNL Consolidated model_v.FPL_v37_Exelon Power Fuel Forecast - Project P 6-11-2004 ver21" xfId="32" xr:uid="{A17E17B7-210A-4F41-B592-BE1288D4F848}"/>
    <cellStyle name="_Archer TD 1000MW 05-15-00_Copy of CNL Consolidated model_v.FPL_v37_Exelon Power Fuel Forecast - Project P 6-11-2004 ver21_DFC_4T21_com_TS" xfId="3549" xr:uid="{16D94067-F546-4ADA-9BD2-A1AFAFF6BB2E}"/>
    <cellStyle name="_Archer TD 1000MW 05-15-00_Copy of CNL Consolidated model_v.FPL_v37_Exelon Power Fuel Forecast - Project P 6-11-2004 ver21_JV - SLC-MIT" xfId="2651" xr:uid="{BC60747B-4763-41E9-858D-289B75944C66}"/>
    <cellStyle name="_Archer TD 1000MW 05-15-00_Copy of CNL Consolidated model_v.FPL_v37_JV - SLC-MIT" xfId="2650" xr:uid="{1F319976-FFFD-42B1-B38C-5B3D1E946EA3}"/>
    <cellStyle name="_Archer TD 1000MW 05-15-00_Copy of CNL Consolidated model_v.FPL_v37_ML Outputs" xfId="33" xr:uid="{BE19B426-60EF-4048-983F-BC1D506973DF}"/>
    <cellStyle name="_Archer TD 1000MW 05-15-00_Copy of CNL Consolidated model_v.FPL_v37_ML Outputs_DFC_4T21_com_TS" xfId="3550" xr:uid="{E3DDD6AD-86A9-4B8D-A3AD-93667FB4CB28}"/>
    <cellStyle name="_Archer TD 1000MW 05-15-00_Copy of CNL Consolidated model_v.FPL_v37_ML Outputs_JV - SLC-MIT" xfId="2652" xr:uid="{A6ED53E9-3EDB-4E96-A90D-491D04F8EE20}"/>
    <cellStyle name="_Archer TD 1000MW 05-15-00_Copy of CNL Consolidated model_v.FPL_v37_Project Forest Pro Forma Model v58" xfId="34" xr:uid="{4F3509E1-ED3F-4B71-8542-449937AF3A6D}"/>
    <cellStyle name="_Archer TD 1000MW 05-15-00_Copy of CNL Consolidated model_v.FPL_v37_Project Forest Pro Forma Model v58_DFC_4T21_com_TS" xfId="3551" xr:uid="{D40BA1A2-F7FD-48C7-8124-0E9C7EE93134}"/>
    <cellStyle name="_Archer TD 1000MW 05-15-00_Copy of CNL Consolidated model_v.FPL_v37_Project Forest Pro Forma Model v58_JV - SLC-MIT" xfId="2653" xr:uid="{752EA591-FF71-4D51-A5CD-3F0AA2C56757}"/>
    <cellStyle name="_Archer TD 1000MW 05-15-00_D_Consolidated2" xfId="35" xr:uid="{F380A993-CFB7-4282-86F1-7BFBA4A46EFA}"/>
    <cellStyle name="_Archer TD 1000MW 05-15-00_D_Consolidated2_DFC_4T21_com_TS" xfId="3552" xr:uid="{A941323E-C6A0-460C-89DF-64DA0E1DD729}"/>
    <cellStyle name="_Archer TD 1000MW 05-15-00_D_Consolidated2_JV - SLC-MIT" xfId="2654" xr:uid="{9F022980-35FB-4155-BC2B-B5D612107DD1}"/>
    <cellStyle name="_Archer TD 1000MW 05-15-00_DFC_4T21_com_TS" xfId="3547" xr:uid="{45C9514C-285C-4D60-8BA1-2BCB4641360E}"/>
    <cellStyle name="_Archer TD 1000MW 05-15-00_JV - SLC-MIT" xfId="2649" xr:uid="{D05548E6-C0B8-40B5-849C-7B79B6F580C0}"/>
    <cellStyle name="_Archer TD 1000MW 05-15-00_Model v9.8" xfId="36" xr:uid="{81285446-F9A1-43E3-BF96-43A9CCFF280E}"/>
    <cellStyle name="_Archer TD 1000MW 05-15-00_Model v9.8_DFC_4T21_com_TS" xfId="3553" xr:uid="{D4D3DEA0-1246-4941-8C4A-CA14E2BC25B3}"/>
    <cellStyle name="_Archer TD 1000MW 05-15-00_Model v9.8_JV - SLC-MIT" xfId="2655" xr:uid="{F3608721-17AC-4552-B9C0-B3540B485E7C}"/>
    <cellStyle name="_Archer TD 1000MW 05-15-00_Mutilples Template2" xfId="37" xr:uid="{685D300A-65F7-4126-9557-A713086EE17E}"/>
    <cellStyle name="_Archer TD 1000MW 05-15-00_Mutilples Template2_DFC_4T21_com_TS" xfId="3554" xr:uid="{62D6DA08-2EE2-4B27-AA76-F36464E6052E}"/>
    <cellStyle name="_Archer TD 1000MW 05-15-00_Mutilples Template2_Exelon Power Fuel Forecast - Project P 6-11-2004 ver21" xfId="38" xr:uid="{421423E0-276B-40AC-9A09-220F16AA837E}"/>
    <cellStyle name="_Archer TD 1000MW 05-15-00_Mutilples Template2_Exelon Power Fuel Forecast - Project P 6-11-2004 ver21_DFC_4T21_com_TS" xfId="3555" xr:uid="{0ABABFFE-9734-493C-A99D-89DA2BD2DFA0}"/>
    <cellStyle name="_Archer TD 1000MW 05-15-00_Mutilples Template2_Exelon Power Fuel Forecast - Project P 6-11-2004 ver21_JV - SLC-MIT" xfId="2657" xr:uid="{3D6CCE2C-B455-4FAF-A652-1CAF10B0239D}"/>
    <cellStyle name="_Archer TD 1000MW 05-15-00_Mutilples Template2_JV - SLC-MIT" xfId="2656" xr:uid="{9B233CB3-C814-44F2-8C43-BBC45106C565}"/>
    <cellStyle name="_Archer TD 1000MW 05-15-00_Mutilples Template2_ML Outputs" xfId="39" xr:uid="{2BD839E6-1FC3-48D1-83CD-E9646540D40C}"/>
    <cellStyle name="_Archer TD 1000MW 05-15-00_Mutilples Template2_ML Outputs_DFC_4T21_com_TS" xfId="3556" xr:uid="{408E6D88-5327-48A7-801D-8228188BD8A7}"/>
    <cellStyle name="_Archer TD 1000MW 05-15-00_Mutilples Template2_ML Outputs_JV - SLC-MIT" xfId="2658" xr:uid="{2DEB6435-19CA-4F00-BCB2-484BDBD809EB}"/>
    <cellStyle name="_Archer TD 1000MW 05-15-00_Mutilples Template2_Project Forest Pro Forma Model v58" xfId="40" xr:uid="{8191A093-08C9-4AC0-8C22-C2FFFE2D00EE}"/>
    <cellStyle name="_Archer TD 1000MW 05-15-00_Mutilples Template2_Project Forest Pro Forma Model v58_DFC_4T21_com_TS" xfId="3557" xr:uid="{76BC121A-1EFA-4007-B653-DD120131806A}"/>
    <cellStyle name="_Archer TD 1000MW 05-15-00_Mutilples Template2_Project Forest Pro Forma Model v58_JV - SLC-MIT" xfId="2659" xr:uid="{5078AC99-5494-456F-990E-CCB75F6E7719}"/>
    <cellStyle name="_Archer TD 1000MW 05-15-00_pom consolidated v3" xfId="41" xr:uid="{1B6875E6-426A-4202-A164-8BA58E1E8FDB}"/>
    <cellStyle name="_Archer TD 1000MW 05-15-00_pom consolidated v3_DFC_4T21_com_TS" xfId="3558" xr:uid="{CAC4CC15-25AD-4402-B0B8-C3480DB31D26}"/>
    <cellStyle name="_Archer TD 1000MW 05-15-00_pom consolidated v3_Exelon Power Fuel Forecast - Project P 6-11-2004 ver21" xfId="42" xr:uid="{7F3CC4F9-47E3-4686-82F8-86D2A93C9F17}"/>
    <cellStyle name="_Archer TD 1000MW 05-15-00_pom consolidated v3_Exelon Power Fuel Forecast - Project P 6-11-2004 ver21_DFC_4T21_com_TS" xfId="3559" xr:uid="{A36DB45D-7AFF-4FC9-B607-4B59938898EB}"/>
    <cellStyle name="_Archer TD 1000MW 05-15-00_pom consolidated v3_Exelon Power Fuel Forecast - Project P 6-11-2004 ver21_JV - SLC-MIT" xfId="2661" xr:uid="{34911C37-3D12-4937-8637-F2E04D21F49F}"/>
    <cellStyle name="_Archer TD 1000MW 05-15-00_pom consolidated v3_JV - SLC-MIT" xfId="2660" xr:uid="{51D2F926-67ED-4314-9332-A4C31AFFA2D4}"/>
    <cellStyle name="_Archer TD 1000MW 05-15-00_pom consolidated v3_ML Outputs" xfId="43" xr:uid="{CEEA2E22-EE7D-476D-A529-E6DC458B0B50}"/>
    <cellStyle name="_Archer TD 1000MW 05-15-00_pom consolidated v3_ML Outputs_DFC_4T21_com_TS" xfId="3560" xr:uid="{3EC01E95-862A-42C2-BA55-C648BE85A17B}"/>
    <cellStyle name="_Archer TD 1000MW 05-15-00_pom consolidated v3_ML Outputs_JV - SLC-MIT" xfId="2662" xr:uid="{97F36CC2-F9FB-44B9-9173-481C6F82F69E}"/>
    <cellStyle name="_Archer TD 1000MW 05-15-00_pom consolidated v3_Project Forest Pro Forma Model v58" xfId="44" xr:uid="{78AED84A-45D2-45B9-93FB-0845DF27A2AA}"/>
    <cellStyle name="_Archer TD 1000MW 05-15-00_pom consolidated v3_Project Forest Pro Forma Model v58_DFC_4T21_com_TS" xfId="3561" xr:uid="{22AC8806-1558-40D0-BD32-C53BEE4AEC26}"/>
    <cellStyle name="_Archer TD 1000MW 05-15-00_pom consolidated v3_Project Forest Pro Forma Model v58_JV - SLC-MIT" xfId="2663" xr:uid="{873156E2-4CF1-4656-B62A-420931B8CD82}"/>
    <cellStyle name="_Bayonne Breakage" xfId="45" xr:uid="{55ED5876-D426-4E75-A21E-794C87B1AF06}"/>
    <cellStyle name="_Bayonne Breakage_Copy of CNL Consolidated model_v.FPL_v37" xfId="46" xr:uid="{3DDDA393-C5D5-4CB5-9571-08D61A77AB85}"/>
    <cellStyle name="_Bayonne Breakage_Copy of CNL Consolidated model_v.FPL_v37_DFC_4T21_com_TS" xfId="3563" xr:uid="{23ABCFC6-5CDC-4804-AA90-361EF346B3B6}"/>
    <cellStyle name="_Bayonne Breakage_Copy of CNL Consolidated model_v.FPL_v37_Exelon Power Fuel Forecast - Project P 6-11-2004 ver21" xfId="47" xr:uid="{0F0425AB-76A1-41DF-9EE1-03AE17550670}"/>
    <cellStyle name="_Bayonne Breakage_Copy of CNL Consolidated model_v.FPL_v37_Exelon Power Fuel Forecast - Project P 6-11-2004 ver21_DFC_4T21_com_TS" xfId="3564" xr:uid="{DFF4B59B-668B-4280-93BE-C9601C831EA4}"/>
    <cellStyle name="_Bayonne Breakage_Copy of CNL Consolidated model_v.FPL_v37_Exelon Power Fuel Forecast - Project P 6-11-2004 ver21_JV - SLC-MIT" xfId="2666" xr:uid="{218081E9-8284-4556-AAF0-B36554F46BFB}"/>
    <cellStyle name="_Bayonne Breakage_Copy of CNL Consolidated model_v.FPL_v37_JV - SLC-MIT" xfId="2665" xr:uid="{473DCC8C-F170-45E5-99D4-81427583A805}"/>
    <cellStyle name="_Bayonne Breakage_Copy of CNL Consolidated model_v.FPL_v37_ML Outputs" xfId="48" xr:uid="{9C6199A3-20E1-440A-87D3-13F888128358}"/>
    <cellStyle name="_Bayonne Breakage_Copy of CNL Consolidated model_v.FPL_v37_ML Outputs_DFC_4T21_com_TS" xfId="3565" xr:uid="{F53D17DF-3A5A-42FD-92DA-0AEFFE2381A5}"/>
    <cellStyle name="_Bayonne Breakage_Copy of CNL Consolidated model_v.FPL_v37_ML Outputs_JV - SLC-MIT" xfId="2667" xr:uid="{A0B70F49-2DF4-4501-8520-2C3D79E8FDFA}"/>
    <cellStyle name="_Bayonne Breakage_Copy of CNL Consolidated model_v.FPL_v37_Project Forest Pro Forma Model v58" xfId="49" xr:uid="{8E59A319-B752-49FD-BAFA-008B28EE9BEA}"/>
    <cellStyle name="_Bayonne Breakage_Copy of CNL Consolidated model_v.FPL_v37_Project Forest Pro Forma Model v58_DFC_4T21_com_TS" xfId="3566" xr:uid="{F1119DD1-68A3-4609-9DA2-502F0DD7083D}"/>
    <cellStyle name="_Bayonne Breakage_Copy of CNL Consolidated model_v.FPL_v37_Project Forest Pro Forma Model v58_JV - SLC-MIT" xfId="2668" xr:uid="{D431C8A2-6C14-4C6B-8B58-EA275D6650E8}"/>
    <cellStyle name="_Bayonne Breakage_D_Consolidated2" xfId="50" xr:uid="{92023201-4E07-4B78-8772-BD45015C4BFC}"/>
    <cellStyle name="_Bayonne Breakage_D_Consolidated2_DFC_4T21_com_TS" xfId="3567" xr:uid="{F37F4EC7-A8DC-45DF-9FC7-D30D314D73E8}"/>
    <cellStyle name="_Bayonne Breakage_D_Consolidated2_JV - SLC-MIT" xfId="2669" xr:uid="{E02530B7-3CE6-43C5-B6A0-AFB3FC09F2D3}"/>
    <cellStyle name="_Bayonne Breakage_DFC_4T21_com_TS" xfId="3562" xr:uid="{3DF7CF05-246A-4336-B099-3B78A84F3AA7}"/>
    <cellStyle name="_Bayonne Breakage_JV - SLC-MIT" xfId="2664" xr:uid="{BDE87235-B498-4B84-A775-A0442FB794B8}"/>
    <cellStyle name="_Bayonne Breakage_Model v9.8" xfId="51" xr:uid="{CDF3E2CB-C816-4443-86DE-9B4A113553E8}"/>
    <cellStyle name="_Bayonne Breakage_Model v9.8_DFC_4T21_com_TS" xfId="3568" xr:uid="{785631EC-EEC9-4A85-9187-AF948833F6F7}"/>
    <cellStyle name="_Bayonne Breakage_Model v9.8_JV - SLC-MIT" xfId="2670" xr:uid="{AF0C999D-634D-4DEF-8111-636053E2A47F}"/>
    <cellStyle name="_Bayonne Breakage_Mutilples Template2" xfId="52" xr:uid="{D22D8B0F-D6A2-49A0-BAE7-6FA42118DE7B}"/>
    <cellStyle name="_Bayonne Breakage_Mutilples Template2_DFC_4T21_com_TS" xfId="3569" xr:uid="{2722C6E5-33A0-47B4-B98D-C61389DA22B7}"/>
    <cellStyle name="_Bayonne Breakage_Mutilples Template2_Exelon Power Fuel Forecast - Project P 6-11-2004 ver21" xfId="53" xr:uid="{BBB3D62D-6DE6-496D-BB71-15B96A62C2C7}"/>
    <cellStyle name="_Bayonne Breakage_Mutilples Template2_Exelon Power Fuel Forecast - Project P 6-11-2004 ver21_DFC_4T21_com_TS" xfId="3570" xr:uid="{6D52650B-7D61-497A-A74F-BF85F9123479}"/>
    <cellStyle name="_Bayonne Breakage_Mutilples Template2_Exelon Power Fuel Forecast - Project P 6-11-2004 ver21_JV - SLC-MIT" xfId="2672" xr:uid="{0A76EDE2-341B-454D-BC4E-59109B6B3E7F}"/>
    <cellStyle name="_Bayonne Breakage_Mutilples Template2_JV - SLC-MIT" xfId="2671" xr:uid="{807B6466-8D83-44D7-BBA2-4742C46809D7}"/>
    <cellStyle name="_Bayonne Breakage_Mutilples Template2_ML Outputs" xfId="54" xr:uid="{B603D7D6-BD10-4A32-A2DC-78EB7E8F414F}"/>
    <cellStyle name="_Bayonne Breakage_Mutilples Template2_ML Outputs_DFC_4T21_com_TS" xfId="3571" xr:uid="{A6DCEB49-76AE-4DA6-9526-6AF35C62C537}"/>
    <cellStyle name="_Bayonne Breakage_Mutilples Template2_ML Outputs_JV - SLC-MIT" xfId="2673" xr:uid="{24B70B5F-CAA5-4884-B322-F5BB42323A9D}"/>
    <cellStyle name="_Bayonne Breakage_Mutilples Template2_Project Forest Pro Forma Model v58" xfId="55" xr:uid="{B87A0026-107B-4F9F-8164-D9A4C7B19A97}"/>
    <cellStyle name="_Bayonne Breakage_Mutilples Template2_Project Forest Pro Forma Model v58_DFC_4T21_com_TS" xfId="3572" xr:uid="{1BA729F3-CB19-4E2F-BCB2-37C8F61E4867}"/>
    <cellStyle name="_Bayonne Breakage_Mutilples Template2_Project Forest Pro Forma Model v58_JV - SLC-MIT" xfId="2674" xr:uid="{19E21D35-DB30-431B-ACF8-DEBA07E67C16}"/>
    <cellStyle name="_Bayonne Breakage_pom consolidated v3" xfId="56" xr:uid="{B4D32EF1-985E-48CD-B536-5B376B6F9CAB}"/>
    <cellStyle name="_Bayonne Breakage_pom consolidated v3_DFC_4T21_com_TS" xfId="3573" xr:uid="{C33E186C-AC85-40DF-A44B-7E8C5F2F4EE5}"/>
    <cellStyle name="_Bayonne Breakage_pom consolidated v3_Exelon Power Fuel Forecast - Project P 6-11-2004 ver21" xfId="57" xr:uid="{0AD6C34F-2AD1-4367-87A1-5F7BA734DEC2}"/>
    <cellStyle name="_Bayonne Breakage_pom consolidated v3_Exelon Power Fuel Forecast - Project P 6-11-2004 ver21_DFC_4T21_com_TS" xfId="3574" xr:uid="{CABE8063-AA51-4EF8-A23C-BC6F11BF1F05}"/>
    <cellStyle name="_Bayonne Breakage_pom consolidated v3_Exelon Power Fuel Forecast - Project P 6-11-2004 ver21_JV - SLC-MIT" xfId="2676" xr:uid="{91BA0320-C429-4A9E-B89D-EFA1D68932D1}"/>
    <cellStyle name="_Bayonne Breakage_pom consolidated v3_JV - SLC-MIT" xfId="2675" xr:uid="{C9558F03-CB09-4A8A-AB37-7FBE72F038DD}"/>
    <cellStyle name="_Bayonne Breakage_pom consolidated v3_ML Outputs" xfId="58" xr:uid="{38D39226-4CD0-493E-A75F-4A51B455648F}"/>
    <cellStyle name="_Bayonne Breakage_pom consolidated v3_ML Outputs_DFC_4T21_com_TS" xfId="3575" xr:uid="{0D65F967-0929-49CF-B341-603D38017538}"/>
    <cellStyle name="_Bayonne Breakage_pom consolidated v3_ML Outputs_JV - SLC-MIT" xfId="2677" xr:uid="{5B2FE920-0140-4F58-935D-E92347D39756}"/>
    <cellStyle name="_Bayonne Breakage_pom consolidated v3_Project Forest Pro Forma Model v58" xfId="59" xr:uid="{0D128355-B5FB-49B5-B504-F0D527CCD8AC}"/>
    <cellStyle name="_Bayonne Breakage_pom consolidated v3_Project Forest Pro Forma Model v58_DFC_4T21_com_TS" xfId="3576" xr:uid="{58823386-6F05-4FE6-9C37-0638AF6D9A13}"/>
    <cellStyle name="_Bayonne Breakage_pom consolidated v3_Project Forest Pro Forma Model v58_JV - SLC-MIT" xfId="2678" xr:uid="{7568B829-5599-479F-A4EB-E55D942CBF1F}"/>
    <cellStyle name="_Bayonne Restructure 2-9-01" xfId="60" xr:uid="{FCE38BCE-8A45-4D77-A1CA-E452E6907248}"/>
    <cellStyle name="_Bayonne Restructure 2-9-01_Copy of CNL Consolidated model_v.FPL_v37" xfId="61" xr:uid="{A6BA3B8F-4DE8-4CAB-A847-2D69EEB82F85}"/>
    <cellStyle name="_Bayonne Restructure 2-9-01_Copy of CNL Consolidated model_v.FPL_v37_DFC_4T21_com_TS" xfId="3578" xr:uid="{E94794EC-33A5-4396-B4DD-CD607AF3F1CD}"/>
    <cellStyle name="_Bayonne Restructure 2-9-01_Copy of CNL Consolidated model_v.FPL_v37_Exelon Power Fuel Forecast - Project P 6-11-2004 ver21" xfId="62" xr:uid="{60492ED8-C32F-41E1-8266-740074ADB4E1}"/>
    <cellStyle name="_Bayonne Restructure 2-9-01_Copy of CNL Consolidated model_v.FPL_v37_Exelon Power Fuel Forecast - Project P 6-11-2004 ver21_DFC_4T21_com_TS" xfId="3579" xr:uid="{0DD4CE44-AE68-4C6A-B9BF-B202CAE7ED02}"/>
    <cellStyle name="_Bayonne Restructure 2-9-01_Copy of CNL Consolidated model_v.FPL_v37_Exelon Power Fuel Forecast - Project P 6-11-2004 ver21_JV - SLC-MIT" xfId="2681" xr:uid="{0DE0F1D4-5C33-445F-8F40-B79F294B1A2D}"/>
    <cellStyle name="_Bayonne Restructure 2-9-01_Copy of CNL Consolidated model_v.FPL_v37_JV - SLC-MIT" xfId="2680" xr:uid="{6AAE7013-3803-41D7-AAEA-FAA3206E9064}"/>
    <cellStyle name="_Bayonne Restructure 2-9-01_Copy of CNL Consolidated model_v.FPL_v37_ML Outputs" xfId="63" xr:uid="{CBC1ABA5-1229-44CC-87A6-8481263ADC23}"/>
    <cellStyle name="_Bayonne Restructure 2-9-01_Copy of CNL Consolidated model_v.FPL_v37_ML Outputs_DFC_4T21_com_TS" xfId="3580" xr:uid="{6D4694ED-B0E3-4152-829C-1120760A34FB}"/>
    <cellStyle name="_Bayonne Restructure 2-9-01_Copy of CNL Consolidated model_v.FPL_v37_ML Outputs_JV - SLC-MIT" xfId="2682" xr:uid="{A6AE0403-EC88-4C4D-98B7-00A60260A0B4}"/>
    <cellStyle name="_Bayonne Restructure 2-9-01_Copy of CNL Consolidated model_v.FPL_v37_Project Forest Pro Forma Model v58" xfId="64" xr:uid="{FB4C3C5F-9B58-4ECE-9D9A-37E1FC7DDE68}"/>
    <cellStyle name="_Bayonne Restructure 2-9-01_Copy of CNL Consolidated model_v.FPL_v37_Project Forest Pro Forma Model v58_DFC_4T21_com_TS" xfId="3581" xr:uid="{1F6BD50E-B87C-440C-AAE8-83D4B8E8EC24}"/>
    <cellStyle name="_Bayonne Restructure 2-9-01_Copy of CNL Consolidated model_v.FPL_v37_Project Forest Pro Forma Model v58_JV - SLC-MIT" xfId="2683" xr:uid="{27076FB4-D17C-4BDA-A784-96973F9795D6}"/>
    <cellStyle name="_Bayonne Restructure 2-9-01_D_Consolidated2" xfId="65" xr:uid="{93B96D26-0B79-4DE0-80A5-43A259D924A5}"/>
    <cellStyle name="_Bayonne Restructure 2-9-01_D_Consolidated2_DFC_4T21_com_TS" xfId="3582" xr:uid="{C187B516-10FE-4659-9DAD-619C7E2296D0}"/>
    <cellStyle name="_Bayonne Restructure 2-9-01_D_Consolidated2_JV - SLC-MIT" xfId="2684" xr:uid="{716D9DF5-8BEC-48F4-80E0-DEC4A729FEA3}"/>
    <cellStyle name="_Bayonne Restructure 2-9-01_DFC_4T21_com_TS" xfId="3577" xr:uid="{08A5D5DD-23AA-4C20-9F03-CB893457E188}"/>
    <cellStyle name="_Bayonne Restructure 2-9-01_JV - SLC-MIT" xfId="2679" xr:uid="{FACD3151-4C58-4B8F-AB80-3C4DC56B15B2}"/>
    <cellStyle name="_Bayonne Restructure 2-9-01_Model v9.8" xfId="66" xr:uid="{91038EE0-62EA-4F5A-A10B-DEA85569B67B}"/>
    <cellStyle name="_Bayonne Restructure 2-9-01_Model v9.8_DFC_4T21_com_TS" xfId="3583" xr:uid="{39B89694-6E10-436C-A183-E8184893AB12}"/>
    <cellStyle name="_Bayonne Restructure 2-9-01_Model v9.8_JV - SLC-MIT" xfId="2685" xr:uid="{604F6990-F344-44DB-938F-CFB5A4B0E8DF}"/>
    <cellStyle name="_Bayonne Restructure 2-9-01_Mutilples Template2" xfId="67" xr:uid="{3D910417-CCDB-4624-88D4-631A385910CD}"/>
    <cellStyle name="_Bayonne Restructure 2-9-01_Mutilples Template2_DFC_4T21_com_TS" xfId="3584" xr:uid="{DEC35599-CA73-4098-9803-F268830742C9}"/>
    <cellStyle name="_Bayonne Restructure 2-9-01_Mutilples Template2_Exelon Power Fuel Forecast - Project P 6-11-2004 ver21" xfId="68" xr:uid="{9A4F17CA-52E9-4F95-A578-638E23C670CE}"/>
    <cellStyle name="_Bayonne Restructure 2-9-01_Mutilples Template2_Exelon Power Fuel Forecast - Project P 6-11-2004 ver21_DFC_4T21_com_TS" xfId="3585" xr:uid="{EEA4C72A-C649-415E-9051-1BB81150BF18}"/>
    <cellStyle name="_Bayonne Restructure 2-9-01_Mutilples Template2_Exelon Power Fuel Forecast - Project P 6-11-2004 ver21_JV - SLC-MIT" xfId="2687" xr:uid="{6133F678-552C-4DBB-8AA1-BAC80D6536E9}"/>
    <cellStyle name="_Bayonne Restructure 2-9-01_Mutilples Template2_JV - SLC-MIT" xfId="2686" xr:uid="{DBC2BA1D-732F-4D5B-8266-EF50BD0CC408}"/>
    <cellStyle name="_Bayonne Restructure 2-9-01_Mutilples Template2_ML Outputs" xfId="69" xr:uid="{774D8EB0-79F8-41EB-89D1-EF61D60E65DF}"/>
    <cellStyle name="_Bayonne Restructure 2-9-01_Mutilples Template2_ML Outputs_DFC_4T21_com_TS" xfId="3586" xr:uid="{CAE067C3-0904-4BFF-91E6-65A649CD90BC}"/>
    <cellStyle name="_Bayonne Restructure 2-9-01_Mutilples Template2_ML Outputs_JV - SLC-MIT" xfId="2688" xr:uid="{88168937-765D-4014-B467-F4CA2A06D751}"/>
    <cellStyle name="_Bayonne Restructure 2-9-01_Mutilples Template2_Project Forest Pro Forma Model v58" xfId="70" xr:uid="{D1197F24-CC3C-4A72-AD20-4C94E8C12D3D}"/>
    <cellStyle name="_Bayonne Restructure 2-9-01_Mutilples Template2_Project Forest Pro Forma Model v58_DFC_4T21_com_TS" xfId="3587" xr:uid="{D6527340-96A5-4948-BB92-FBD1E614FB5A}"/>
    <cellStyle name="_Bayonne Restructure 2-9-01_Mutilples Template2_Project Forest Pro Forma Model v58_JV - SLC-MIT" xfId="2689" xr:uid="{DC778413-E343-4505-B7FE-4BC1FFA8BDD2}"/>
    <cellStyle name="_Bayonne Restructure 2-9-01_pom consolidated v3" xfId="71" xr:uid="{92A21FA4-CDAC-43F2-A732-CFB3288E369D}"/>
    <cellStyle name="_Bayonne Restructure 2-9-01_pom consolidated v3_DFC_4T21_com_TS" xfId="3588" xr:uid="{AF909A5B-7766-452A-BAB5-FFA48C99DC45}"/>
    <cellStyle name="_Bayonne Restructure 2-9-01_pom consolidated v3_Exelon Power Fuel Forecast - Project P 6-11-2004 ver21" xfId="72" xr:uid="{8835514B-EB7D-441F-BF24-1EFDF23C6664}"/>
    <cellStyle name="_Bayonne Restructure 2-9-01_pom consolidated v3_Exelon Power Fuel Forecast - Project P 6-11-2004 ver21_DFC_4T21_com_TS" xfId="3589" xr:uid="{5B059DDA-D373-4874-8DC5-2621297ACB68}"/>
    <cellStyle name="_Bayonne Restructure 2-9-01_pom consolidated v3_Exelon Power Fuel Forecast - Project P 6-11-2004 ver21_JV - SLC-MIT" xfId="2691" xr:uid="{C9EFE7F2-FF72-4C00-A5CA-CF330945D97A}"/>
    <cellStyle name="_Bayonne Restructure 2-9-01_pom consolidated v3_JV - SLC-MIT" xfId="2690" xr:uid="{47047D8E-0AFA-4CC3-B5DF-843FC8AE42D0}"/>
    <cellStyle name="_Bayonne Restructure 2-9-01_pom consolidated v3_ML Outputs" xfId="73" xr:uid="{24837264-1E7E-4C74-8BA2-7686F216B7CC}"/>
    <cellStyle name="_Bayonne Restructure 2-9-01_pom consolidated v3_ML Outputs_DFC_4T21_com_TS" xfId="3590" xr:uid="{73B81587-B6AA-4AE8-8E16-C9FECE2E89F6}"/>
    <cellStyle name="_Bayonne Restructure 2-9-01_pom consolidated v3_ML Outputs_JV - SLC-MIT" xfId="2692" xr:uid="{D9131A1C-59CD-4DF5-A8BA-40B5AE1309B1}"/>
    <cellStyle name="_Bayonne Restructure 2-9-01_pom consolidated v3_Project Forest Pro Forma Model v58" xfId="74" xr:uid="{831856AF-58FC-4F9E-B2AA-D720042451AA}"/>
    <cellStyle name="_Bayonne Restructure 2-9-01_pom consolidated v3_Project Forest Pro Forma Model v58_DFC_4T21_com_TS" xfId="3591" xr:uid="{C288B2C1-830E-4B90-8197-13FD98AB6E8E}"/>
    <cellStyle name="_Bayonne Restructure 2-9-01_pom consolidated v3_Project Forest Pro Forma Model v58_JV - SLC-MIT" xfId="2693" xr:uid="{A7996692-39EE-486A-A1F7-E7BB526019C7}"/>
    <cellStyle name="_Bayonne Restructuring 10-17" xfId="75" xr:uid="{D7B58251-0CB4-4859-992A-0DAC92B51050}"/>
    <cellStyle name="_Bayonne Restructuring 10-17_Copy of CNL Consolidated model_v.FPL_v37" xfId="76" xr:uid="{D42D015D-DD05-48B9-81C8-671406E94235}"/>
    <cellStyle name="_Bayonne Restructuring 10-17_Copy of CNL Consolidated model_v.FPL_v37_DFC_4T21_com_TS" xfId="3593" xr:uid="{4D16B5C2-1F57-4A9E-BBE2-632E1415CB8E}"/>
    <cellStyle name="_Bayonne Restructuring 10-17_Copy of CNL Consolidated model_v.FPL_v37_Exelon Power Fuel Forecast - Project P 6-11-2004 ver21" xfId="77" xr:uid="{546BE5E2-5672-45C9-951A-C2A0D3C63E42}"/>
    <cellStyle name="_Bayonne Restructuring 10-17_Copy of CNL Consolidated model_v.FPL_v37_Exelon Power Fuel Forecast - Project P 6-11-2004 ver21_DFC_4T21_com_TS" xfId="3594" xr:uid="{E1026CE0-63AF-4A7A-802C-C930B472AC86}"/>
    <cellStyle name="_Bayonne Restructuring 10-17_Copy of CNL Consolidated model_v.FPL_v37_Exelon Power Fuel Forecast - Project P 6-11-2004 ver21_JV - SLC-MIT" xfId="2696" xr:uid="{555D0105-7E75-4303-B239-506A55F93DA8}"/>
    <cellStyle name="_Bayonne Restructuring 10-17_Copy of CNL Consolidated model_v.FPL_v37_JV - SLC-MIT" xfId="2695" xr:uid="{ABB9F079-3EAB-49AF-B5E2-FF80D1A5780C}"/>
    <cellStyle name="_Bayonne Restructuring 10-17_Copy of CNL Consolidated model_v.FPL_v37_ML Outputs" xfId="78" xr:uid="{3DC0B304-D2B6-41FD-AA8D-26508F7F2984}"/>
    <cellStyle name="_Bayonne Restructuring 10-17_Copy of CNL Consolidated model_v.FPL_v37_ML Outputs_DFC_4T21_com_TS" xfId="3595" xr:uid="{6772B949-1A09-447F-907A-51C60EC90EB4}"/>
    <cellStyle name="_Bayonne Restructuring 10-17_Copy of CNL Consolidated model_v.FPL_v37_ML Outputs_JV - SLC-MIT" xfId="2697" xr:uid="{EAC4D79D-A6B9-4FB4-A833-899CBA81A8C4}"/>
    <cellStyle name="_Bayonne Restructuring 10-17_Copy of CNL Consolidated model_v.FPL_v37_Project Forest Pro Forma Model v58" xfId="79" xr:uid="{2256EFA1-10B8-4EDC-A6F3-B31688F20FE2}"/>
    <cellStyle name="_Bayonne Restructuring 10-17_Copy of CNL Consolidated model_v.FPL_v37_Project Forest Pro Forma Model v58_DFC_4T21_com_TS" xfId="3596" xr:uid="{AC19D293-DAD6-4EAE-B144-3D670F44A55F}"/>
    <cellStyle name="_Bayonne Restructuring 10-17_Copy of CNL Consolidated model_v.FPL_v37_Project Forest Pro Forma Model v58_JV - SLC-MIT" xfId="2698" xr:uid="{400C3D9E-F11C-4202-96F1-693F5AC2FB3D}"/>
    <cellStyle name="_Bayonne Restructuring 10-17_D_Consolidated2" xfId="80" xr:uid="{C1218B63-972C-441D-9046-59873A156F70}"/>
    <cellStyle name="_Bayonne Restructuring 10-17_D_Consolidated2_DFC_4T21_com_TS" xfId="3597" xr:uid="{495B4CA0-7CE8-4CC6-9334-C35BBD7AE73B}"/>
    <cellStyle name="_Bayonne Restructuring 10-17_D_Consolidated2_JV - SLC-MIT" xfId="2699" xr:uid="{3C75CEEC-CE15-4E99-A8F5-2335188E6A4F}"/>
    <cellStyle name="_Bayonne Restructuring 10-17_DFC_4T21_com_TS" xfId="3592" xr:uid="{C5F9E504-D906-4592-9268-BCDB5DB7C861}"/>
    <cellStyle name="_Bayonne Restructuring 10-17_JV - SLC-MIT" xfId="2694" xr:uid="{3A96F754-00B5-4CCB-90D7-0E3A38D04E2E}"/>
    <cellStyle name="_Bayonne Restructuring 10-17_Model v9.8" xfId="81" xr:uid="{4A54FAF6-C4C9-44E6-92BD-BA26E031DDB4}"/>
    <cellStyle name="_Bayonne Restructuring 10-17_Model v9.8_DFC_4T21_com_TS" xfId="3598" xr:uid="{8FBB8A61-952B-422E-AE2F-2639D33C76D8}"/>
    <cellStyle name="_Bayonne Restructuring 10-17_Model v9.8_JV - SLC-MIT" xfId="2700" xr:uid="{C72B11C9-9C02-4EC8-A33D-80966ED325DB}"/>
    <cellStyle name="_Bayonne Restructuring 10-17_Mutilples Template2" xfId="82" xr:uid="{DB413D85-0358-43D2-AF7E-040404C36C97}"/>
    <cellStyle name="_Bayonne Restructuring 10-17_Mutilples Template2_DFC_4T21_com_TS" xfId="3599" xr:uid="{5DD29370-B23E-4223-9C21-AEBC0B30CB44}"/>
    <cellStyle name="_Bayonne Restructuring 10-17_Mutilples Template2_Exelon Power Fuel Forecast - Project P 6-11-2004 ver21" xfId="83" xr:uid="{78FF5576-AAB8-4334-A15D-7C8938CC94CE}"/>
    <cellStyle name="_Bayonne Restructuring 10-17_Mutilples Template2_Exelon Power Fuel Forecast - Project P 6-11-2004 ver21_DFC_4T21_com_TS" xfId="3600" xr:uid="{34CD8BCE-5794-4731-AACD-CE58068961FE}"/>
    <cellStyle name="_Bayonne Restructuring 10-17_Mutilples Template2_Exelon Power Fuel Forecast - Project P 6-11-2004 ver21_JV - SLC-MIT" xfId="2702" xr:uid="{4243BE89-FCAF-45EB-A6CB-5DF9188B986B}"/>
    <cellStyle name="_Bayonne Restructuring 10-17_Mutilples Template2_JV - SLC-MIT" xfId="2701" xr:uid="{FF2CD1D6-9CBE-4DDE-BAB8-509D09F0B5DF}"/>
    <cellStyle name="_Bayonne Restructuring 10-17_Mutilples Template2_ML Outputs" xfId="84" xr:uid="{E13F64CC-BB12-4BC2-98EA-52C326E38B9E}"/>
    <cellStyle name="_Bayonne Restructuring 10-17_Mutilples Template2_ML Outputs_DFC_4T21_com_TS" xfId="3601" xr:uid="{1C1A11A2-FB0E-4B14-8715-712F581A285A}"/>
    <cellStyle name="_Bayonne Restructuring 10-17_Mutilples Template2_ML Outputs_JV - SLC-MIT" xfId="2703" xr:uid="{D879398A-822D-4B0D-B5CF-718277374562}"/>
    <cellStyle name="_Bayonne Restructuring 10-17_Mutilples Template2_Project Forest Pro Forma Model v58" xfId="85" xr:uid="{D5F45D2A-9FED-4486-9C7A-C546538D221B}"/>
    <cellStyle name="_Bayonne Restructuring 10-17_Mutilples Template2_Project Forest Pro Forma Model v58_DFC_4T21_com_TS" xfId="3602" xr:uid="{F0944AA5-32F2-490D-8AEE-B8F6CED6F9D5}"/>
    <cellStyle name="_Bayonne Restructuring 10-17_Mutilples Template2_Project Forest Pro Forma Model v58_JV - SLC-MIT" xfId="2704" xr:uid="{EB3EDFBA-2F03-4DB4-9486-7156F5D81C19}"/>
    <cellStyle name="_Bayonne Restructuring 10-17_pom consolidated v3" xfId="86" xr:uid="{59AFC732-AA89-4D53-B46A-D3238F2EB725}"/>
    <cellStyle name="_Bayonne Restructuring 10-17_pom consolidated v3_DFC_4T21_com_TS" xfId="3603" xr:uid="{F006A5FD-D272-423C-9C1E-28F957EDCCE0}"/>
    <cellStyle name="_Bayonne Restructuring 10-17_pom consolidated v3_Exelon Power Fuel Forecast - Project P 6-11-2004 ver21" xfId="87" xr:uid="{9F0F0AD6-8A3E-4562-B7D0-326F18788A19}"/>
    <cellStyle name="_Bayonne Restructuring 10-17_pom consolidated v3_Exelon Power Fuel Forecast - Project P 6-11-2004 ver21_DFC_4T21_com_TS" xfId="3604" xr:uid="{6A048000-4059-49FC-AB3A-D387B4BD6D94}"/>
    <cellStyle name="_Bayonne Restructuring 10-17_pom consolidated v3_Exelon Power Fuel Forecast - Project P 6-11-2004 ver21_JV - SLC-MIT" xfId="2706" xr:uid="{0902012F-F62F-4988-A23A-E9439662791F}"/>
    <cellStyle name="_Bayonne Restructuring 10-17_pom consolidated v3_JV - SLC-MIT" xfId="2705" xr:uid="{04A6B012-0EC0-47A2-B5C9-6B040A51D665}"/>
    <cellStyle name="_Bayonne Restructuring 10-17_pom consolidated v3_ML Outputs" xfId="88" xr:uid="{17401DF2-B034-4692-BB73-BF6E06DFC988}"/>
    <cellStyle name="_Bayonne Restructuring 10-17_pom consolidated v3_ML Outputs_DFC_4T21_com_TS" xfId="3605" xr:uid="{A909FD44-9414-4ECD-B75B-AEB32AEBE475}"/>
    <cellStyle name="_Bayonne Restructuring 10-17_pom consolidated v3_ML Outputs_JV - SLC-MIT" xfId="2707" xr:uid="{084012FB-3860-4751-B49D-400E7375E5F8}"/>
    <cellStyle name="_Bayonne Restructuring 10-17_pom consolidated v3_Project Forest Pro Forma Model v58" xfId="89" xr:uid="{D5A2AA5A-E6E0-4236-8E3B-6E111419885F}"/>
    <cellStyle name="_Bayonne Restructuring 10-17_pom consolidated v3_Project Forest Pro Forma Model v58_DFC_4T21_com_TS" xfId="3606" xr:uid="{DAF873F0-2E7A-4868-A420-940FA15D48EE}"/>
    <cellStyle name="_Bayonne Restructuring 10-17_pom consolidated v3_Project Forest Pro Forma Model v58_JV - SLC-MIT" xfId="2708" xr:uid="{5F0C917D-5910-4334-97FC-D562E2F64A75}"/>
    <cellStyle name="_Bayonne Restructuring 11-15" xfId="90" xr:uid="{CB371002-62C7-42C4-8B79-B11EBB243690}"/>
    <cellStyle name="_Bayonne Restructuring 11-15_Copy of CNL Consolidated model_v.FPL_v37" xfId="91" xr:uid="{C50ACAD9-5686-4290-A553-0382B5122AE5}"/>
    <cellStyle name="_Bayonne Restructuring 11-15_Copy of CNL Consolidated model_v.FPL_v37_DFC_4T21_com_TS" xfId="3608" xr:uid="{C8586CD5-3A34-4C2A-B848-A22649AACAAA}"/>
    <cellStyle name="_Bayonne Restructuring 11-15_Copy of CNL Consolidated model_v.FPL_v37_Exelon Power Fuel Forecast - Project P 6-11-2004 ver21" xfId="92" xr:uid="{FA9F33BE-A024-49E4-8683-870479D83049}"/>
    <cellStyle name="_Bayonne Restructuring 11-15_Copy of CNL Consolidated model_v.FPL_v37_Exelon Power Fuel Forecast - Project P 6-11-2004 ver21_DFC_4T21_com_TS" xfId="3609" xr:uid="{BB975F0D-2DC1-4C12-AC2A-E710D5E494B8}"/>
    <cellStyle name="_Bayonne Restructuring 11-15_Copy of CNL Consolidated model_v.FPL_v37_Exelon Power Fuel Forecast - Project P 6-11-2004 ver21_JV - SLC-MIT" xfId="2711" xr:uid="{934FA9BE-E0BD-40CB-A778-F0C6BAC4D077}"/>
    <cellStyle name="_Bayonne Restructuring 11-15_Copy of CNL Consolidated model_v.FPL_v37_JV - SLC-MIT" xfId="2710" xr:uid="{C670B4FF-4DB5-492F-82C4-A00C411CD4C4}"/>
    <cellStyle name="_Bayonne Restructuring 11-15_Copy of CNL Consolidated model_v.FPL_v37_ML Outputs" xfId="93" xr:uid="{A90DF0DA-5E17-464A-B7FA-A31105EC4BC4}"/>
    <cellStyle name="_Bayonne Restructuring 11-15_Copy of CNL Consolidated model_v.FPL_v37_ML Outputs_DFC_4T21_com_TS" xfId="3610" xr:uid="{47452448-6242-440F-B4E5-0322AD67BCBF}"/>
    <cellStyle name="_Bayonne Restructuring 11-15_Copy of CNL Consolidated model_v.FPL_v37_ML Outputs_JV - SLC-MIT" xfId="2712" xr:uid="{CB45FCFF-AE28-4DF6-BBB4-7862BBAA18A1}"/>
    <cellStyle name="_Bayonne Restructuring 11-15_Copy of CNL Consolidated model_v.FPL_v37_Project Forest Pro Forma Model v58" xfId="94" xr:uid="{72EC80DC-C035-4FAB-AF86-54EAE9B30F37}"/>
    <cellStyle name="_Bayonne Restructuring 11-15_Copy of CNL Consolidated model_v.FPL_v37_Project Forest Pro Forma Model v58_DFC_4T21_com_TS" xfId="3611" xr:uid="{F1776AC2-0BAA-4CF0-918E-DFA268EDCFB4}"/>
    <cellStyle name="_Bayonne Restructuring 11-15_Copy of CNL Consolidated model_v.FPL_v37_Project Forest Pro Forma Model v58_JV - SLC-MIT" xfId="2713" xr:uid="{8ED5A844-BDD7-4DFC-A046-A8B4F2D9CACB}"/>
    <cellStyle name="_Bayonne Restructuring 11-15_D_Consolidated2" xfId="95" xr:uid="{CE4DF95F-7E61-48BB-9F88-2D5C34D843F9}"/>
    <cellStyle name="_Bayonne Restructuring 11-15_D_Consolidated2_DFC_4T21_com_TS" xfId="3612" xr:uid="{2C19AE15-B094-46D2-9AA2-B595C2155FFE}"/>
    <cellStyle name="_Bayonne Restructuring 11-15_D_Consolidated2_JV - SLC-MIT" xfId="2714" xr:uid="{A98D00C7-ED17-4395-8F6D-69FB341F7D3C}"/>
    <cellStyle name="_Bayonne Restructuring 11-15_DFC_4T21_com_TS" xfId="3607" xr:uid="{17A95FAD-5294-49B4-A146-B6E4800409C0}"/>
    <cellStyle name="_Bayonne Restructuring 11-15_JV - SLC-MIT" xfId="2709" xr:uid="{78921556-E926-4F8E-A788-6AB40F4DEF9B}"/>
    <cellStyle name="_Bayonne Restructuring 11-15_Model v9.8" xfId="96" xr:uid="{FF1256BD-507A-4BDB-96A8-1EC57BFFAA65}"/>
    <cellStyle name="_Bayonne Restructuring 11-15_Model v9.8_DFC_4T21_com_TS" xfId="3613" xr:uid="{DB89115E-0BEF-49A8-87F2-317E4BCC93D6}"/>
    <cellStyle name="_Bayonne Restructuring 11-15_Model v9.8_JV - SLC-MIT" xfId="2715" xr:uid="{4431C2F4-7C97-4679-8A2E-AC987E28F1FC}"/>
    <cellStyle name="_Bayonne Restructuring 11-15_Mutilples Template2" xfId="97" xr:uid="{4B0E559A-073C-4874-8919-3C4B4E551C69}"/>
    <cellStyle name="_Bayonne Restructuring 11-15_Mutilples Template2_DFC_4T21_com_TS" xfId="3614" xr:uid="{3C9ED8F2-8068-48F8-B9AC-25E847D74719}"/>
    <cellStyle name="_Bayonne Restructuring 11-15_Mutilples Template2_Exelon Power Fuel Forecast - Project P 6-11-2004 ver21" xfId="98" xr:uid="{3D58ADC3-58F0-4C29-AEE0-EC558B751893}"/>
    <cellStyle name="_Bayonne Restructuring 11-15_Mutilples Template2_Exelon Power Fuel Forecast - Project P 6-11-2004 ver21_DFC_4T21_com_TS" xfId="3615" xr:uid="{422A402E-FD48-4110-9849-1A9CADD864F4}"/>
    <cellStyle name="_Bayonne Restructuring 11-15_Mutilples Template2_Exelon Power Fuel Forecast - Project P 6-11-2004 ver21_JV - SLC-MIT" xfId="2717" xr:uid="{C3F7C0B6-9F7F-452F-9DA8-3168079A0B8E}"/>
    <cellStyle name="_Bayonne Restructuring 11-15_Mutilples Template2_JV - SLC-MIT" xfId="2716" xr:uid="{41606DB7-C670-4727-95FC-320E8F6C4D10}"/>
    <cellStyle name="_Bayonne Restructuring 11-15_Mutilples Template2_ML Outputs" xfId="99" xr:uid="{B6CFB30B-34C0-47A3-A698-4BE8BC1FC932}"/>
    <cellStyle name="_Bayonne Restructuring 11-15_Mutilples Template2_ML Outputs_DFC_4T21_com_TS" xfId="3616" xr:uid="{7F984E90-E499-4231-B6F0-A0CF6424AA31}"/>
    <cellStyle name="_Bayonne Restructuring 11-15_Mutilples Template2_ML Outputs_JV - SLC-MIT" xfId="2718" xr:uid="{832C833C-10F2-45C1-9AB5-09106752116D}"/>
    <cellStyle name="_Bayonne Restructuring 11-15_Mutilples Template2_Project Forest Pro Forma Model v58" xfId="100" xr:uid="{F9D12923-5CAF-4F0E-8A4A-63E5E7F17C37}"/>
    <cellStyle name="_Bayonne Restructuring 11-15_Mutilples Template2_Project Forest Pro Forma Model v58_DFC_4T21_com_TS" xfId="3617" xr:uid="{5BD2E254-B2C9-4245-9BDC-3F64BE1493CB}"/>
    <cellStyle name="_Bayonne Restructuring 11-15_Mutilples Template2_Project Forest Pro Forma Model v58_JV - SLC-MIT" xfId="2719" xr:uid="{DC230DDF-154E-4A38-AE03-1CFD3F7E605E}"/>
    <cellStyle name="_Bayonne Restructuring 11-15_pom consolidated v3" xfId="101" xr:uid="{3EF182E3-4B6E-4C29-93F8-0C114F757367}"/>
    <cellStyle name="_Bayonne Restructuring 11-15_pom consolidated v3_DFC_4T21_com_TS" xfId="3618" xr:uid="{E4984859-DFB9-438F-A244-67F23C4BB01B}"/>
    <cellStyle name="_Bayonne Restructuring 11-15_pom consolidated v3_Exelon Power Fuel Forecast - Project P 6-11-2004 ver21" xfId="102" xr:uid="{F1EBDC74-FF38-48BF-82AD-82CDE64DE175}"/>
    <cellStyle name="_Bayonne Restructuring 11-15_pom consolidated v3_Exelon Power Fuel Forecast - Project P 6-11-2004 ver21_DFC_4T21_com_TS" xfId="3619" xr:uid="{A2173083-EC8B-46F7-83F5-E9F169D735FE}"/>
    <cellStyle name="_Bayonne Restructuring 11-15_pom consolidated v3_Exelon Power Fuel Forecast - Project P 6-11-2004 ver21_JV - SLC-MIT" xfId="2721" xr:uid="{708855FC-6E2F-4C33-87A5-016168EB296F}"/>
    <cellStyle name="_Bayonne Restructuring 11-15_pom consolidated v3_JV - SLC-MIT" xfId="2720" xr:uid="{78D6F78E-FC2F-42D9-9594-15435982D52E}"/>
    <cellStyle name="_Bayonne Restructuring 11-15_pom consolidated v3_ML Outputs" xfId="103" xr:uid="{F4E729F6-5657-4FC9-9D85-4C7B2541E4A2}"/>
    <cellStyle name="_Bayonne Restructuring 11-15_pom consolidated v3_ML Outputs_DFC_4T21_com_TS" xfId="3620" xr:uid="{D889C331-C1C8-4F22-98FE-54941763A69D}"/>
    <cellStyle name="_Bayonne Restructuring 11-15_pom consolidated v3_ML Outputs_JV - SLC-MIT" xfId="2722" xr:uid="{FD0CE236-4B59-4893-8599-4D0599D6D7B9}"/>
    <cellStyle name="_Bayonne Restructuring 11-15_pom consolidated v3_Project Forest Pro Forma Model v58" xfId="104" xr:uid="{498EC878-F108-40BE-B06F-3950C59877DA}"/>
    <cellStyle name="_Bayonne Restructuring 11-15_pom consolidated v3_Project Forest Pro Forma Model v58_DFC_4T21_com_TS" xfId="3621" xr:uid="{48379720-2609-45F4-BCC0-0C6E6A0E8B49}"/>
    <cellStyle name="_Bayonne Restructuring 11-15_pom consolidated v3_Project Forest Pro Forma Model v58_JV - SLC-MIT" xfId="2723" xr:uid="{DAA17509-A993-4FDF-8B52-0B2BE7B28C5D}"/>
    <cellStyle name="_Bayonne Restructuring 1-19" xfId="105" xr:uid="{86775117-1832-4EAA-8AE5-1A983A4B8664}"/>
    <cellStyle name="_Bayonne Restructuring 1-19_Copy of CNL Consolidated model_v.FPL_v37" xfId="106" xr:uid="{9BA40011-92BF-496C-883D-72142A486CD2}"/>
    <cellStyle name="_Bayonne Restructuring 1-19_Copy of CNL Consolidated model_v.FPL_v37_DFC_4T21_com_TS" xfId="3623" xr:uid="{C4A4E644-BB0B-4909-8839-5BDCBE5932C7}"/>
    <cellStyle name="_Bayonne Restructuring 1-19_Copy of CNL Consolidated model_v.FPL_v37_Exelon Power Fuel Forecast - Project P 6-11-2004 ver21" xfId="107" xr:uid="{C42FFBFE-11DE-496C-AABF-5D8B9ECB8399}"/>
    <cellStyle name="_Bayonne Restructuring 1-19_Copy of CNL Consolidated model_v.FPL_v37_Exelon Power Fuel Forecast - Project P 6-11-2004 ver21_DFC_4T21_com_TS" xfId="3624" xr:uid="{1ECEBFAB-8E02-49D9-ACF1-F38FED7DB7B0}"/>
    <cellStyle name="_Bayonne Restructuring 1-19_Copy of CNL Consolidated model_v.FPL_v37_Exelon Power Fuel Forecast - Project P 6-11-2004 ver21_JV - SLC-MIT" xfId="2726" xr:uid="{1FB9E53B-3302-4A55-BCB9-0231061FCDAF}"/>
    <cellStyle name="_Bayonne Restructuring 1-19_Copy of CNL Consolidated model_v.FPL_v37_JV - SLC-MIT" xfId="2725" xr:uid="{5A61E622-498E-48EB-88FA-52975B62EDEF}"/>
    <cellStyle name="_Bayonne Restructuring 1-19_Copy of CNL Consolidated model_v.FPL_v37_ML Outputs" xfId="108" xr:uid="{8F5A1973-BEB9-4543-B32E-61E75A64F8AF}"/>
    <cellStyle name="_Bayonne Restructuring 1-19_Copy of CNL Consolidated model_v.FPL_v37_ML Outputs_DFC_4T21_com_TS" xfId="3625" xr:uid="{04728F85-96F3-45D8-BBC1-E419FC0A5B91}"/>
    <cellStyle name="_Bayonne Restructuring 1-19_Copy of CNL Consolidated model_v.FPL_v37_ML Outputs_JV - SLC-MIT" xfId="2727" xr:uid="{70ECF115-826F-407F-B08E-B3F722A57EE4}"/>
    <cellStyle name="_Bayonne Restructuring 1-19_Copy of CNL Consolidated model_v.FPL_v37_Project Forest Pro Forma Model v58" xfId="109" xr:uid="{A107CF9E-8A6B-433A-858C-A52D08750A34}"/>
    <cellStyle name="_Bayonne Restructuring 1-19_Copy of CNL Consolidated model_v.FPL_v37_Project Forest Pro Forma Model v58_DFC_4T21_com_TS" xfId="3626" xr:uid="{5B6EE6C1-4D65-440A-B677-CCA5D0B3F353}"/>
    <cellStyle name="_Bayonne Restructuring 1-19_Copy of CNL Consolidated model_v.FPL_v37_Project Forest Pro Forma Model v58_JV - SLC-MIT" xfId="2728" xr:uid="{7FC3A931-F9B8-4CB0-95DB-4D5D76DE6BF9}"/>
    <cellStyle name="_Bayonne Restructuring 1-19_D_Consolidated2" xfId="110" xr:uid="{0C77074D-B8AF-493D-8F3F-51A25B97D48E}"/>
    <cellStyle name="_Bayonne Restructuring 1-19_D_Consolidated2_DFC_4T21_com_TS" xfId="3627" xr:uid="{F4AD6C27-72D6-4364-B352-8B4786DD2F76}"/>
    <cellStyle name="_Bayonne Restructuring 1-19_D_Consolidated2_JV - SLC-MIT" xfId="2729" xr:uid="{F8F81934-94E7-46F2-B594-BA076AF98DE0}"/>
    <cellStyle name="_Bayonne Restructuring 1-19_DFC_4T21_com_TS" xfId="3622" xr:uid="{612B0B2E-0874-4274-9B49-44D1EED4B888}"/>
    <cellStyle name="_Bayonne Restructuring 1-19_JV - SLC-MIT" xfId="2724" xr:uid="{042C3449-471B-40D7-94F4-691CBAFAC5DB}"/>
    <cellStyle name="_Bayonne Restructuring 1-19_Model v9.8" xfId="111" xr:uid="{E03734D4-18B6-4CA7-9199-CCFD4DD59D1C}"/>
    <cellStyle name="_Bayonne Restructuring 1-19_Model v9.8_DFC_4T21_com_TS" xfId="3628" xr:uid="{9642073E-C4F0-47F9-A7A7-367117FF3855}"/>
    <cellStyle name="_Bayonne Restructuring 1-19_Model v9.8_JV - SLC-MIT" xfId="2730" xr:uid="{2484D8E8-7636-4691-AC5F-2A9BF18ECC1A}"/>
    <cellStyle name="_Bayonne Restructuring 1-19_Mutilples Template2" xfId="112" xr:uid="{830629AF-2377-4A2D-8B52-733459C27CF2}"/>
    <cellStyle name="_Bayonne Restructuring 1-19_Mutilples Template2_DFC_4T21_com_TS" xfId="3629" xr:uid="{005675B3-9CA4-4120-A538-E43DBFF9A04F}"/>
    <cellStyle name="_Bayonne Restructuring 1-19_Mutilples Template2_Exelon Power Fuel Forecast - Project P 6-11-2004 ver21" xfId="113" xr:uid="{E773117C-A934-46DE-956C-88E31C3D89A2}"/>
    <cellStyle name="_Bayonne Restructuring 1-19_Mutilples Template2_Exelon Power Fuel Forecast - Project P 6-11-2004 ver21_DFC_4T21_com_TS" xfId="3630" xr:uid="{482651C5-26D0-40EF-9E4B-384E7D348654}"/>
    <cellStyle name="_Bayonne Restructuring 1-19_Mutilples Template2_Exelon Power Fuel Forecast - Project P 6-11-2004 ver21_JV - SLC-MIT" xfId="2732" xr:uid="{759BC710-1B7E-4B07-BF4C-87ABE699DCAB}"/>
    <cellStyle name="_Bayonne Restructuring 1-19_Mutilples Template2_JV - SLC-MIT" xfId="2731" xr:uid="{B8A8C383-6C41-4F47-B646-2FEB0A701AA3}"/>
    <cellStyle name="_Bayonne Restructuring 1-19_Mutilples Template2_ML Outputs" xfId="114" xr:uid="{85E62567-BD96-49F9-A682-75720CE5EF18}"/>
    <cellStyle name="_Bayonne Restructuring 1-19_Mutilples Template2_ML Outputs_DFC_4T21_com_TS" xfId="3631" xr:uid="{C7534A09-478F-4868-9739-AAE914148BE1}"/>
    <cellStyle name="_Bayonne Restructuring 1-19_Mutilples Template2_ML Outputs_JV - SLC-MIT" xfId="2733" xr:uid="{7081F78E-0EDC-42FF-8207-9B5FDA5A91D6}"/>
    <cellStyle name="_Bayonne Restructuring 1-19_Mutilples Template2_Project Forest Pro Forma Model v58" xfId="115" xr:uid="{189333F6-C248-4723-BAEE-1B770558ABBC}"/>
    <cellStyle name="_Bayonne Restructuring 1-19_Mutilples Template2_Project Forest Pro Forma Model v58_DFC_4T21_com_TS" xfId="3632" xr:uid="{994B864F-2A75-4F75-8708-A9CB333CD55E}"/>
    <cellStyle name="_Bayonne Restructuring 1-19_Mutilples Template2_Project Forest Pro Forma Model v58_JV - SLC-MIT" xfId="2734" xr:uid="{574ED02B-D972-4B6D-98A2-9654722EC061}"/>
    <cellStyle name="_Bayonne Restructuring 1-19_pom consolidated v3" xfId="116" xr:uid="{11A9DF8C-0A39-48D4-BC2D-4856D59FA177}"/>
    <cellStyle name="_Bayonne Restructuring 1-19_pom consolidated v3_DFC_4T21_com_TS" xfId="3633" xr:uid="{275C6E86-DEAC-4E77-8B54-BC167A0CF39E}"/>
    <cellStyle name="_Bayonne Restructuring 1-19_pom consolidated v3_Exelon Power Fuel Forecast - Project P 6-11-2004 ver21" xfId="117" xr:uid="{94715901-8E15-49A9-98EA-D7E4E1A594D9}"/>
    <cellStyle name="_Bayonne Restructuring 1-19_pom consolidated v3_Exelon Power Fuel Forecast - Project P 6-11-2004 ver21_DFC_4T21_com_TS" xfId="3634" xr:uid="{9A72945B-D2D6-42C3-B6CA-B87B8720C8F5}"/>
    <cellStyle name="_Bayonne Restructuring 1-19_pom consolidated v3_Exelon Power Fuel Forecast - Project P 6-11-2004 ver21_JV - SLC-MIT" xfId="2736" xr:uid="{6523F626-F464-401E-B25E-C6E07DE063B3}"/>
    <cellStyle name="_Bayonne Restructuring 1-19_pom consolidated v3_JV - SLC-MIT" xfId="2735" xr:uid="{C7243C6C-E61C-433F-B8F0-07A5F7CDA82A}"/>
    <cellStyle name="_Bayonne Restructuring 1-19_pom consolidated v3_ML Outputs" xfId="118" xr:uid="{24BE66F2-5B14-467C-9C56-6E50B85BDB6F}"/>
    <cellStyle name="_Bayonne Restructuring 1-19_pom consolidated v3_ML Outputs_DFC_4T21_com_TS" xfId="3635" xr:uid="{772AD056-552E-4E04-A82C-348717C42B89}"/>
    <cellStyle name="_Bayonne Restructuring 1-19_pom consolidated v3_ML Outputs_JV - SLC-MIT" xfId="2737" xr:uid="{740A8203-3966-4083-856C-2CE039FFA1E9}"/>
    <cellStyle name="_Bayonne Restructuring 1-19_pom consolidated v3_Project Forest Pro Forma Model v58" xfId="119" xr:uid="{7829DC07-DE8D-4282-A9DA-2102AC43B7CA}"/>
    <cellStyle name="_Bayonne Restructuring 1-19_pom consolidated v3_Project Forest Pro Forma Model v58_DFC_4T21_com_TS" xfId="3636" xr:uid="{D4F46039-1FA6-47EC-82B2-A7F98180504A}"/>
    <cellStyle name="_Bayonne Restructuring 1-19_pom consolidated v3_Project Forest Pro Forma Model v58_JV - SLC-MIT" xfId="2738" xr:uid="{3F7CC345-ED7F-47DE-B00B-9CF10C78A1AE}"/>
    <cellStyle name="_Book9" xfId="120" xr:uid="{7E7D0F5B-A7F1-499A-9A85-DB85A890A06E}"/>
    <cellStyle name="_Book9_Copy of CNL Consolidated model_v.FPL_v37" xfId="121" xr:uid="{55A4951B-1B03-496C-8F33-7F33EAAA582C}"/>
    <cellStyle name="_Book9_Copy of CNL Consolidated model_v.FPL_v37_DFC_4T21_com_TS" xfId="3638" xr:uid="{A1343B00-19EF-415A-A0D8-E5B02E8ECA8F}"/>
    <cellStyle name="_Book9_Copy of CNL Consolidated model_v.FPL_v37_Exelon Power Fuel Forecast - Project P 6-11-2004 ver21" xfId="122" xr:uid="{ADB0FAB6-B2B4-44D4-8288-02064812664A}"/>
    <cellStyle name="_Book9_Copy of CNL Consolidated model_v.FPL_v37_Exelon Power Fuel Forecast - Project P 6-11-2004 ver21_DFC_4T21_com_TS" xfId="3639" xr:uid="{F2153E0D-A90F-4E99-97BE-4CC72E8F1995}"/>
    <cellStyle name="_Book9_Copy of CNL Consolidated model_v.FPL_v37_Exelon Power Fuel Forecast - Project P 6-11-2004 ver21_JV - SLC-MIT" xfId="2741" xr:uid="{CDBC1DA1-85E7-4ADE-A122-D0895A785AA0}"/>
    <cellStyle name="_Book9_Copy of CNL Consolidated model_v.FPL_v37_JV - SLC-MIT" xfId="2740" xr:uid="{254FD3CC-5F41-4572-806E-40C8DB52B1BB}"/>
    <cellStyle name="_Book9_Copy of CNL Consolidated model_v.FPL_v37_ML Outputs" xfId="123" xr:uid="{D3F0C6EE-BCFD-4B98-8DEF-D3847B7B8070}"/>
    <cellStyle name="_Book9_Copy of CNL Consolidated model_v.FPL_v37_ML Outputs_DFC_4T21_com_TS" xfId="3640" xr:uid="{46A64870-1FE8-4D5A-AC7D-A130C049ABDC}"/>
    <cellStyle name="_Book9_Copy of CNL Consolidated model_v.FPL_v37_ML Outputs_JV - SLC-MIT" xfId="2742" xr:uid="{F04D7C69-0047-4736-A3BC-FCECEA9A6F64}"/>
    <cellStyle name="_Book9_Copy of CNL Consolidated model_v.FPL_v37_Project Forest Pro Forma Model v58" xfId="124" xr:uid="{AA2CA8A4-7BE1-4464-AE79-91DC23A1DC71}"/>
    <cellStyle name="_Book9_Copy of CNL Consolidated model_v.FPL_v37_Project Forest Pro Forma Model v58_DFC_4T21_com_TS" xfId="3641" xr:uid="{933DF7B9-22D4-45F5-B8E8-8E258CD77839}"/>
    <cellStyle name="_Book9_Copy of CNL Consolidated model_v.FPL_v37_Project Forest Pro Forma Model v58_JV - SLC-MIT" xfId="2743" xr:uid="{8284225F-59BB-4344-B437-F7248A6CE54D}"/>
    <cellStyle name="_Book9_D_Consolidated2" xfId="125" xr:uid="{1EA332E3-CD13-43DF-BB00-1E5AB1EA5362}"/>
    <cellStyle name="_Book9_D_Consolidated2_DFC_4T21_com_TS" xfId="3642" xr:uid="{A99EE9DB-CA4A-484E-A743-D6255B934512}"/>
    <cellStyle name="_Book9_D_Consolidated2_JV - SLC-MIT" xfId="2744" xr:uid="{7C4E6A10-A4F3-4C53-9AD4-0B0816B4217F}"/>
    <cellStyle name="_Book9_DFC_4T21_com_TS" xfId="3637" xr:uid="{F22DB75F-BBD7-4D2A-ACC8-18B7B93DF223}"/>
    <cellStyle name="_Book9_JV - SLC-MIT" xfId="2739" xr:uid="{3246CC17-EAE0-4F5E-80E9-D4AA50CECF63}"/>
    <cellStyle name="_Book9_Model v9.8" xfId="126" xr:uid="{93020088-0535-4136-9887-53F049DD6883}"/>
    <cellStyle name="_Book9_Model v9.8_DFC_4T21_com_TS" xfId="3643" xr:uid="{F0B8ACEC-CCF8-42C9-BF8B-EE78989748C1}"/>
    <cellStyle name="_Book9_Model v9.8_JV - SLC-MIT" xfId="2745" xr:uid="{F73A1BF7-4521-4138-AF0A-DB63FF1F2B5E}"/>
    <cellStyle name="_Book9_Mutilples Template2" xfId="127" xr:uid="{50F9C1A4-71D3-4BE6-95F6-25B122095916}"/>
    <cellStyle name="_Book9_Mutilples Template2_DFC_4T21_com_TS" xfId="3644" xr:uid="{2F5C3D7A-6989-4B0C-8A78-E8DC47DB4F37}"/>
    <cellStyle name="_Book9_Mutilples Template2_Exelon Power Fuel Forecast - Project P 6-11-2004 ver21" xfId="128" xr:uid="{D61910CB-7E79-4AAD-A6A8-5609F7BDB005}"/>
    <cellStyle name="_Book9_Mutilples Template2_Exelon Power Fuel Forecast - Project P 6-11-2004 ver21_DFC_4T21_com_TS" xfId="3645" xr:uid="{475011EC-2741-4594-A070-68EB958D904F}"/>
    <cellStyle name="_Book9_Mutilples Template2_Exelon Power Fuel Forecast - Project P 6-11-2004 ver21_JV - SLC-MIT" xfId="2747" xr:uid="{57EA2C96-B754-4E04-A97F-D3031EB36EDB}"/>
    <cellStyle name="_Book9_Mutilples Template2_JV - SLC-MIT" xfId="2746" xr:uid="{84B49468-7A3B-41FD-ACD1-B4C3D82224D9}"/>
    <cellStyle name="_Book9_Mutilples Template2_ML Outputs" xfId="129" xr:uid="{00D5DB57-51C9-450E-905D-079749A05AA7}"/>
    <cellStyle name="_Book9_Mutilples Template2_ML Outputs_DFC_4T21_com_TS" xfId="3646" xr:uid="{7FA851EB-0859-4CBE-9ADD-5A0022418EB2}"/>
    <cellStyle name="_Book9_Mutilples Template2_ML Outputs_JV - SLC-MIT" xfId="2748" xr:uid="{5653B57B-61BD-4FF3-A38E-D80EC54278D0}"/>
    <cellStyle name="_Book9_Mutilples Template2_Project Forest Pro Forma Model v58" xfId="130" xr:uid="{ED14F34B-FD1E-460F-8BF7-632686139DC1}"/>
    <cellStyle name="_Book9_Mutilples Template2_Project Forest Pro Forma Model v58_DFC_4T21_com_TS" xfId="3647" xr:uid="{B95483EE-D6AF-487A-8C9F-609D47346F87}"/>
    <cellStyle name="_Book9_Mutilples Template2_Project Forest Pro Forma Model v58_JV - SLC-MIT" xfId="2749" xr:uid="{50885006-BF86-43BE-9828-04CF6AB48AE3}"/>
    <cellStyle name="_Book9_pom consolidated v3" xfId="131" xr:uid="{B09914CC-8F04-4B76-ADFA-A9273EDD00B5}"/>
    <cellStyle name="_Book9_pom consolidated v3_DFC_4T21_com_TS" xfId="3648" xr:uid="{A5B2F6D0-85B1-4632-9920-C9329B674FCD}"/>
    <cellStyle name="_Book9_pom consolidated v3_Exelon Power Fuel Forecast - Project P 6-11-2004 ver21" xfId="132" xr:uid="{DDC551D6-E21A-4173-BA6F-00231CC24B93}"/>
    <cellStyle name="_Book9_pom consolidated v3_Exelon Power Fuel Forecast - Project P 6-11-2004 ver21_DFC_4T21_com_TS" xfId="3649" xr:uid="{C87ED4A2-26E1-4DC2-94C6-C6AFFA386634}"/>
    <cellStyle name="_Book9_pom consolidated v3_Exelon Power Fuel Forecast - Project P 6-11-2004 ver21_JV - SLC-MIT" xfId="2751" xr:uid="{1403722B-BE20-4335-923D-A7EFD11930EB}"/>
    <cellStyle name="_Book9_pom consolidated v3_JV - SLC-MIT" xfId="2750" xr:uid="{FF46DA25-EA34-4355-9656-F9F3A1F6B671}"/>
    <cellStyle name="_Book9_pom consolidated v3_ML Outputs" xfId="133" xr:uid="{D9DB1740-0175-4140-A6A9-4BE93CA6C837}"/>
    <cellStyle name="_Book9_pom consolidated v3_ML Outputs_DFC_4T21_com_TS" xfId="3650" xr:uid="{05ACB6AD-0F09-41DB-8B95-FD26F3AE789B}"/>
    <cellStyle name="_Book9_pom consolidated v3_ML Outputs_JV - SLC-MIT" xfId="2752" xr:uid="{BCCBDC4C-2AD6-46C1-960D-64B114AAC26D}"/>
    <cellStyle name="_Book9_pom consolidated v3_Project Forest Pro Forma Model v58" xfId="134" xr:uid="{7167694B-42F7-4E54-A1A2-BF8D1102EA13}"/>
    <cellStyle name="_Book9_pom consolidated v3_Project Forest Pro Forma Model v58_DFC_4T21_com_TS" xfId="3651" xr:uid="{6CB58BF6-6008-47F9-BBCE-1B15011C8F2D}"/>
    <cellStyle name="_Book9_pom consolidated v3_Project Forest Pro Forma Model v58_JV - SLC-MIT" xfId="2753" xr:uid="{81FF4A1F-CD90-4704-A761-202A4DDAE683}"/>
    <cellStyle name="_Camden Debt Breakage" xfId="135" xr:uid="{477EAD8B-334A-4F35-A041-CED4F1A32571}"/>
    <cellStyle name="_Camden Debt Breakage_Copy of CNL Consolidated model_v.FPL_v37" xfId="136" xr:uid="{998D46C7-78E1-4445-A5C5-B0B43C958116}"/>
    <cellStyle name="_Camden Debt Breakage_Copy of CNL Consolidated model_v.FPL_v37_DFC_4T21_com_TS" xfId="3653" xr:uid="{72539F02-A8E2-45CF-AC5E-CCDD53AEA66A}"/>
    <cellStyle name="_Camden Debt Breakage_Copy of CNL Consolidated model_v.FPL_v37_Exelon Power Fuel Forecast - Project P 6-11-2004 ver21" xfId="137" xr:uid="{443DB42A-E5A6-4D90-82FD-8EF8DB6C9979}"/>
    <cellStyle name="_Camden Debt Breakage_Copy of CNL Consolidated model_v.FPL_v37_Exelon Power Fuel Forecast - Project P 6-11-2004 ver21_DFC_4T21_com_TS" xfId="3654" xr:uid="{06D0D5B6-8DDA-4229-895D-B90329F44ABB}"/>
    <cellStyle name="_Camden Debt Breakage_Copy of CNL Consolidated model_v.FPL_v37_Exelon Power Fuel Forecast - Project P 6-11-2004 ver21_JV - SLC-MIT" xfId="2756" xr:uid="{F0377BC4-CD95-409A-A924-F8341F483B12}"/>
    <cellStyle name="_Camden Debt Breakage_Copy of CNL Consolidated model_v.FPL_v37_JV - SLC-MIT" xfId="2755" xr:uid="{41F9194B-B1BF-4773-813B-E0A65E02F239}"/>
    <cellStyle name="_Camden Debt Breakage_Copy of CNL Consolidated model_v.FPL_v37_ML Outputs" xfId="138" xr:uid="{90A8CE9A-FE8E-470B-9D76-BD3501726FBE}"/>
    <cellStyle name="_Camden Debt Breakage_Copy of CNL Consolidated model_v.FPL_v37_ML Outputs_DFC_4T21_com_TS" xfId="3655" xr:uid="{4F6C3E2C-2AF5-4A3F-AFE5-F715C002E86A}"/>
    <cellStyle name="_Camden Debt Breakage_Copy of CNL Consolidated model_v.FPL_v37_ML Outputs_JV - SLC-MIT" xfId="2757" xr:uid="{1FBF7282-ABA0-4DF9-8133-D166E8022802}"/>
    <cellStyle name="_Camden Debt Breakage_Copy of CNL Consolidated model_v.FPL_v37_Project Forest Pro Forma Model v58" xfId="139" xr:uid="{18313401-75AE-44E9-8126-77CF3E028976}"/>
    <cellStyle name="_Camden Debt Breakage_Copy of CNL Consolidated model_v.FPL_v37_Project Forest Pro Forma Model v58_DFC_4T21_com_TS" xfId="3656" xr:uid="{71F8B95F-E1EC-4FD2-8F65-5E854EA36434}"/>
    <cellStyle name="_Camden Debt Breakage_Copy of CNL Consolidated model_v.FPL_v37_Project Forest Pro Forma Model v58_JV - SLC-MIT" xfId="2758" xr:uid="{8EA494DB-B562-4E83-8E50-36AD6C526510}"/>
    <cellStyle name="_Camden Debt Breakage_D_Consolidated2" xfId="140" xr:uid="{23A8DA1B-C593-43CB-984A-2D350D9FA374}"/>
    <cellStyle name="_Camden Debt Breakage_D_Consolidated2_DFC_4T21_com_TS" xfId="3657" xr:uid="{38E16318-248A-40A2-A5DC-1271BF69E9FF}"/>
    <cellStyle name="_Camden Debt Breakage_D_Consolidated2_JV - SLC-MIT" xfId="2759" xr:uid="{C6DEC2AD-EE79-4E6B-BB22-E3CF2518BC5A}"/>
    <cellStyle name="_Camden Debt Breakage_DFC_4T21_com_TS" xfId="3652" xr:uid="{D91E28CE-5D29-43EA-B0B5-6C10FC35E92E}"/>
    <cellStyle name="_Camden Debt Breakage_JV - SLC-MIT" xfId="2754" xr:uid="{7CB01CB3-F694-4D25-88D8-58E707089138}"/>
    <cellStyle name="_Camden Debt Breakage_Model v9.8" xfId="141" xr:uid="{FD78077A-2A54-4771-AC96-15BA67401CDC}"/>
    <cellStyle name="_Camden Debt Breakage_Model v9.8_DFC_4T21_com_TS" xfId="3658" xr:uid="{98F71D31-DCEC-4835-BC2C-81FF0D7657CA}"/>
    <cellStyle name="_Camden Debt Breakage_Model v9.8_JV - SLC-MIT" xfId="2760" xr:uid="{FEEF4351-B2F2-46B6-A918-A88D3E27822C}"/>
    <cellStyle name="_Camden Debt Breakage_Mutilples Template2" xfId="142" xr:uid="{54C6AA85-0574-47C6-A48C-7065BB68B62A}"/>
    <cellStyle name="_Camden Debt Breakage_Mutilples Template2_DFC_4T21_com_TS" xfId="3659" xr:uid="{C4ED3A3D-AA3E-4275-95AD-509AE658D324}"/>
    <cellStyle name="_Camden Debt Breakage_Mutilples Template2_Exelon Power Fuel Forecast - Project P 6-11-2004 ver21" xfId="143" xr:uid="{084537BB-310D-4B03-AF92-D7B2F279010B}"/>
    <cellStyle name="_Camden Debt Breakage_Mutilples Template2_Exelon Power Fuel Forecast - Project P 6-11-2004 ver21_DFC_4T21_com_TS" xfId="3660" xr:uid="{D3D456B1-1A9D-4CF0-B284-63B1EE8C2FD0}"/>
    <cellStyle name="_Camden Debt Breakage_Mutilples Template2_Exelon Power Fuel Forecast - Project P 6-11-2004 ver21_JV - SLC-MIT" xfId="2762" xr:uid="{C12AC68C-4973-431F-AF37-67B7EB856CC1}"/>
    <cellStyle name="_Camden Debt Breakage_Mutilples Template2_JV - SLC-MIT" xfId="2761" xr:uid="{F821AA38-07BE-406B-AA31-CFF8CF25347B}"/>
    <cellStyle name="_Camden Debt Breakage_Mutilples Template2_ML Outputs" xfId="144" xr:uid="{AD86C57C-BEB2-43C7-B117-4499877660BF}"/>
    <cellStyle name="_Camden Debt Breakage_Mutilples Template2_ML Outputs_DFC_4T21_com_TS" xfId="3661" xr:uid="{9FAEF207-2935-4EDD-A5B0-CC0FFF449A96}"/>
    <cellStyle name="_Camden Debt Breakage_Mutilples Template2_ML Outputs_JV - SLC-MIT" xfId="2763" xr:uid="{39933252-9556-4556-A7B8-CD0596E5F71B}"/>
    <cellStyle name="_Camden Debt Breakage_Mutilples Template2_Project Forest Pro Forma Model v58" xfId="145" xr:uid="{7B54A4FF-AC43-46FD-99FD-A8624B3D1837}"/>
    <cellStyle name="_Camden Debt Breakage_Mutilples Template2_Project Forest Pro Forma Model v58_DFC_4T21_com_TS" xfId="3662" xr:uid="{95621986-9568-4BF0-A6A6-65DF79042B98}"/>
    <cellStyle name="_Camden Debt Breakage_Mutilples Template2_Project Forest Pro Forma Model v58_JV - SLC-MIT" xfId="2764" xr:uid="{167D239C-B8AA-4828-B9E3-A7EB30CE4626}"/>
    <cellStyle name="_Camden Debt Breakage_pom consolidated v3" xfId="146" xr:uid="{ECF5C186-1FA9-4BC3-BB5E-B978692D7A64}"/>
    <cellStyle name="_Camden Debt Breakage_pom consolidated v3_DFC_4T21_com_TS" xfId="3663" xr:uid="{727FA311-06B8-40B4-B13F-D18B19658E9C}"/>
    <cellStyle name="_Camden Debt Breakage_pom consolidated v3_Exelon Power Fuel Forecast - Project P 6-11-2004 ver21" xfId="147" xr:uid="{F1BA731F-B180-46E1-BE69-B384C82D44D9}"/>
    <cellStyle name="_Camden Debt Breakage_pom consolidated v3_Exelon Power Fuel Forecast - Project P 6-11-2004 ver21_DFC_4T21_com_TS" xfId="3664" xr:uid="{C24A347C-802E-482C-949F-9803D0960483}"/>
    <cellStyle name="_Camden Debt Breakage_pom consolidated v3_Exelon Power Fuel Forecast - Project P 6-11-2004 ver21_JV - SLC-MIT" xfId="2766" xr:uid="{EED6A304-CCA2-413B-B64C-B94D562106ED}"/>
    <cellStyle name="_Camden Debt Breakage_pom consolidated v3_JV - SLC-MIT" xfId="2765" xr:uid="{4FBB6194-531E-4CA4-81BF-A6C91561C3EC}"/>
    <cellStyle name="_Camden Debt Breakage_pom consolidated v3_ML Outputs" xfId="148" xr:uid="{857F3CAD-8B95-4A2D-BB75-ED016BA5F0E0}"/>
    <cellStyle name="_Camden Debt Breakage_pom consolidated v3_ML Outputs_DFC_4T21_com_TS" xfId="3665" xr:uid="{369DE7EC-8EBA-4C22-B88B-5015D08AC957}"/>
    <cellStyle name="_Camden Debt Breakage_pom consolidated v3_ML Outputs_JV - SLC-MIT" xfId="2767" xr:uid="{2F5A5D2C-07FA-4F66-B122-8C79B3666030}"/>
    <cellStyle name="_Camden Debt Breakage_pom consolidated v3_Project Forest Pro Forma Model v58" xfId="149" xr:uid="{7434C5CA-C542-4EC6-B2BB-899390F7EA30}"/>
    <cellStyle name="_Camden Debt Breakage_pom consolidated v3_Project Forest Pro Forma Model v58_DFC_4T21_com_TS" xfId="3666" xr:uid="{CE37E3BE-87BF-43F5-A164-5440929E0039}"/>
    <cellStyle name="_Camden Debt Breakage_pom consolidated v3_Project Forest Pro Forma Model v58_JV - SLC-MIT" xfId="2768" xr:uid="{FFC4A9FA-7E15-40F9-9375-FAF5EB805320}"/>
    <cellStyle name="_Camden_Bayonne Restructure 6-06-01" xfId="150" xr:uid="{87F792C4-AF4B-43A9-BE40-D8BDFE410CF9}"/>
    <cellStyle name="_Camden_Bayonne Restructure 6-06-01_Copy of CNL Consolidated model_v.FPL_v37" xfId="151" xr:uid="{64EE27E2-94FF-4F6F-9A62-3E8BB8EDCAC8}"/>
    <cellStyle name="_Camden_Bayonne Restructure 6-06-01_Copy of CNL Consolidated model_v.FPL_v37_DFC_4T21_com_TS" xfId="3668" xr:uid="{735A1F2A-6554-4A4B-B71C-BE6092E556EA}"/>
    <cellStyle name="_Camden_Bayonne Restructure 6-06-01_Copy of CNL Consolidated model_v.FPL_v37_Exelon Power Fuel Forecast - Project P 6-11-2004 ver21" xfId="152" xr:uid="{91E983C7-649D-455A-B371-F11AF9C82A1D}"/>
    <cellStyle name="_Camden_Bayonne Restructure 6-06-01_Copy of CNL Consolidated model_v.FPL_v37_Exelon Power Fuel Forecast - Project P 6-11-2004 ver21_DFC_4T21_com_TS" xfId="3669" xr:uid="{5EE8D135-0B3D-4095-831F-2EA964202EB1}"/>
    <cellStyle name="_Camden_Bayonne Restructure 6-06-01_Copy of CNL Consolidated model_v.FPL_v37_Exelon Power Fuel Forecast - Project P 6-11-2004 ver21_JV - SLC-MIT" xfId="2771" xr:uid="{E20C9506-C256-4836-AF34-0BBE805EDBD3}"/>
    <cellStyle name="_Camden_Bayonne Restructure 6-06-01_Copy of CNL Consolidated model_v.FPL_v37_JV - SLC-MIT" xfId="2770" xr:uid="{E7A348E6-C12B-4D62-B0B3-856145A2A095}"/>
    <cellStyle name="_Camden_Bayonne Restructure 6-06-01_Copy of CNL Consolidated model_v.FPL_v37_ML Outputs" xfId="153" xr:uid="{E8F4DD29-6B03-4C84-9DFB-27A38BC20565}"/>
    <cellStyle name="_Camden_Bayonne Restructure 6-06-01_Copy of CNL Consolidated model_v.FPL_v37_ML Outputs_DFC_4T21_com_TS" xfId="3670" xr:uid="{E695B3F5-3A03-49A6-8C43-9BA564650809}"/>
    <cellStyle name="_Camden_Bayonne Restructure 6-06-01_Copy of CNL Consolidated model_v.FPL_v37_ML Outputs_JV - SLC-MIT" xfId="2772" xr:uid="{A64B6C38-630D-4D16-BB1F-FEBEDE4C7535}"/>
    <cellStyle name="_Camden_Bayonne Restructure 6-06-01_Copy of CNL Consolidated model_v.FPL_v37_Project Forest Pro Forma Model v58" xfId="154" xr:uid="{84670426-74EE-4DD2-8273-E885105C6E35}"/>
    <cellStyle name="_Camden_Bayonne Restructure 6-06-01_Copy of CNL Consolidated model_v.FPL_v37_Project Forest Pro Forma Model v58_DFC_4T21_com_TS" xfId="3671" xr:uid="{65DF2E6C-3A57-4BC6-A1A8-9EC8D7918F07}"/>
    <cellStyle name="_Camden_Bayonne Restructure 6-06-01_Copy of CNL Consolidated model_v.FPL_v37_Project Forest Pro Forma Model v58_JV - SLC-MIT" xfId="2773" xr:uid="{EA7626AC-56DD-4EC1-A7D6-98120390DA2F}"/>
    <cellStyle name="_Camden_Bayonne Restructure 6-06-01_D_Consolidated2" xfId="155" xr:uid="{7F95AC08-3B50-43CA-AF3E-2919DF26186D}"/>
    <cellStyle name="_Camden_Bayonne Restructure 6-06-01_D_Consolidated2_DFC_4T21_com_TS" xfId="3672" xr:uid="{A315D909-3607-4343-ABA0-69E53D784B48}"/>
    <cellStyle name="_Camden_Bayonne Restructure 6-06-01_D_Consolidated2_JV - SLC-MIT" xfId="2774" xr:uid="{8D1A5C0C-8952-4464-8F93-F8D13B7D1FC1}"/>
    <cellStyle name="_Camden_Bayonne Restructure 6-06-01_DFC_4T21_com_TS" xfId="3667" xr:uid="{D72A68B3-8B49-4702-8B25-C635D1E6692D}"/>
    <cellStyle name="_Camden_Bayonne Restructure 6-06-01_JV - SLC-MIT" xfId="2769" xr:uid="{8F1AE299-511F-4B67-930E-680950052740}"/>
    <cellStyle name="_Camden_Bayonne Restructure 6-06-01_Model v9.8" xfId="156" xr:uid="{C2A793DC-A830-477C-A21D-277F270EA281}"/>
    <cellStyle name="_Camden_Bayonne Restructure 6-06-01_Model v9.8_DFC_4T21_com_TS" xfId="3673" xr:uid="{7E77B093-DCD8-4DFF-A37B-EB7C34C53C78}"/>
    <cellStyle name="_Camden_Bayonne Restructure 6-06-01_Model v9.8_JV - SLC-MIT" xfId="2775" xr:uid="{E2C71D50-7B98-40DA-A17E-D39E0B30D3A0}"/>
    <cellStyle name="_Camden_Bayonne Restructure 6-06-01_Mutilples Template2" xfId="157" xr:uid="{63F0DE1F-9472-4955-85B6-B342C7F8439E}"/>
    <cellStyle name="_Camden_Bayonne Restructure 6-06-01_Mutilples Template2_DFC_4T21_com_TS" xfId="3674" xr:uid="{1E7520C2-A9E6-4A9B-BD13-95E20D9B8FF4}"/>
    <cellStyle name="_Camden_Bayonne Restructure 6-06-01_Mutilples Template2_Exelon Power Fuel Forecast - Project P 6-11-2004 ver21" xfId="158" xr:uid="{52DA0B5F-1FB3-49CD-90FF-031775E7DBCC}"/>
    <cellStyle name="_Camden_Bayonne Restructure 6-06-01_Mutilples Template2_Exelon Power Fuel Forecast - Project P 6-11-2004 ver21_DFC_4T21_com_TS" xfId="3675" xr:uid="{E9642CC7-59A8-4035-A14E-7124AD908C13}"/>
    <cellStyle name="_Camden_Bayonne Restructure 6-06-01_Mutilples Template2_Exelon Power Fuel Forecast - Project P 6-11-2004 ver21_JV - SLC-MIT" xfId="2777" xr:uid="{9EBAC097-5B36-476C-B324-6C0652ECB641}"/>
    <cellStyle name="_Camden_Bayonne Restructure 6-06-01_Mutilples Template2_JV - SLC-MIT" xfId="2776" xr:uid="{6A5CE61F-6CA0-4E22-A133-692DB6503B5A}"/>
    <cellStyle name="_Camden_Bayonne Restructure 6-06-01_Mutilples Template2_ML Outputs" xfId="159" xr:uid="{9311275D-E5AB-466E-848F-821A62F39788}"/>
    <cellStyle name="_Camden_Bayonne Restructure 6-06-01_Mutilples Template2_ML Outputs_DFC_4T21_com_TS" xfId="3676" xr:uid="{320C8877-8F8F-4C3B-9D9F-5866917076F5}"/>
    <cellStyle name="_Camden_Bayonne Restructure 6-06-01_Mutilples Template2_ML Outputs_JV - SLC-MIT" xfId="2778" xr:uid="{AD3180A6-D892-4D78-8113-A1E5BE4559F7}"/>
    <cellStyle name="_Camden_Bayonne Restructure 6-06-01_Mutilples Template2_Project Forest Pro Forma Model v58" xfId="160" xr:uid="{47F97180-F2B7-414C-A67B-B6D6F89FB181}"/>
    <cellStyle name="_Camden_Bayonne Restructure 6-06-01_Mutilples Template2_Project Forest Pro Forma Model v58_DFC_4T21_com_TS" xfId="3677" xr:uid="{06903739-BAE1-4835-8748-A37E95F40C04}"/>
    <cellStyle name="_Camden_Bayonne Restructure 6-06-01_Mutilples Template2_Project Forest Pro Forma Model v58_JV - SLC-MIT" xfId="2779" xr:uid="{11C3BEAA-B580-462C-AD66-5BCF1CD05FF7}"/>
    <cellStyle name="_Camden_Bayonne Restructure 6-06-01_pom consolidated v3" xfId="161" xr:uid="{60311DA1-003A-485B-9209-50351F118177}"/>
    <cellStyle name="_Camden_Bayonne Restructure 6-06-01_pom consolidated v3_DFC_4T21_com_TS" xfId="3678" xr:uid="{34E2699C-47FD-4FE2-A02B-703B1068FF50}"/>
    <cellStyle name="_Camden_Bayonne Restructure 6-06-01_pom consolidated v3_Exelon Power Fuel Forecast - Project P 6-11-2004 ver21" xfId="162" xr:uid="{CE27EF59-2F62-44CA-A210-237F6ADB5AE3}"/>
    <cellStyle name="_Camden_Bayonne Restructure 6-06-01_pom consolidated v3_Exelon Power Fuel Forecast - Project P 6-11-2004 ver21_DFC_4T21_com_TS" xfId="3679" xr:uid="{CD0F7FDA-D5F1-40FB-AF44-0D3935EAFA11}"/>
    <cellStyle name="_Camden_Bayonne Restructure 6-06-01_pom consolidated v3_Exelon Power Fuel Forecast - Project P 6-11-2004 ver21_JV - SLC-MIT" xfId="2781" xr:uid="{196BD040-BA49-4FDA-BE32-237BD055BEC8}"/>
    <cellStyle name="_Camden_Bayonne Restructure 6-06-01_pom consolidated v3_JV - SLC-MIT" xfId="2780" xr:uid="{A3AEA20E-5078-43C6-BBFF-AA542BB1ADD4}"/>
    <cellStyle name="_Camden_Bayonne Restructure 6-06-01_pom consolidated v3_ML Outputs" xfId="163" xr:uid="{DC36E064-5409-459B-8766-CE59EC366418}"/>
    <cellStyle name="_Camden_Bayonne Restructure 6-06-01_pom consolidated v3_ML Outputs_DFC_4T21_com_TS" xfId="3680" xr:uid="{3FB99000-DCC5-4837-A149-CD8B9B0A8F0F}"/>
    <cellStyle name="_Camden_Bayonne Restructure 6-06-01_pom consolidated v3_ML Outputs_JV - SLC-MIT" xfId="2782" xr:uid="{9A7C6B29-653D-46B3-B090-C606EBA01F9F}"/>
    <cellStyle name="_Camden_Bayonne Restructure 6-06-01_pom consolidated v3_Project Forest Pro Forma Model v58" xfId="164" xr:uid="{58B4B495-C716-4484-8C92-A217C6799AF6}"/>
    <cellStyle name="_Camden_Bayonne Restructure 6-06-01_pom consolidated v3_Project Forest Pro Forma Model v58_DFC_4T21_com_TS" xfId="3681" xr:uid="{F13F8B4F-9AB1-4F7F-83A6-F2EB26F060B0}"/>
    <cellStyle name="_Camden_Bayonne Restructure 6-06-01_pom consolidated v3_Project Forest Pro Forma Model v58_JV - SLC-MIT" xfId="2783" xr:uid="{F86A96E7-02F9-4E42-AF00-F40259980417}"/>
    <cellStyle name="_Camden_Bayonne Restructure 7-06-01" xfId="165" xr:uid="{85D841C8-3CEE-4802-A792-E38F40E3AD41}"/>
    <cellStyle name="_Camden_Bayonne Restructure 7-06-01_Copy of CNL Consolidated model_v.FPL_v37" xfId="166" xr:uid="{92B646A5-D9B4-44F0-87D3-7331102C3319}"/>
    <cellStyle name="_Camden_Bayonne Restructure 7-06-01_Copy of CNL Consolidated model_v.FPL_v37_DFC_4T21_com_TS" xfId="3683" xr:uid="{2BC8D713-31CC-41F2-9682-F0F3ABE1334F}"/>
    <cellStyle name="_Camden_Bayonne Restructure 7-06-01_Copy of CNL Consolidated model_v.FPL_v37_Exelon Power Fuel Forecast - Project P 6-11-2004 ver21" xfId="167" xr:uid="{F5D55F1B-87E6-41C6-8388-2D2B949F5189}"/>
    <cellStyle name="_Camden_Bayonne Restructure 7-06-01_Copy of CNL Consolidated model_v.FPL_v37_Exelon Power Fuel Forecast - Project P 6-11-2004 ver21_DFC_4T21_com_TS" xfId="3684" xr:uid="{E94FF824-D369-4B9A-8349-9CCC38D0B2EC}"/>
    <cellStyle name="_Camden_Bayonne Restructure 7-06-01_Copy of CNL Consolidated model_v.FPL_v37_Exelon Power Fuel Forecast - Project P 6-11-2004 ver21_JV - SLC-MIT" xfId="2786" xr:uid="{76BF4364-1B4D-4C09-B39B-C464B5C089F9}"/>
    <cellStyle name="_Camden_Bayonne Restructure 7-06-01_Copy of CNL Consolidated model_v.FPL_v37_JV - SLC-MIT" xfId="2785" xr:uid="{1D5B335E-426F-4089-9A0A-B56706B242E8}"/>
    <cellStyle name="_Camden_Bayonne Restructure 7-06-01_Copy of CNL Consolidated model_v.FPL_v37_ML Outputs" xfId="168" xr:uid="{FF10EA44-3815-4DAA-AB2B-D34FE16C07C8}"/>
    <cellStyle name="_Camden_Bayonne Restructure 7-06-01_Copy of CNL Consolidated model_v.FPL_v37_ML Outputs_DFC_4T21_com_TS" xfId="3685" xr:uid="{A6F35973-F82B-48EE-88E7-4870C93BA73A}"/>
    <cellStyle name="_Camden_Bayonne Restructure 7-06-01_Copy of CNL Consolidated model_v.FPL_v37_ML Outputs_JV - SLC-MIT" xfId="2787" xr:uid="{72DD404E-E562-45C4-9977-2596D0A72B64}"/>
    <cellStyle name="_Camden_Bayonne Restructure 7-06-01_Copy of CNL Consolidated model_v.FPL_v37_Project Forest Pro Forma Model v58" xfId="169" xr:uid="{8DFC1328-1503-47C8-823B-732D11BA80D1}"/>
    <cellStyle name="_Camden_Bayonne Restructure 7-06-01_Copy of CNL Consolidated model_v.FPL_v37_Project Forest Pro Forma Model v58_DFC_4T21_com_TS" xfId="3686" xr:uid="{0D7EA90F-1FF1-4503-8903-13DEAA2E1E7A}"/>
    <cellStyle name="_Camden_Bayonne Restructure 7-06-01_Copy of CNL Consolidated model_v.FPL_v37_Project Forest Pro Forma Model v58_JV - SLC-MIT" xfId="2788" xr:uid="{8A8914A1-7054-4023-8085-2B72F84A3405}"/>
    <cellStyle name="_Camden_Bayonne Restructure 7-06-01_D_Consolidated2" xfId="170" xr:uid="{B75C4C25-70FB-4AB6-8B18-0AAA594F27C6}"/>
    <cellStyle name="_Camden_Bayonne Restructure 7-06-01_D_Consolidated2_DFC_4T21_com_TS" xfId="3687" xr:uid="{EAB968F8-CAAB-499F-AB95-AEFC68907560}"/>
    <cellStyle name="_Camden_Bayonne Restructure 7-06-01_D_Consolidated2_JV - SLC-MIT" xfId="2789" xr:uid="{6B6841CC-2214-4A2D-8B33-E679D31C6D43}"/>
    <cellStyle name="_Camden_Bayonne Restructure 7-06-01_DFC_4T21_com_TS" xfId="3682" xr:uid="{C49C839C-1AD1-4E68-A706-1863FF67EDEF}"/>
    <cellStyle name="_Camden_Bayonne Restructure 7-06-01_JV - SLC-MIT" xfId="2784" xr:uid="{D63F9DFB-2EB9-4F2A-8085-C3CECAD2834A}"/>
    <cellStyle name="_Camden_Bayonne Restructure 7-06-01_Model v9.8" xfId="171" xr:uid="{0985E466-771E-469F-8621-7559F547EF8D}"/>
    <cellStyle name="_Camden_Bayonne Restructure 7-06-01_Model v9.8_DFC_4T21_com_TS" xfId="3688" xr:uid="{00C51659-8CB6-410A-836D-4F7F4117034F}"/>
    <cellStyle name="_Camden_Bayonne Restructure 7-06-01_Model v9.8_JV - SLC-MIT" xfId="2790" xr:uid="{CB1EBA24-57FD-4A51-9313-7C04CB12C333}"/>
    <cellStyle name="_Camden_Bayonne Restructure 7-06-01_Mutilples Template2" xfId="172" xr:uid="{83A20EDF-608F-4E0B-81FA-E75BF7E3EAFB}"/>
    <cellStyle name="_Camden_Bayonne Restructure 7-06-01_Mutilples Template2_DFC_4T21_com_TS" xfId="3689" xr:uid="{25CF8929-F1A0-47E2-9326-2A0A06B49646}"/>
    <cellStyle name="_Camden_Bayonne Restructure 7-06-01_Mutilples Template2_Exelon Power Fuel Forecast - Project P 6-11-2004 ver21" xfId="173" xr:uid="{F6ED8B23-F2D0-423A-A93F-42F7C0C2B0B6}"/>
    <cellStyle name="_Camden_Bayonne Restructure 7-06-01_Mutilples Template2_Exelon Power Fuel Forecast - Project P 6-11-2004 ver21_DFC_4T21_com_TS" xfId="3690" xr:uid="{E9D145CF-DD24-468B-91A2-C2C892908B97}"/>
    <cellStyle name="_Camden_Bayonne Restructure 7-06-01_Mutilples Template2_Exelon Power Fuel Forecast - Project P 6-11-2004 ver21_JV - SLC-MIT" xfId="2792" xr:uid="{4CC54CC6-D48D-4F18-B0CA-D85A04B268BE}"/>
    <cellStyle name="_Camden_Bayonne Restructure 7-06-01_Mutilples Template2_JV - SLC-MIT" xfId="2791" xr:uid="{4C069CBD-1A66-4A6F-92A9-0CD6A06A9A48}"/>
    <cellStyle name="_Camden_Bayonne Restructure 7-06-01_Mutilples Template2_ML Outputs" xfId="174" xr:uid="{E566C49F-8075-42C6-B4EA-83C403C746AB}"/>
    <cellStyle name="_Camden_Bayonne Restructure 7-06-01_Mutilples Template2_ML Outputs_DFC_4T21_com_TS" xfId="3691" xr:uid="{B5EF23C1-D87B-40F2-B804-492746720D42}"/>
    <cellStyle name="_Camden_Bayonne Restructure 7-06-01_Mutilples Template2_ML Outputs_JV - SLC-MIT" xfId="2793" xr:uid="{C25C7680-FB92-4B4F-ACC1-39468900A953}"/>
    <cellStyle name="_Camden_Bayonne Restructure 7-06-01_Mutilples Template2_Project Forest Pro Forma Model v58" xfId="175" xr:uid="{627B3E8C-3FF6-48EF-B6A9-1B021E5106F5}"/>
    <cellStyle name="_Camden_Bayonne Restructure 7-06-01_Mutilples Template2_Project Forest Pro Forma Model v58_DFC_4T21_com_TS" xfId="3692" xr:uid="{0ADE663C-5024-4453-94EF-13690427AC0C}"/>
    <cellStyle name="_Camden_Bayonne Restructure 7-06-01_Mutilples Template2_Project Forest Pro Forma Model v58_JV - SLC-MIT" xfId="2794" xr:uid="{DBA4EE97-3F0C-425B-8BDB-63EA608F5399}"/>
    <cellStyle name="_Camden_Bayonne Restructure 7-06-01_pom consolidated v3" xfId="176" xr:uid="{17A1865F-09EC-4E82-B773-E737ECDA1913}"/>
    <cellStyle name="_Camden_Bayonne Restructure 7-06-01_pom consolidated v3_DFC_4T21_com_TS" xfId="3693" xr:uid="{C61A0E09-ACF1-4F32-BBF4-2209880D0169}"/>
    <cellStyle name="_Camden_Bayonne Restructure 7-06-01_pom consolidated v3_Exelon Power Fuel Forecast - Project P 6-11-2004 ver21" xfId="177" xr:uid="{F7ABCF59-2CDA-443F-AB36-83AEBC59E77C}"/>
    <cellStyle name="_Camden_Bayonne Restructure 7-06-01_pom consolidated v3_Exelon Power Fuel Forecast - Project P 6-11-2004 ver21_DFC_4T21_com_TS" xfId="3694" xr:uid="{2951FFDF-A1CE-4F89-B74E-0396C9EB42DC}"/>
    <cellStyle name="_Camden_Bayonne Restructure 7-06-01_pom consolidated v3_Exelon Power Fuel Forecast - Project P 6-11-2004 ver21_JV - SLC-MIT" xfId="2796" xr:uid="{4EFD3C29-E297-4FFB-A9A5-F06C5D36DDE8}"/>
    <cellStyle name="_Camden_Bayonne Restructure 7-06-01_pom consolidated v3_JV - SLC-MIT" xfId="2795" xr:uid="{FFEA2616-90AB-4818-8AA0-D6119B079925}"/>
    <cellStyle name="_Camden_Bayonne Restructure 7-06-01_pom consolidated v3_ML Outputs" xfId="178" xr:uid="{208CAD39-DFF8-4C6F-A0FA-7F2747CE5CFC}"/>
    <cellStyle name="_Camden_Bayonne Restructure 7-06-01_pom consolidated v3_ML Outputs_DFC_4T21_com_TS" xfId="3695" xr:uid="{592DD3EE-811B-4D9B-AFC3-5A816AA31F17}"/>
    <cellStyle name="_Camden_Bayonne Restructure 7-06-01_pom consolidated v3_ML Outputs_JV - SLC-MIT" xfId="2797" xr:uid="{019BB2DE-2E0E-424D-A11F-070CB0D470ED}"/>
    <cellStyle name="_Camden_Bayonne Restructure 7-06-01_pom consolidated v3_Project Forest Pro Forma Model v58" xfId="179" xr:uid="{7E6491B5-2560-495A-817E-056D27E44E7B}"/>
    <cellStyle name="_Camden_Bayonne Restructure 7-06-01_pom consolidated v3_Project Forest Pro Forma Model v58_DFC_4T21_com_TS" xfId="3696" xr:uid="{4F7AF3AE-2644-4AC1-80F7-2487B986A179}"/>
    <cellStyle name="_Camden_Bayonne Restructure 7-06-01_pom consolidated v3_Project Forest Pro Forma Model v58_JV - SLC-MIT" xfId="2798" xr:uid="{63BB5EC1-E0C7-4F0F-8C9A-D9E93B87DE8F}"/>
    <cellStyle name="_Camden_Bayonne Restructure 7-2-01" xfId="180" xr:uid="{4CC343B1-0743-4A0A-83A5-E81CC699AB10}"/>
    <cellStyle name="_Camden_Bayonne Restructure 7-2-01_Copy of CNL Consolidated model_v.FPL_v37" xfId="181" xr:uid="{ABE2802F-0DD5-4239-8818-73F1395DD3CE}"/>
    <cellStyle name="_Camden_Bayonne Restructure 7-2-01_Copy of CNL Consolidated model_v.FPL_v37_DFC_4T21_com_TS" xfId="3698" xr:uid="{B0E55F0A-25F9-440C-9B11-4FDC8DB2748A}"/>
    <cellStyle name="_Camden_Bayonne Restructure 7-2-01_Copy of CNL Consolidated model_v.FPL_v37_Exelon Power Fuel Forecast - Project P 6-11-2004 ver21" xfId="182" xr:uid="{9B6ED0E2-F965-46EA-AF13-BDE2FC83F53A}"/>
    <cellStyle name="_Camden_Bayonne Restructure 7-2-01_Copy of CNL Consolidated model_v.FPL_v37_Exelon Power Fuel Forecast - Project P 6-11-2004 ver21_DFC_4T21_com_TS" xfId="3699" xr:uid="{4C8266A6-9486-4DFE-8DF5-9207A9A5F38E}"/>
    <cellStyle name="_Camden_Bayonne Restructure 7-2-01_Copy of CNL Consolidated model_v.FPL_v37_Exelon Power Fuel Forecast - Project P 6-11-2004 ver21_JV - SLC-MIT" xfId="2801" xr:uid="{04587614-0E1A-4CE6-98F8-3DD03946ED37}"/>
    <cellStyle name="_Camden_Bayonne Restructure 7-2-01_Copy of CNL Consolidated model_v.FPL_v37_JV - SLC-MIT" xfId="2800" xr:uid="{9A08DC49-7A76-4B4D-89A9-4E83329C0C49}"/>
    <cellStyle name="_Camden_Bayonne Restructure 7-2-01_Copy of CNL Consolidated model_v.FPL_v37_ML Outputs" xfId="183" xr:uid="{1ADA1F20-3C8D-460C-8E49-EEDA3B87B2F6}"/>
    <cellStyle name="_Camden_Bayonne Restructure 7-2-01_Copy of CNL Consolidated model_v.FPL_v37_ML Outputs_DFC_4T21_com_TS" xfId="3700" xr:uid="{8284BCA6-E46A-4DBB-8566-DEEB2130F6E5}"/>
    <cellStyle name="_Camden_Bayonne Restructure 7-2-01_Copy of CNL Consolidated model_v.FPL_v37_ML Outputs_JV - SLC-MIT" xfId="2802" xr:uid="{FEE23EEC-A32E-490D-B03B-A41F2D3EDCE2}"/>
    <cellStyle name="_Camden_Bayonne Restructure 7-2-01_Copy of CNL Consolidated model_v.FPL_v37_Project Forest Pro Forma Model v58" xfId="184" xr:uid="{4EACA177-2376-451C-A6B8-60BFEB26A4F7}"/>
    <cellStyle name="_Camden_Bayonne Restructure 7-2-01_Copy of CNL Consolidated model_v.FPL_v37_Project Forest Pro Forma Model v58_DFC_4T21_com_TS" xfId="3701" xr:uid="{AAB9129E-52E0-4B16-8128-C656D3E97ECE}"/>
    <cellStyle name="_Camden_Bayonne Restructure 7-2-01_Copy of CNL Consolidated model_v.FPL_v37_Project Forest Pro Forma Model v58_JV - SLC-MIT" xfId="2803" xr:uid="{E1E2B983-D63B-4801-91B6-F3800FB45BD6}"/>
    <cellStyle name="_Camden_Bayonne Restructure 7-2-01_D_Consolidated2" xfId="185" xr:uid="{A8DF0038-488C-45BB-BFF8-28790DDD8DC5}"/>
    <cellStyle name="_Camden_Bayonne Restructure 7-2-01_D_Consolidated2_DFC_4T21_com_TS" xfId="3702" xr:uid="{E7E61843-0B90-4500-B00E-90F65390A41F}"/>
    <cellStyle name="_Camden_Bayonne Restructure 7-2-01_D_Consolidated2_JV - SLC-MIT" xfId="2804" xr:uid="{1FAB8E93-1DCC-4D61-A1FD-9662BECCC388}"/>
    <cellStyle name="_Camden_Bayonne Restructure 7-2-01_DFC_4T21_com_TS" xfId="3697" xr:uid="{6976A4E6-19A5-44BD-A8D3-9E1C93EB26DC}"/>
    <cellStyle name="_Camden_Bayonne Restructure 7-2-01_JV - SLC-MIT" xfId="2799" xr:uid="{03449160-9947-42B7-AD8E-BA95D2984395}"/>
    <cellStyle name="_Camden_Bayonne Restructure 7-2-01_Model v9.8" xfId="186" xr:uid="{531D4FD1-9284-40F1-85E3-660827C640A6}"/>
    <cellStyle name="_Camden_Bayonne Restructure 7-2-01_Model v9.8_DFC_4T21_com_TS" xfId="3703" xr:uid="{0FF84C4C-D371-4C3D-BF7F-CDD8963C8790}"/>
    <cellStyle name="_Camden_Bayonne Restructure 7-2-01_Model v9.8_JV - SLC-MIT" xfId="2805" xr:uid="{6C6E6E34-E71A-4DCE-82ED-E343B36241FC}"/>
    <cellStyle name="_Camden_Bayonne Restructure 7-2-01_Mutilples Template2" xfId="187" xr:uid="{EE55F697-D328-44F6-B630-0F0A8AA06A86}"/>
    <cellStyle name="_Camden_Bayonne Restructure 7-2-01_Mutilples Template2_DFC_4T21_com_TS" xfId="3704" xr:uid="{8512DF15-85A5-41B2-ACD8-7DF8546440DE}"/>
    <cellStyle name="_Camden_Bayonne Restructure 7-2-01_Mutilples Template2_Exelon Power Fuel Forecast - Project P 6-11-2004 ver21" xfId="188" xr:uid="{491101DB-1D7C-4D77-B341-636676E700BA}"/>
    <cellStyle name="_Camden_Bayonne Restructure 7-2-01_Mutilples Template2_Exelon Power Fuel Forecast - Project P 6-11-2004 ver21_DFC_4T21_com_TS" xfId="3705" xr:uid="{F6F7B9A1-5A8B-4C2A-B67E-2C601FEF3AFF}"/>
    <cellStyle name="_Camden_Bayonne Restructure 7-2-01_Mutilples Template2_Exelon Power Fuel Forecast - Project P 6-11-2004 ver21_JV - SLC-MIT" xfId="2807" xr:uid="{3C7CEFDB-E192-43EC-AEB4-49E02707DB44}"/>
    <cellStyle name="_Camden_Bayonne Restructure 7-2-01_Mutilples Template2_JV - SLC-MIT" xfId="2806" xr:uid="{8E047335-EDE1-4261-88D8-54F462EF5880}"/>
    <cellStyle name="_Camden_Bayonne Restructure 7-2-01_Mutilples Template2_ML Outputs" xfId="189" xr:uid="{E24A7484-892B-48AB-B16D-01F3408F23C3}"/>
    <cellStyle name="_Camden_Bayonne Restructure 7-2-01_Mutilples Template2_ML Outputs_DFC_4T21_com_TS" xfId="3706" xr:uid="{2F05E03B-CA7B-46C1-BF1A-6F71F63C895E}"/>
    <cellStyle name="_Camden_Bayonne Restructure 7-2-01_Mutilples Template2_ML Outputs_JV - SLC-MIT" xfId="2808" xr:uid="{C889B62D-2918-4F9B-B4B4-086331F8154F}"/>
    <cellStyle name="_Camden_Bayonne Restructure 7-2-01_Mutilples Template2_Project Forest Pro Forma Model v58" xfId="190" xr:uid="{BD73237A-B9EC-4721-930A-6573E6AA57E4}"/>
    <cellStyle name="_Camden_Bayonne Restructure 7-2-01_Mutilples Template2_Project Forest Pro Forma Model v58_DFC_4T21_com_TS" xfId="3707" xr:uid="{D02474B6-0DBB-45BB-9C08-46B15CD6CE9A}"/>
    <cellStyle name="_Camden_Bayonne Restructure 7-2-01_Mutilples Template2_Project Forest Pro Forma Model v58_JV - SLC-MIT" xfId="2809" xr:uid="{606F47ED-42B5-457C-8AD8-3C59B2B88C30}"/>
    <cellStyle name="_Camden_Bayonne Restructure 7-2-01_pom consolidated v3" xfId="191" xr:uid="{19075A41-3F77-476C-90DC-A1B50F8D331E}"/>
    <cellStyle name="_Camden_Bayonne Restructure 7-2-01_pom consolidated v3_DFC_4T21_com_TS" xfId="3708" xr:uid="{9F688B7D-915A-4EF0-8F45-741B11C99540}"/>
    <cellStyle name="_Camden_Bayonne Restructure 7-2-01_pom consolidated v3_Exelon Power Fuel Forecast - Project P 6-11-2004 ver21" xfId="192" xr:uid="{7F1AA6EA-8370-48A1-99AF-4EEBAB146F00}"/>
    <cellStyle name="_Camden_Bayonne Restructure 7-2-01_pom consolidated v3_Exelon Power Fuel Forecast - Project P 6-11-2004 ver21_DFC_4T21_com_TS" xfId="3709" xr:uid="{35AD8582-801E-4BFF-BF31-C9088A5E8EC3}"/>
    <cellStyle name="_Camden_Bayonne Restructure 7-2-01_pom consolidated v3_Exelon Power Fuel Forecast - Project P 6-11-2004 ver21_JV - SLC-MIT" xfId="2811" xr:uid="{A240C64E-2151-4AB9-A361-98804F3F0767}"/>
    <cellStyle name="_Camden_Bayonne Restructure 7-2-01_pom consolidated v3_JV - SLC-MIT" xfId="2810" xr:uid="{4E1EC090-DB4B-4ADB-B813-ED229838D7FF}"/>
    <cellStyle name="_Camden_Bayonne Restructure 7-2-01_pom consolidated v3_ML Outputs" xfId="193" xr:uid="{F4E6181A-340E-4BB3-8FE4-581BBD6B526A}"/>
    <cellStyle name="_Camden_Bayonne Restructure 7-2-01_pom consolidated v3_ML Outputs_DFC_4T21_com_TS" xfId="3710" xr:uid="{10AF4276-D956-4ECC-84B8-CA1A32959047}"/>
    <cellStyle name="_Camden_Bayonne Restructure 7-2-01_pom consolidated v3_ML Outputs_JV - SLC-MIT" xfId="2812" xr:uid="{AF839372-1EAD-4B19-9E2E-DC73CB9E9955}"/>
    <cellStyle name="_Camden_Bayonne Restructure 7-2-01_pom consolidated v3_Project Forest Pro Forma Model v58" xfId="194" xr:uid="{9D13CDCD-AC5D-4E16-B993-F7A901BEF789}"/>
    <cellStyle name="_Camden_Bayonne Restructure 7-2-01_pom consolidated v3_Project Forest Pro Forma Model v58_DFC_4T21_com_TS" xfId="3711" xr:uid="{FFDCFCBE-C83D-4051-84B9-4AFE99A9F677}"/>
    <cellStyle name="_Camden_Bayonne Restructure 7-2-01_pom consolidated v3_Project Forest Pro Forma Model v58_JV - SLC-MIT" xfId="2813" xr:uid="{12D72111-0818-4410-8034-3DAF2F40D748}"/>
    <cellStyle name="_CBIV v11" xfId="195" xr:uid="{A31723D8-1FF3-40A0-A9E9-1A45B9B82A5E}"/>
    <cellStyle name="_CBIV v11_Copy of CNL Consolidated model_v.FPL_v37" xfId="196" xr:uid="{F24E5E45-10DE-4700-8247-1A006C13C816}"/>
    <cellStyle name="_CBIV v11_Copy of CNL Consolidated model_v.FPL_v37_DFC_4T21_com_TS" xfId="3713" xr:uid="{F7C4DB0E-C721-4244-A9EF-7EAD26C3389C}"/>
    <cellStyle name="_CBIV v11_Copy of CNL Consolidated model_v.FPL_v37_Exelon Power Fuel Forecast - Project P 6-11-2004 ver21" xfId="197" xr:uid="{7032BD31-1806-4E6C-9FBD-4386027D43EC}"/>
    <cellStyle name="_CBIV v11_Copy of CNL Consolidated model_v.FPL_v37_Exelon Power Fuel Forecast - Project P 6-11-2004 ver21_DFC_4T21_com_TS" xfId="3714" xr:uid="{612A1A2E-B9C7-4F75-B7FA-24736C89969F}"/>
    <cellStyle name="_CBIV v11_Copy of CNL Consolidated model_v.FPL_v37_Exelon Power Fuel Forecast - Project P 6-11-2004 ver21_JV - SLC-MIT" xfId="2816" xr:uid="{C6F4CC27-D120-4209-85F3-3145D4756BC6}"/>
    <cellStyle name="_CBIV v11_Copy of CNL Consolidated model_v.FPL_v37_JV - SLC-MIT" xfId="2815" xr:uid="{FF3E01A3-F3B5-4CF7-898A-543E609CF7B0}"/>
    <cellStyle name="_CBIV v11_Copy of CNL Consolidated model_v.FPL_v37_ML Outputs" xfId="198" xr:uid="{2134CCE5-17E5-41BF-A1B8-E52FAFF83C01}"/>
    <cellStyle name="_CBIV v11_Copy of CNL Consolidated model_v.FPL_v37_ML Outputs_DFC_4T21_com_TS" xfId="3715" xr:uid="{74B9266A-56E1-45A9-8192-EB8BBC7BCFEE}"/>
    <cellStyle name="_CBIV v11_Copy of CNL Consolidated model_v.FPL_v37_ML Outputs_JV - SLC-MIT" xfId="2817" xr:uid="{83B53561-A47B-44D3-9460-5F549C8024EB}"/>
    <cellStyle name="_CBIV v11_Copy of CNL Consolidated model_v.FPL_v37_Project Forest Pro Forma Model v58" xfId="199" xr:uid="{8640A6FB-D548-4945-A1FF-9C679D45BB91}"/>
    <cellStyle name="_CBIV v11_Copy of CNL Consolidated model_v.FPL_v37_Project Forest Pro Forma Model v58_DFC_4T21_com_TS" xfId="3716" xr:uid="{8DA5DEA9-84EE-480A-9612-F7C124E74CA7}"/>
    <cellStyle name="_CBIV v11_Copy of CNL Consolidated model_v.FPL_v37_Project Forest Pro Forma Model v58_JV - SLC-MIT" xfId="2818" xr:uid="{2D109F12-77C2-461B-A92A-6B57DD4822C2}"/>
    <cellStyle name="_CBIV v11_D_Consolidated2" xfId="200" xr:uid="{A7D0E996-FDC9-4F7E-B399-29D63EB464DE}"/>
    <cellStyle name="_CBIV v11_D_Consolidated2_DFC_4T21_com_TS" xfId="3717" xr:uid="{ECEB2DA2-4F5A-4BE6-9D07-F2796271F68C}"/>
    <cellStyle name="_CBIV v11_D_Consolidated2_JV - SLC-MIT" xfId="2819" xr:uid="{3C1BB473-2429-49A1-A9EB-901AC6B2783D}"/>
    <cellStyle name="_CBIV v11_DFC_4T21_com_TS" xfId="3712" xr:uid="{A023DEB2-7F35-4757-B97C-6BE1A4CC74D2}"/>
    <cellStyle name="_CBIV v11_JV - SLC-MIT" xfId="2814" xr:uid="{AE18CCDD-30CA-4CEA-BB35-51A54B592FED}"/>
    <cellStyle name="_CBIV v11_Model v9.8" xfId="201" xr:uid="{0F85287E-32C6-47B7-B7F8-68523FBAD637}"/>
    <cellStyle name="_CBIV v11_Model v9.8_DFC_4T21_com_TS" xfId="3718" xr:uid="{C6D68F45-DB8E-4845-8251-DCE0025CCE59}"/>
    <cellStyle name="_CBIV v11_Model v9.8_JV - SLC-MIT" xfId="2820" xr:uid="{D35FF3BA-BF4B-429C-AA3C-BCEAB86F242A}"/>
    <cellStyle name="_CBIV v11_Mutilples Template2" xfId="202" xr:uid="{DF2216C6-55AB-4621-97F3-2E2FA51FF80F}"/>
    <cellStyle name="_CBIV v11_Mutilples Template2_DFC_4T21_com_TS" xfId="3719" xr:uid="{55F6FBEA-146C-433C-ACD3-EB1294090541}"/>
    <cellStyle name="_CBIV v11_Mutilples Template2_Exelon Power Fuel Forecast - Project P 6-11-2004 ver21" xfId="203" xr:uid="{ED5267E8-57BB-44B1-A933-CE54A1FCA6C8}"/>
    <cellStyle name="_CBIV v11_Mutilples Template2_Exelon Power Fuel Forecast - Project P 6-11-2004 ver21_DFC_4T21_com_TS" xfId="3720" xr:uid="{EDE809C5-9AEF-401E-AFA4-C68F3C11540E}"/>
    <cellStyle name="_CBIV v11_Mutilples Template2_Exelon Power Fuel Forecast - Project P 6-11-2004 ver21_JV - SLC-MIT" xfId="2822" xr:uid="{126F4ACD-3DAE-42F8-BC1C-F27FF55F9389}"/>
    <cellStyle name="_CBIV v11_Mutilples Template2_JV - SLC-MIT" xfId="2821" xr:uid="{A2C14CEC-C8B2-423F-98AD-986702CB93D6}"/>
    <cellStyle name="_CBIV v11_Mutilples Template2_ML Outputs" xfId="204" xr:uid="{4FE6071C-4EEB-43FE-9584-D3D137119527}"/>
    <cellStyle name="_CBIV v11_Mutilples Template2_ML Outputs_DFC_4T21_com_TS" xfId="3721" xr:uid="{F719F3CC-0588-4484-BD46-C9546A3784BB}"/>
    <cellStyle name="_CBIV v11_Mutilples Template2_ML Outputs_JV - SLC-MIT" xfId="2823" xr:uid="{33C4185B-B407-4CD1-BFDA-535047C364CC}"/>
    <cellStyle name="_CBIV v11_Mutilples Template2_Project Forest Pro Forma Model v58" xfId="205" xr:uid="{E1F07602-6EE9-472D-8AFE-8CB0038EDCA0}"/>
    <cellStyle name="_CBIV v11_Mutilples Template2_Project Forest Pro Forma Model v58_DFC_4T21_com_TS" xfId="3722" xr:uid="{56A26BF0-9136-4142-AD1E-B3CC90CB64E4}"/>
    <cellStyle name="_CBIV v11_Mutilples Template2_Project Forest Pro Forma Model v58_JV - SLC-MIT" xfId="2824" xr:uid="{C46DC373-037A-4616-81E5-C2F86B806307}"/>
    <cellStyle name="_CBIV v11_pom consolidated v3" xfId="206" xr:uid="{AA270EF8-2F78-439F-92F3-9385A5A8166F}"/>
    <cellStyle name="_CBIV v11_pom consolidated v3_DFC_4T21_com_TS" xfId="3723" xr:uid="{094914F2-6179-4146-A11C-1A7396760ABE}"/>
    <cellStyle name="_CBIV v11_pom consolidated v3_Exelon Power Fuel Forecast - Project P 6-11-2004 ver21" xfId="207" xr:uid="{6B6C2D77-7BF4-4E9C-8156-84CF5D4A1146}"/>
    <cellStyle name="_CBIV v11_pom consolidated v3_Exelon Power Fuel Forecast - Project P 6-11-2004 ver21_DFC_4T21_com_TS" xfId="3724" xr:uid="{B6732BBC-F388-426E-8549-06AD04F21C49}"/>
    <cellStyle name="_CBIV v11_pom consolidated v3_Exelon Power Fuel Forecast - Project P 6-11-2004 ver21_JV - SLC-MIT" xfId="2826" xr:uid="{5AC24EAB-8079-46CE-AB9A-16844526DF42}"/>
    <cellStyle name="_CBIV v11_pom consolidated v3_JV - SLC-MIT" xfId="2825" xr:uid="{8025A8DE-32A1-498E-A440-70BE0FC4FF2A}"/>
    <cellStyle name="_CBIV v11_pom consolidated v3_ML Outputs" xfId="208" xr:uid="{3D73D4B8-D788-4791-862E-767407DC3D25}"/>
    <cellStyle name="_CBIV v11_pom consolidated v3_ML Outputs_DFC_4T21_com_TS" xfId="3725" xr:uid="{4707626C-EA1A-4077-AA9E-6E07EFF43F72}"/>
    <cellStyle name="_CBIV v11_pom consolidated v3_ML Outputs_JV - SLC-MIT" xfId="2827" xr:uid="{CE1C2D50-58BA-4B97-9108-52C0A4CCEB8D}"/>
    <cellStyle name="_CBIV v11_pom consolidated v3_Project Forest Pro Forma Model v58" xfId="209" xr:uid="{32E781A7-F3D9-4AC3-982C-66E8559A96BC}"/>
    <cellStyle name="_CBIV v11_pom consolidated v3_Project Forest Pro Forma Model v58_DFC_4T21_com_TS" xfId="3726" xr:uid="{E999B2E2-EE6C-4B09-A6EA-5B4E10009F80}"/>
    <cellStyle name="_CBIV v11_pom consolidated v3_Project Forest Pro Forma Model v58_JV - SLC-MIT" xfId="2828" xr:uid="{BC307618-E4AB-4F8A-ACEE-1DABCFDBDDF5}"/>
    <cellStyle name="_CBIV v6" xfId="210" xr:uid="{1FBAAB86-130B-4818-BA14-73B247A7AB71}"/>
    <cellStyle name="_CBIV v6_Copy of CNL Consolidated model_v.FPL_v37" xfId="211" xr:uid="{71D005AC-FC8F-47A6-97AF-FB0B7751AE8C}"/>
    <cellStyle name="_CBIV v6_Copy of CNL Consolidated model_v.FPL_v37_DFC_4T21_com_TS" xfId="3728" xr:uid="{34AC8AA4-2854-4A8A-9DDB-3BF9B6B23E28}"/>
    <cellStyle name="_CBIV v6_Copy of CNL Consolidated model_v.FPL_v37_Exelon Power Fuel Forecast - Project P 6-11-2004 ver21" xfId="212" xr:uid="{0E69FEC7-2C83-4756-AD5C-E90B5735B149}"/>
    <cellStyle name="_CBIV v6_Copy of CNL Consolidated model_v.FPL_v37_Exelon Power Fuel Forecast - Project P 6-11-2004 ver21_DFC_4T21_com_TS" xfId="3729" xr:uid="{70CC61A1-B1F7-4CEE-AF36-CAF17C186303}"/>
    <cellStyle name="_CBIV v6_Copy of CNL Consolidated model_v.FPL_v37_Exelon Power Fuel Forecast - Project P 6-11-2004 ver21_JV - SLC-MIT" xfId="2831" xr:uid="{2147C67D-E4AF-4A3B-880F-FDC039E55C78}"/>
    <cellStyle name="_CBIV v6_Copy of CNL Consolidated model_v.FPL_v37_JV - SLC-MIT" xfId="2830" xr:uid="{F3183FF3-00BA-471C-8BC8-012B6BB7926B}"/>
    <cellStyle name="_CBIV v6_Copy of CNL Consolidated model_v.FPL_v37_ML Outputs" xfId="213" xr:uid="{DA0E34FE-BE72-48B1-AF99-B08C84EAB31E}"/>
    <cellStyle name="_CBIV v6_Copy of CNL Consolidated model_v.FPL_v37_ML Outputs_DFC_4T21_com_TS" xfId="3730" xr:uid="{9850561D-CAFC-40DC-BF75-967B03F5A80D}"/>
    <cellStyle name="_CBIV v6_Copy of CNL Consolidated model_v.FPL_v37_ML Outputs_JV - SLC-MIT" xfId="2832" xr:uid="{4AC0644F-3A11-4FC2-91E1-5B037EF724E1}"/>
    <cellStyle name="_CBIV v6_Copy of CNL Consolidated model_v.FPL_v37_Project Forest Pro Forma Model v58" xfId="214" xr:uid="{8D93D30F-DB9F-4FEC-AF13-4DA80CBF6B4A}"/>
    <cellStyle name="_CBIV v6_Copy of CNL Consolidated model_v.FPL_v37_Project Forest Pro Forma Model v58_DFC_4T21_com_TS" xfId="3731" xr:uid="{47960542-96AB-4902-985F-83C4D150ACBA}"/>
    <cellStyle name="_CBIV v6_Copy of CNL Consolidated model_v.FPL_v37_Project Forest Pro Forma Model v58_JV - SLC-MIT" xfId="2833" xr:uid="{11038E18-41EE-46A7-865B-635F213208DA}"/>
    <cellStyle name="_CBIV v6_D_Consolidated2" xfId="215" xr:uid="{F99ACEC6-CDA9-43C2-AAB6-2BE6E6FB64DF}"/>
    <cellStyle name="_CBIV v6_D_Consolidated2_DFC_4T21_com_TS" xfId="3732" xr:uid="{18F575EC-1E7C-4E6C-B3D0-72CFB4DA6336}"/>
    <cellStyle name="_CBIV v6_D_Consolidated2_JV - SLC-MIT" xfId="2834" xr:uid="{C2A1D48C-F8BC-4227-B9AE-3A51D17A6BBA}"/>
    <cellStyle name="_CBIV v6_DFC_4T21_com_TS" xfId="3727" xr:uid="{592EF1B0-0E15-4F4B-B4D0-663DA49CD7CB}"/>
    <cellStyle name="_CBIV v6_JV - SLC-MIT" xfId="2829" xr:uid="{B04EB2E0-D96F-4B76-9BD0-618DFD10EA95}"/>
    <cellStyle name="_CBIV v6_Model v9.8" xfId="216" xr:uid="{34E74785-211C-4F7D-910C-E1EE734FBC2A}"/>
    <cellStyle name="_CBIV v6_Model v9.8_DFC_4T21_com_TS" xfId="3733" xr:uid="{1BE3FF57-9F96-4164-B2EC-C07AB768729C}"/>
    <cellStyle name="_CBIV v6_Model v9.8_JV - SLC-MIT" xfId="2835" xr:uid="{2E43B63F-F609-450E-8356-C10014FEAA07}"/>
    <cellStyle name="_CBIV v6_Mutilples Template2" xfId="217" xr:uid="{4E8F55E0-F9B9-42EA-844B-39A8BD2D0B78}"/>
    <cellStyle name="_CBIV v6_Mutilples Template2_DFC_4T21_com_TS" xfId="3734" xr:uid="{4B3D3781-D57C-46CC-94EC-3645352307E6}"/>
    <cellStyle name="_CBIV v6_Mutilples Template2_Exelon Power Fuel Forecast - Project P 6-11-2004 ver21" xfId="218" xr:uid="{2F5F2D0C-F2E9-467F-ABF9-77EA5CC87D22}"/>
    <cellStyle name="_CBIV v6_Mutilples Template2_Exelon Power Fuel Forecast - Project P 6-11-2004 ver21_DFC_4T21_com_TS" xfId="3735" xr:uid="{50C6BE9C-4AD8-4CF1-A59B-6768C5093681}"/>
    <cellStyle name="_CBIV v6_Mutilples Template2_Exelon Power Fuel Forecast - Project P 6-11-2004 ver21_JV - SLC-MIT" xfId="2837" xr:uid="{2218DDB7-DEAD-4582-A272-194474268C60}"/>
    <cellStyle name="_CBIV v6_Mutilples Template2_JV - SLC-MIT" xfId="2836" xr:uid="{EB3A8199-E066-4705-9B9C-57FA919E3B17}"/>
    <cellStyle name="_CBIV v6_Mutilples Template2_ML Outputs" xfId="219" xr:uid="{98053103-8272-4739-8B5B-2EB5B704CB64}"/>
    <cellStyle name="_CBIV v6_Mutilples Template2_ML Outputs_DFC_4T21_com_TS" xfId="3736" xr:uid="{0EED1D85-F2CF-411E-9F40-57B1FC9517BF}"/>
    <cellStyle name="_CBIV v6_Mutilples Template2_ML Outputs_JV - SLC-MIT" xfId="2838" xr:uid="{ABF5A5FD-471C-4FCD-9F15-85AC903C3F25}"/>
    <cellStyle name="_CBIV v6_Mutilples Template2_Project Forest Pro Forma Model v58" xfId="220" xr:uid="{021AC193-E63F-4F83-89D3-B83540483C15}"/>
    <cellStyle name="_CBIV v6_Mutilples Template2_Project Forest Pro Forma Model v58_DFC_4T21_com_TS" xfId="3737" xr:uid="{D2AEEF82-86AF-4981-8616-C9DBCC6E7F5A}"/>
    <cellStyle name="_CBIV v6_Mutilples Template2_Project Forest Pro Forma Model v58_JV - SLC-MIT" xfId="2839" xr:uid="{85C57A0E-E299-4478-88CB-BCE00C411997}"/>
    <cellStyle name="_CBIV v6_pom consolidated v3" xfId="221" xr:uid="{DF1FB290-450A-4133-8670-6A161F4F6C0C}"/>
    <cellStyle name="_CBIV v6_pom consolidated v3_DFC_4T21_com_TS" xfId="3738" xr:uid="{CE35B5D8-AFE5-4CC9-A985-361E8A27C9D7}"/>
    <cellStyle name="_CBIV v6_pom consolidated v3_Exelon Power Fuel Forecast - Project P 6-11-2004 ver21" xfId="222" xr:uid="{9C62ED76-7374-45AE-AB11-0B3A009F3687}"/>
    <cellStyle name="_CBIV v6_pom consolidated v3_Exelon Power Fuel Forecast - Project P 6-11-2004 ver21_DFC_4T21_com_TS" xfId="3739" xr:uid="{86F08D54-3516-4023-802D-E20F00E3AC39}"/>
    <cellStyle name="_CBIV v6_pom consolidated v3_Exelon Power Fuel Forecast - Project P 6-11-2004 ver21_JV - SLC-MIT" xfId="2841" xr:uid="{53E3CC60-6B94-44D4-AFD2-0E4466E355F4}"/>
    <cellStyle name="_CBIV v6_pom consolidated v3_JV - SLC-MIT" xfId="2840" xr:uid="{0288D060-4E8D-4C44-89B2-FE1F5A43CB67}"/>
    <cellStyle name="_CBIV v6_pom consolidated v3_ML Outputs" xfId="223" xr:uid="{327A4A91-4A99-498F-8758-F04E5860526C}"/>
    <cellStyle name="_CBIV v6_pom consolidated v3_ML Outputs_DFC_4T21_com_TS" xfId="3740" xr:uid="{A07B48FC-D49D-4AF2-A34F-D563D71837D4}"/>
    <cellStyle name="_CBIV v6_pom consolidated v3_ML Outputs_JV - SLC-MIT" xfId="2842" xr:uid="{8EBF45B9-472A-4115-B454-DAF896F55591}"/>
    <cellStyle name="_CBIV v6_pom consolidated v3_Project Forest Pro Forma Model v58" xfId="224" xr:uid="{61DEFBC5-8EE9-4670-9A98-17B5A09500C1}"/>
    <cellStyle name="_CBIV v6_pom consolidated v3_Project Forest Pro Forma Model v58_DFC_4T21_com_TS" xfId="3741" xr:uid="{97F9E996-B6CC-47D7-AA94-6088DE9DCDB5}"/>
    <cellStyle name="_CBIV v6_pom consolidated v3_Project Forest Pro Forma Model v58_JV - SLC-MIT" xfId="2843" xr:uid="{28F46AF5-F221-40E1-BD1A-80DDF6372CFA}"/>
    <cellStyle name="_CEG Plants v4" xfId="225" xr:uid="{94E90AD6-5829-415E-9062-84280B8A1D7B}"/>
    <cellStyle name="_CEG Plants v4_DFC_4T21_com_TS" xfId="3742" xr:uid="{02714029-6936-40B7-BEA4-14E1D0C07340}"/>
    <cellStyle name="_CEG Plants v4_JV - SLC-MIT" xfId="2844" xr:uid="{405EB76E-8736-46F1-BC80-76A4C3E9A374}"/>
    <cellStyle name="_CEG Plants v5" xfId="226" xr:uid="{A05C180C-A3E6-4A76-99D5-16323EEB51A7}"/>
    <cellStyle name="_CEG Plants v5_DFC_4T21_com_TS" xfId="3743" xr:uid="{4D289780-4EA9-4D85-A162-CEDC85EEC933}"/>
    <cellStyle name="_CEG Plants v5_JV - SLC-MIT" xfId="2845" xr:uid="{EB55AD54-B771-4BD8-93FD-B74EA621DA10}"/>
    <cellStyle name="_CEG Plants v6" xfId="227" xr:uid="{227446FE-86A7-40A2-846B-61A1CDEA117D}"/>
    <cellStyle name="_CEG Plants v6_DFC_4T21_com_TS" xfId="3744" xr:uid="{9AB29CAC-BABB-48CF-9998-3B01C7639F8D}"/>
    <cellStyle name="_CEG Plants v6_JV - SLC-MIT" xfId="2846" xr:uid="{6FEF9C00-1F43-4693-949D-3CDB263B46E3}"/>
    <cellStyle name="_Comma" xfId="228" xr:uid="{19F7588E-45E1-41C6-92E2-1E6669FB1693}"/>
    <cellStyle name="_Consolidated Summary - Portfolio_v12" xfId="229" xr:uid="{F51777EF-DBAB-4A53-A998-F080E1FC413C}"/>
    <cellStyle name="_Consolidated Summary - Portfolio_v12_Copy of CNL Consolidated model_v.FPL_v37" xfId="230" xr:uid="{451CB3C5-3C72-4B06-B8D1-140CC3840787}"/>
    <cellStyle name="_Consolidated Summary - Portfolio_v12_Copy of CNL Consolidated model_v.FPL_v37_DFC_4T21_com_TS" xfId="3746" xr:uid="{632A3F07-9C9C-4D94-9D32-A2F471A123D7}"/>
    <cellStyle name="_Consolidated Summary - Portfolio_v12_Copy of CNL Consolidated model_v.FPL_v37_Exelon Power Fuel Forecast - Project P 6-11-2004 ver21" xfId="231" xr:uid="{E6CB95D9-2292-44D0-965D-A906BD8D508C}"/>
    <cellStyle name="_Consolidated Summary - Portfolio_v12_Copy of CNL Consolidated model_v.FPL_v37_Exelon Power Fuel Forecast - Project P 6-11-2004 ver21_DFC_4T21_com_TS" xfId="3747" xr:uid="{8645A4BE-A7EE-44C2-936D-3381BD109154}"/>
    <cellStyle name="_Consolidated Summary - Portfolio_v12_Copy of CNL Consolidated model_v.FPL_v37_Exelon Power Fuel Forecast - Project P 6-11-2004 ver21_JV - SLC-MIT" xfId="2849" xr:uid="{E34A771B-0B1F-4C81-8CBE-E0CD46374EDF}"/>
    <cellStyle name="_Consolidated Summary - Portfolio_v12_Copy of CNL Consolidated model_v.FPL_v37_JV - SLC-MIT" xfId="2848" xr:uid="{AC0C52CB-2E7E-45BC-929E-48DA7BD84CB7}"/>
    <cellStyle name="_Consolidated Summary - Portfolio_v12_Copy of CNL Consolidated model_v.FPL_v37_ML Outputs" xfId="232" xr:uid="{F52CE326-A25E-4170-8C78-6D181FC3F7BD}"/>
    <cellStyle name="_Consolidated Summary - Portfolio_v12_Copy of CNL Consolidated model_v.FPL_v37_ML Outputs_DFC_4T21_com_TS" xfId="3748" xr:uid="{C4297BEA-F368-4361-886B-42C0957D70AC}"/>
    <cellStyle name="_Consolidated Summary - Portfolio_v12_Copy of CNL Consolidated model_v.FPL_v37_ML Outputs_JV - SLC-MIT" xfId="2850" xr:uid="{8E3550B5-5089-4748-AC65-D167320DD1E8}"/>
    <cellStyle name="_Consolidated Summary - Portfolio_v12_Copy of CNL Consolidated model_v.FPL_v37_Project Forest Pro Forma Model v58" xfId="233" xr:uid="{63697DB8-D992-4596-A759-46230B02B83F}"/>
    <cellStyle name="_Consolidated Summary - Portfolio_v12_Copy of CNL Consolidated model_v.FPL_v37_Project Forest Pro Forma Model v58_DFC_4T21_com_TS" xfId="3749" xr:uid="{7A96EE8F-4289-4DC4-B99B-8AB577E54925}"/>
    <cellStyle name="_Consolidated Summary - Portfolio_v12_Copy of CNL Consolidated model_v.FPL_v37_Project Forest Pro Forma Model v58_JV - SLC-MIT" xfId="2851" xr:uid="{8684B532-942B-4EFB-9903-AEB90AB6DB57}"/>
    <cellStyle name="_Consolidated Summary - Portfolio_v12_D_Consolidated2" xfId="234" xr:uid="{4036269F-DC09-41B6-8CCD-14D43E38131C}"/>
    <cellStyle name="_Consolidated Summary - Portfolio_v12_D_Consolidated2_DFC_4T21_com_TS" xfId="3750" xr:uid="{83944D19-BE9E-4BE3-9D28-EA52D94B735F}"/>
    <cellStyle name="_Consolidated Summary - Portfolio_v12_D_Consolidated2_JV - SLC-MIT" xfId="2852" xr:uid="{2FF45094-0B04-4C52-B2F0-03A8A23682C4}"/>
    <cellStyle name="_Consolidated Summary - Portfolio_v12_DFC_4T21_com_TS" xfId="3745" xr:uid="{4A2063D3-A28B-434A-9C66-5EB02882BDA7}"/>
    <cellStyle name="_Consolidated Summary - Portfolio_v12_JV - SLC-MIT" xfId="2847" xr:uid="{A33FEB5E-865F-44C6-8240-1C8EFA6343F7}"/>
    <cellStyle name="_Consolidated Summary - Portfolio_v12_Model v9.8" xfId="235" xr:uid="{CC9331EF-FFDD-4AFC-9C83-D75AC1975E9F}"/>
    <cellStyle name="_Consolidated Summary - Portfolio_v12_Model v9.8_DFC_4T21_com_TS" xfId="3751" xr:uid="{D42F985A-5511-4D3B-9BC7-02F86E7C9C02}"/>
    <cellStyle name="_Consolidated Summary - Portfolio_v12_Model v9.8_JV - SLC-MIT" xfId="2853" xr:uid="{D22D29C2-70F6-4319-9E0C-FFAC54141BDB}"/>
    <cellStyle name="_Consolidated Summary - Portfolio_v12_Mutilples Template2" xfId="236" xr:uid="{FCA00D7E-21BF-4117-B02F-E711B487F21E}"/>
    <cellStyle name="_Consolidated Summary - Portfolio_v12_Mutilples Template2_DFC_4T21_com_TS" xfId="3752" xr:uid="{85D1A75E-D6B4-4FE5-B4F3-FE97C26031B8}"/>
    <cellStyle name="_Consolidated Summary - Portfolio_v12_Mutilples Template2_Exelon Power Fuel Forecast - Project P 6-11-2004 ver21" xfId="237" xr:uid="{0F105055-D127-4A96-BE14-436017684591}"/>
    <cellStyle name="_Consolidated Summary - Portfolio_v12_Mutilples Template2_Exelon Power Fuel Forecast - Project P 6-11-2004 ver21_DFC_4T21_com_TS" xfId="3753" xr:uid="{40F37A54-BEEC-4283-A73F-B8870884585C}"/>
    <cellStyle name="_Consolidated Summary - Portfolio_v12_Mutilples Template2_Exelon Power Fuel Forecast - Project P 6-11-2004 ver21_JV - SLC-MIT" xfId="2855" xr:uid="{37B2B856-1EA1-4BEC-A1CD-851E7C9D1197}"/>
    <cellStyle name="_Consolidated Summary - Portfolio_v12_Mutilples Template2_JV - SLC-MIT" xfId="2854" xr:uid="{B70C2DA8-C99E-44A2-9C12-32B8E54480CF}"/>
    <cellStyle name="_Consolidated Summary - Portfolio_v12_Mutilples Template2_ML Outputs" xfId="238" xr:uid="{DD23878A-772B-475E-8961-AAEF212C6B44}"/>
    <cellStyle name="_Consolidated Summary - Portfolio_v12_Mutilples Template2_ML Outputs_DFC_4T21_com_TS" xfId="3754" xr:uid="{D1942E13-CC26-4E68-8BF5-670CCF9548D6}"/>
    <cellStyle name="_Consolidated Summary - Portfolio_v12_Mutilples Template2_ML Outputs_JV - SLC-MIT" xfId="2856" xr:uid="{99924709-A1A8-4C6A-935F-F11AB5FCBC94}"/>
    <cellStyle name="_Consolidated Summary - Portfolio_v12_Mutilples Template2_Project Forest Pro Forma Model v58" xfId="239" xr:uid="{A1B417D9-586D-46EA-9D94-0B01BCDF23D4}"/>
    <cellStyle name="_Consolidated Summary - Portfolio_v12_Mutilples Template2_Project Forest Pro Forma Model v58_DFC_4T21_com_TS" xfId="3755" xr:uid="{523DA529-0D01-4568-AB91-924D733BECCD}"/>
    <cellStyle name="_Consolidated Summary - Portfolio_v12_Mutilples Template2_Project Forest Pro Forma Model v58_JV - SLC-MIT" xfId="2857" xr:uid="{6E009B36-97FC-44AE-874A-9EFFA1FDA800}"/>
    <cellStyle name="_Consolidated Summary - Portfolio_v12_pom consolidated v3" xfId="240" xr:uid="{B0420419-3E6F-4038-9B04-AA28826D593C}"/>
    <cellStyle name="_Consolidated Summary - Portfolio_v12_pom consolidated v3_DFC_4T21_com_TS" xfId="3756" xr:uid="{CD4CE0F4-9677-4053-82A6-32563C50E3A6}"/>
    <cellStyle name="_Consolidated Summary - Portfolio_v12_pom consolidated v3_Exelon Power Fuel Forecast - Project P 6-11-2004 ver21" xfId="241" xr:uid="{9FBF90E6-5A0C-4956-AB8B-15903A876945}"/>
    <cellStyle name="_Consolidated Summary - Portfolio_v12_pom consolidated v3_Exelon Power Fuel Forecast - Project P 6-11-2004 ver21_DFC_4T21_com_TS" xfId="3757" xr:uid="{1D36ACF4-864B-4977-9D40-6A3603CB8207}"/>
    <cellStyle name="_Consolidated Summary - Portfolio_v12_pom consolidated v3_Exelon Power Fuel Forecast - Project P 6-11-2004 ver21_JV - SLC-MIT" xfId="2859" xr:uid="{09015140-51B3-4E7F-B492-5EF384FC8F72}"/>
    <cellStyle name="_Consolidated Summary - Portfolio_v12_pom consolidated v3_JV - SLC-MIT" xfId="2858" xr:uid="{1A3560F6-CC19-4BFB-BD7C-45BBACE84407}"/>
    <cellStyle name="_Consolidated Summary - Portfolio_v12_pom consolidated v3_ML Outputs" xfId="242" xr:uid="{C98CA95F-3E34-433E-9C34-F09B1A06EF18}"/>
    <cellStyle name="_Consolidated Summary - Portfolio_v12_pom consolidated v3_ML Outputs_DFC_4T21_com_TS" xfId="3758" xr:uid="{ECD9F14F-3FB8-4773-8E6D-6EF156F0447C}"/>
    <cellStyle name="_Consolidated Summary - Portfolio_v12_pom consolidated v3_ML Outputs_JV - SLC-MIT" xfId="2860" xr:uid="{DA006655-D83F-459B-AF92-1B5C05741BF1}"/>
    <cellStyle name="_Consolidated Summary - Portfolio_v12_pom consolidated v3_Project Forest Pro Forma Model v58" xfId="243" xr:uid="{ADDC151B-A418-40AE-9C0A-699B1EA57600}"/>
    <cellStyle name="_Consolidated Summary - Portfolio_v12_pom consolidated v3_Project Forest Pro Forma Model v58_DFC_4T21_com_TS" xfId="3759" xr:uid="{50B75A93-AE38-49B4-B69B-63B25B332129}"/>
    <cellStyle name="_Consolidated Summary - Portfolio_v12_pom consolidated v3_Project Forest Pro Forma Model v58_JV - SLC-MIT" xfId="2861" xr:uid="{5AFB4A6D-3248-4C85-84AC-7173864F63A2}"/>
    <cellStyle name="_Copy of CNL Consolidated model_v.FPL_v37" xfId="244" xr:uid="{28300859-3143-41AD-A134-A2CAF70BE2C0}"/>
    <cellStyle name="_Copy of CNL Consolidated model_v.FPL_v37_DFC_4T21_com_TS" xfId="3760" xr:uid="{77943368-8A2D-44E2-A430-05E7B427C4F0}"/>
    <cellStyle name="_Copy of CNL Consolidated model_v.FPL_v37_Exelon Power Fuel Forecast - Project P 6-11-2004 ver21" xfId="245" xr:uid="{FFD536E8-9691-41C3-9DC2-D8497B246611}"/>
    <cellStyle name="_Copy of CNL Consolidated model_v.FPL_v37_Exelon Power Fuel Forecast - Project P 6-11-2004 ver21_DFC_4T21_com_TS" xfId="3761" xr:uid="{8DD9EE55-5F46-4630-BEC8-3DA619D8789B}"/>
    <cellStyle name="_Copy of CNL Consolidated model_v.FPL_v37_Exelon Power Fuel Forecast - Project P 6-11-2004 ver21_JV - SLC-MIT" xfId="2863" xr:uid="{4B8ED52E-BAD4-46FB-83F2-490F3DBCA0E0}"/>
    <cellStyle name="_Copy of CNL Consolidated model_v.FPL_v37_JV - SLC-MIT" xfId="2862" xr:uid="{1942134A-795A-43CD-B513-FA4752145EF1}"/>
    <cellStyle name="_Copy of CNL Consolidated model_v.FPL_v37_ML Outputs" xfId="246" xr:uid="{964D11FA-64E3-4D18-A712-37DE16934C0B}"/>
    <cellStyle name="_Copy of CNL Consolidated model_v.FPL_v37_ML Outputs_DFC_4T21_com_TS" xfId="3762" xr:uid="{675C7831-CE2E-4A48-B4B5-C71F97F95D9C}"/>
    <cellStyle name="_Copy of CNL Consolidated model_v.FPL_v37_ML Outputs_JV - SLC-MIT" xfId="2864" xr:uid="{795A4A04-9712-49C5-A46D-23B6FE9DBE7F}"/>
    <cellStyle name="_Copy of CNL Consolidated model_v.FPL_v37_Project Forest Pro Forma Model v58" xfId="247" xr:uid="{23114004-9DB8-42AC-8B23-982E5B9F9A27}"/>
    <cellStyle name="_Copy of CNL Consolidated model_v.FPL_v37_Project Forest Pro Forma Model v58_DFC_4T21_com_TS" xfId="3763" xr:uid="{00040370-4A73-4ADB-8FB4-0233CD9C9F35}"/>
    <cellStyle name="_Copy of CNL Consolidated model_v.FPL_v37_Project Forest Pro Forma Model v58_JV - SLC-MIT" xfId="2865" xr:uid="{2C1237B1-AD11-4C4D-A975-E65A215A0AA1}"/>
    <cellStyle name="_CVA Leilão 09_2005" xfId="3421" xr:uid="{4608E68B-3D94-48F3-B323-2A4DC39D4452}"/>
    <cellStyle name="_D_Consolidated2" xfId="248" xr:uid="{19F6F36D-9AB0-451F-B657-92FB59420875}"/>
    <cellStyle name="_Dell with sensitivity" xfId="249" xr:uid="{5CB25305-1544-448B-A856-E9856782625B}"/>
    <cellStyle name="_Dell with sensitivity_Copy of CNL Consolidated model_v.FPL_v37" xfId="250" xr:uid="{3BC5F727-AD79-454E-B3DD-942013BD631C}"/>
    <cellStyle name="_Dell with sensitivity_Copy of CNL Consolidated model_v.FPL_v37_Exelon Power Fuel Forecast - Project P 6-11-2004 ver21" xfId="251" xr:uid="{94EDCD88-45CE-4042-B641-59C4BA468B9F}"/>
    <cellStyle name="_Dell with sensitivity_Copy of CNL Consolidated model_v.FPL_v37_ML Outputs" xfId="252" xr:uid="{02384DBF-504B-4A92-BC44-44B84DACF981}"/>
    <cellStyle name="_Dell with sensitivity_Copy of CNL Consolidated model_v.FPL_v37_Project Forest Pro Forma Model v58" xfId="253" xr:uid="{505ACCD2-94DC-44BB-9EE7-9C99516F7C40}"/>
    <cellStyle name="_Dell with sensitivity_D_Consolidated2" xfId="254" xr:uid="{BA040E7A-3366-4A75-BF03-15331FCBA705}"/>
    <cellStyle name="_Dell with sensitivity_Model v9.8" xfId="255" xr:uid="{85C229DD-A6BC-47CE-AB58-A7AE92924688}"/>
    <cellStyle name="_Dell with sensitivity_Mutilples Template2" xfId="256" xr:uid="{A34EC55B-C303-40B0-9A4B-C0848E4DB5D6}"/>
    <cellStyle name="_Dell with sensitivity_Mutilples Template2_Exelon Power Fuel Forecast - Project P 6-11-2004 ver21" xfId="257" xr:uid="{643EB462-7EFF-4CA7-8E3E-BC3D0061DA23}"/>
    <cellStyle name="_Dell with sensitivity_Mutilples Template2_ML Outputs" xfId="258" xr:uid="{6F44A41A-9F76-4BB2-9D23-2E62DCA4F24B}"/>
    <cellStyle name="_Dell with sensitivity_Mutilples Template2_Project Forest Pro Forma Model v58" xfId="259" xr:uid="{1C3E3EC7-721A-4B80-8F82-A54D5A5BB5F3}"/>
    <cellStyle name="_Dell with sensitivity_pom consolidated v3" xfId="260" xr:uid="{FAC62D69-7B40-4F3C-9277-F201B7BB372C}"/>
    <cellStyle name="_Dell with sensitivity_pom consolidated v3_Exelon Power Fuel Forecast - Project P 6-11-2004 ver21" xfId="261" xr:uid="{281F6F4F-5B98-4197-A81F-527C3C491DB1}"/>
    <cellStyle name="_Dell with sensitivity_pom consolidated v3_ML Outputs" xfId="262" xr:uid="{578F9F24-D90C-4859-96BC-B9E90019D860}"/>
    <cellStyle name="_Dell with sensitivity_pom consolidated v3_Project Forest Pro Forma Model v58" xfId="263" xr:uid="{6CD1E90C-B296-4D71-B0E7-A1F0C8F7F5B3}"/>
    <cellStyle name="_Dell_6c_Stdv10_sensitivity sheet" xfId="264" xr:uid="{A158D626-844C-4CC4-BEFB-B836479192F3}"/>
    <cellStyle name="_Dell_6c_Stdv10_sensitivity sheet_Copy of CNL Consolidated model_v.FPL_v37" xfId="265" xr:uid="{31924AF3-87D2-4482-8139-DD9F1AD61F50}"/>
    <cellStyle name="_Dell_6c_Stdv10_sensitivity sheet_Copy of CNL Consolidated model_v.FPL_v37_Exelon Power Fuel Forecast - Project P 6-11-2004 ver21" xfId="266" xr:uid="{44AC5BC5-2C02-4998-ABF4-69A1B168F66F}"/>
    <cellStyle name="_Dell_6c_Stdv10_sensitivity sheet_Copy of CNL Consolidated model_v.FPL_v37_ML Outputs" xfId="267" xr:uid="{494AC39E-BE92-4B45-937B-8BC600750935}"/>
    <cellStyle name="_Dell_6c_Stdv10_sensitivity sheet_Copy of CNL Consolidated model_v.FPL_v37_Project Forest Pro Forma Model v58" xfId="268" xr:uid="{7F600501-9C56-4821-8841-3A88CF545351}"/>
    <cellStyle name="_Dell_6c_Stdv10_sensitivity sheet_D_Consolidated2" xfId="269" xr:uid="{1923E7A1-249F-4FB6-9D98-089076258754}"/>
    <cellStyle name="_Dell_6c_Stdv10_sensitivity sheet_Model v9.8" xfId="270" xr:uid="{6C89AFCD-6BBD-498E-9DDA-C3DCC428AC06}"/>
    <cellStyle name="_Dell_6c_Stdv10_sensitivity sheet_Mutilples Template2" xfId="271" xr:uid="{9BC20940-0CBA-4B9D-A487-B2923F4F4CAB}"/>
    <cellStyle name="_Dell_6c_Stdv10_sensitivity sheet_Mutilples Template2_Exelon Power Fuel Forecast - Project P 6-11-2004 ver21" xfId="272" xr:uid="{63ECC7C6-DDAF-46DC-BFB9-B6627B0DFCDF}"/>
    <cellStyle name="_Dell_6c_Stdv10_sensitivity sheet_Mutilples Template2_ML Outputs" xfId="273" xr:uid="{B0A8D303-F441-40BE-8D3F-DCDB552AC2B5}"/>
    <cellStyle name="_Dell_6c_Stdv10_sensitivity sheet_Mutilples Template2_Project Forest Pro Forma Model v58" xfId="274" xr:uid="{ACFCC6F9-34DE-46DB-B9D8-78E6BC407112}"/>
    <cellStyle name="_Dell_6c_Stdv10_sensitivity sheet_pom consolidated v3" xfId="275" xr:uid="{E5735AB2-45CE-426B-A78A-120B49C0F169}"/>
    <cellStyle name="_Dell_6c_Stdv10_sensitivity sheet_pom consolidated v3_Exelon Power Fuel Forecast - Project P 6-11-2004 ver21" xfId="276" xr:uid="{E793557A-109F-4042-A3D8-8CCD84D1D6B0}"/>
    <cellStyle name="_Dell_6c_Stdv10_sensitivity sheet_pom consolidated v3_ML Outputs" xfId="277" xr:uid="{5CABB018-BC72-421A-B5F6-77C50FFE6E26}"/>
    <cellStyle name="_Dell_6c_Stdv10_sensitivity sheet_pom consolidated v3_Project Forest Pro Forma Model v58" xfId="278" xr:uid="{2AD80A33-6573-427A-857A-63AFACDE09B8}"/>
    <cellStyle name="_Dell_Level_6c" xfId="279" xr:uid="{1C731EAF-C3F8-4686-8794-22C567D04410}"/>
    <cellStyle name="_Dell_Level_6c_Copy of CNL Consolidated model_v.FPL_v37" xfId="280" xr:uid="{0C179ECE-FE5B-43AB-9C63-2306FD65EED3}"/>
    <cellStyle name="_Dell_Level_6c_Copy of CNL Consolidated model_v.FPL_v37_DFC_4T21_com_TS" xfId="3765" xr:uid="{72076FD3-E650-428E-A897-887E1E28DDDD}"/>
    <cellStyle name="_Dell_Level_6c_Copy of CNL Consolidated model_v.FPL_v37_Exelon Power Fuel Forecast - Project P 6-11-2004 ver21" xfId="281" xr:uid="{30A93B0F-3EB0-47B9-851F-78B1E4EA0495}"/>
    <cellStyle name="_Dell_Level_6c_Copy of CNL Consolidated model_v.FPL_v37_Exelon Power Fuel Forecast - Project P 6-11-2004 ver21_DFC_4T21_com_TS" xfId="3766" xr:uid="{4EB45E42-E0D7-4D83-A8DE-59F63FF41A9D}"/>
    <cellStyle name="_Dell_Level_6c_Copy of CNL Consolidated model_v.FPL_v37_Exelon Power Fuel Forecast - Project P 6-11-2004 ver21_JV - SLC-MIT" xfId="2868" xr:uid="{DB9EF941-205E-413B-80F0-FF315BF82846}"/>
    <cellStyle name="_Dell_Level_6c_Copy of CNL Consolidated model_v.FPL_v37_JV - SLC-MIT" xfId="2867" xr:uid="{4198C808-689E-49DD-9FC6-4C8E21DF4EF3}"/>
    <cellStyle name="_Dell_Level_6c_Copy of CNL Consolidated model_v.FPL_v37_ML Outputs" xfId="282" xr:uid="{CA58942A-CF80-49FD-9A85-1B6880D9B8B2}"/>
    <cellStyle name="_Dell_Level_6c_Copy of CNL Consolidated model_v.FPL_v37_ML Outputs_DFC_4T21_com_TS" xfId="3767" xr:uid="{ECF66CD8-846C-4334-85B4-5AB8B460FED1}"/>
    <cellStyle name="_Dell_Level_6c_Copy of CNL Consolidated model_v.FPL_v37_ML Outputs_JV - SLC-MIT" xfId="2869" xr:uid="{3A0BE9BF-86F0-439D-BD23-C188258C574B}"/>
    <cellStyle name="_Dell_Level_6c_Copy of CNL Consolidated model_v.FPL_v37_Project Forest Pro Forma Model v58" xfId="283" xr:uid="{929267CD-F750-416F-81ED-E66A3616EAFF}"/>
    <cellStyle name="_Dell_Level_6c_Copy of CNL Consolidated model_v.FPL_v37_Project Forest Pro Forma Model v58_DFC_4T21_com_TS" xfId="3768" xr:uid="{3236AF5C-C5EE-428F-B31A-FC653B20B139}"/>
    <cellStyle name="_Dell_Level_6c_Copy of CNL Consolidated model_v.FPL_v37_Project Forest Pro Forma Model v58_JV - SLC-MIT" xfId="2870" xr:uid="{E2F55841-C788-40BF-A3CB-0380334CBE86}"/>
    <cellStyle name="_Dell_Level_6c_D_Consolidated2" xfId="284" xr:uid="{59C24956-122E-4E5C-A22D-8303500BD00A}"/>
    <cellStyle name="_Dell_Level_6c_D_Consolidated2_DFC_4T21_com_TS" xfId="3769" xr:uid="{9100AFD1-9598-4F5B-A4A4-23BA63175BEA}"/>
    <cellStyle name="_Dell_Level_6c_D_Consolidated2_JV - SLC-MIT" xfId="2871" xr:uid="{B0572E7C-0680-44A2-B15E-420131270AEB}"/>
    <cellStyle name="_Dell_Level_6c_DFC_4T21_com_TS" xfId="3764" xr:uid="{4923F188-8F51-4E62-A176-020DB49DB345}"/>
    <cellStyle name="_Dell_Level_6c_JV - SLC-MIT" xfId="2866" xr:uid="{60D0E350-33CC-48E1-9AC0-590823240D37}"/>
    <cellStyle name="_Dell_Level_6c_Model v9.8" xfId="285" xr:uid="{C5C4896B-446A-4423-B7FC-ECAE34BF1B28}"/>
    <cellStyle name="_Dell_Level_6c_Model v9.8_DFC_4T21_com_TS" xfId="3770" xr:uid="{3197B300-7617-4169-868D-C8A66654BC30}"/>
    <cellStyle name="_Dell_Level_6c_Model v9.8_JV - SLC-MIT" xfId="2872" xr:uid="{B75A53E7-2E91-4C24-87D5-9B3A923DBC0A}"/>
    <cellStyle name="_Dell_Level_6c_Mutilples Template2" xfId="286" xr:uid="{15BDF2E4-3BC0-4B6B-9BF6-0DEF07935A8D}"/>
    <cellStyle name="_Dell_Level_6c_Mutilples Template2_DFC_4T21_com_TS" xfId="3771" xr:uid="{F270AF17-00EC-4C5C-9E65-1EC6F6E07ADC}"/>
    <cellStyle name="_Dell_Level_6c_Mutilples Template2_Exelon Power Fuel Forecast - Project P 6-11-2004 ver21" xfId="287" xr:uid="{E9405DBE-FE61-4DE6-8E52-5BB89FB6AA7E}"/>
    <cellStyle name="_Dell_Level_6c_Mutilples Template2_Exelon Power Fuel Forecast - Project P 6-11-2004 ver21_DFC_4T21_com_TS" xfId="3772" xr:uid="{1E5891F1-42D2-4CCA-8A76-F761FB4B20A3}"/>
    <cellStyle name="_Dell_Level_6c_Mutilples Template2_Exelon Power Fuel Forecast - Project P 6-11-2004 ver21_JV - SLC-MIT" xfId="2874" xr:uid="{68EA0BD4-8130-4301-955A-8BAD4B8D4858}"/>
    <cellStyle name="_Dell_Level_6c_Mutilples Template2_JV - SLC-MIT" xfId="2873" xr:uid="{94D5091F-C555-4C95-937B-1C2E569D9341}"/>
    <cellStyle name="_Dell_Level_6c_Mutilples Template2_ML Outputs" xfId="288" xr:uid="{05276332-2A0D-4885-AD64-D28E75D82CFC}"/>
    <cellStyle name="_Dell_Level_6c_Mutilples Template2_ML Outputs_DFC_4T21_com_TS" xfId="3773" xr:uid="{B5EE8267-5DDA-4200-A59F-9241D2380863}"/>
    <cellStyle name="_Dell_Level_6c_Mutilples Template2_ML Outputs_JV - SLC-MIT" xfId="2875" xr:uid="{605F61AD-3CBA-41CA-B8BF-68277DE78C0C}"/>
    <cellStyle name="_Dell_Level_6c_Mutilples Template2_Project Forest Pro Forma Model v58" xfId="289" xr:uid="{389C05B5-6687-4B01-A6E5-4F350832FF1E}"/>
    <cellStyle name="_Dell_Level_6c_Mutilples Template2_Project Forest Pro Forma Model v58_DFC_4T21_com_TS" xfId="3774" xr:uid="{835A1F20-D664-402E-9855-E784681D51D1}"/>
    <cellStyle name="_Dell_Level_6c_Mutilples Template2_Project Forest Pro Forma Model v58_JV - SLC-MIT" xfId="2876" xr:uid="{E058DDCE-9CAC-4F0A-A224-1D869DEF31C1}"/>
    <cellStyle name="_Dell_Level_6c_pom consolidated v3" xfId="290" xr:uid="{0AEBCDBE-3286-4034-86FB-746EE64DB106}"/>
    <cellStyle name="_Dell_Level_6c_pom consolidated v3_DFC_4T21_com_TS" xfId="3775" xr:uid="{D01D4E40-CF34-4706-AEC2-018B9B55B3AC}"/>
    <cellStyle name="_Dell_Level_6c_pom consolidated v3_Exelon Power Fuel Forecast - Project P 6-11-2004 ver21" xfId="291" xr:uid="{401F9D7E-5868-462C-B7EA-C53582013DEA}"/>
    <cellStyle name="_Dell_Level_6c_pom consolidated v3_Exelon Power Fuel Forecast - Project P 6-11-2004 ver21_DFC_4T21_com_TS" xfId="3776" xr:uid="{32C594B9-D229-4A34-8678-C42701D803A9}"/>
    <cellStyle name="_Dell_Level_6c_pom consolidated v3_Exelon Power Fuel Forecast - Project P 6-11-2004 ver21_JV - SLC-MIT" xfId="2878" xr:uid="{7AE9D33B-639A-424E-8B56-07CBF34675B2}"/>
    <cellStyle name="_Dell_Level_6c_pom consolidated v3_JV - SLC-MIT" xfId="2877" xr:uid="{514B02EF-4191-4F76-AA17-FAECB6C01A50}"/>
    <cellStyle name="_Dell_Level_6c_pom consolidated v3_ML Outputs" xfId="292" xr:uid="{B3BDAFD7-9953-41C9-BA81-EA53D2446E14}"/>
    <cellStyle name="_Dell_Level_6c_pom consolidated v3_ML Outputs_DFC_4T21_com_TS" xfId="3777" xr:uid="{193B2853-0C28-4329-B5D6-1D9578C5E2F4}"/>
    <cellStyle name="_Dell_Level_6c_pom consolidated v3_ML Outputs_JV - SLC-MIT" xfId="2879" xr:uid="{A994DB56-26D2-4BF6-808A-B41D40CA0C74}"/>
    <cellStyle name="_Dell_Level_6c_pom consolidated v3_Project Forest Pro Forma Model v58" xfId="293" xr:uid="{76A50DBD-7A2B-48DF-B083-F0D3D7149CF8}"/>
    <cellStyle name="_Dell_Level_6c_pom consolidated v3_Project Forest Pro Forma Model v58_DFC_4T21_com_TS" xfId="3778" xr:uid="{09A4D44D-EB14-4A72-9A09-0DC2E1EA630A}"/>
    <cellStyle name="_Dell_Level_6c_pom consolidated v3_Project Forest Pro Forma Model v58_JV - SLC-MIT" xfId="2880" xr:uid="{D04200A9-42A4-401E-BED3-033F0B93FE6D}"/>
    <cellStyle name="_x0013__DFC_4T21_com_TS" xfId="3530" xr:uid="{5F3F5475-4025-4B19-9016-E66972BFFCFC}"/>
    <cellStyle name="_ECP Model v30 B" xfId="294" xr:uid="{B92EA7F9-CB89-4CCE-9C56-4D20BB840275}"/>
    <cellStyle name="_ECP Model v30 B_Copy of CNL Consolidated model_v.FPL_v37" xfId="295" xr:uid="{85DF7E3A-6F8E-4CAF-AFE9-BC193A22FD4B}"/>
    <cellStyle name="_ECP Model v30 B_Copy of CNL Consolidated model_v.FPL_v37_DFC_4T21_com_TS" xfId="3780" xr:uid="{0CCD5735-1A52-4A9F-B0D1-B76ECBCEBDAA}"/>
    <cellStyle name="_ECP Model v30 B_Copy of CNL Consolidated model_v.FPL_v37_Exelon Power Fuel Forecast - Project P 6-11-2004 ver21" xfId="296" xr:uid="{A7E196E8-212E-4863-B5C2-F18D08805F2E}"/>
    <cellStyle name="_ECP Model v30 B_Copy of CNL Consolidated model_v.FPL_v37_Exelon Power Fuel Forecast - Project P 6-11-2004 ver21_DFC_4T21_com_TS" xfId="3781" xr:uid="{D9383308-1384-4E1C-9C7E-AACE7E4C6590}"/>
    <cellStyle name="_ECP Model v30 B_Copy of CNL Consolidated model_v.FPL_v37_Exelon Power Fuel Forecast - Project P 6-11-2004 ver21_JV - SLC-MIT" xfId="2883" xr:uid="{AF2F8AA2-830D-49A0-9B89-598537B2C3B4}"/>
    <cellStyle name="_ECP Model v30 B_Copy of CNL Consolidated model_v.FPL_v37_JV - SLC-MIT" xfId="2882" xr:uid="{323DB6B4-6F55-4C85-8E16-063643CDE977}"/>
    <cellStyle name="_ECP Model v30 B_Copy of CNL Consolidated model_v.FPL_v37_ML Outputs" xfId="297" xr:uid="{116D9947-85A5-40F8-B9A2-B9DB3F888528}"/>
    <cellStyle name="_ECP Model v30 B_Copy of CNL Consolidated model_v.FPL_v37_ML Outputs_DFC_4T21_com_TS" xfId="3782" xr:uid="{EC63BB5D-C4CE-46F6-ADFC-EB80BBCD0F32}"/>
    <cellStyle name="_ECP Model v30 B_Copy of CNL Consolidated model_v.FPL_v37_ML Outputs_JV - SLC-MIT" xfId="2884" xr:uid="{D88B5213-FFE6-4479-8A6D-4CAE31B566BE}"/>
    <cellStyle name="_ECP Model v30 B_Copy of CNL Consolidated model_v.FPL_v37_Project Forest Pro Forma Model v58" xfId="298" xr:uid="{41601E51-626B-4A9C-A260-F1AEE7BAB309}"/>
    <cellStyle name="_ECP Model v30 B_Copy of CNL Consolidated model_v.FPL_v37_Project Forest Pro Forma Model v58_DFC_4T21_com_TS" xfId="3783" xr:uid="{C6E0068C-8CE6-43C5-8C84-422062326598}"/>
    <cellStyle name="_ECP Model v30 B_Copy of CNL Consolidated model_v.FPL_v37_Project Forest Pro Forma Model v58_JV - SLC-MIT" xfId="2885" xr:uid="{434F86B3-A297-4224-B532-DDA61100B971}"/>
    <cellStyle name="_ECP Model v30 B_D_Consolidated2" xfId="299" xr:uid="{63A938F3-922F-4B8F-ACF0-E5E069613193}"/>
    <cellStyle name="_ECP Model v30 B_D_Consolidated2_DFC_4T21_com_TS" xfId="3784" xr:uid="{B33FDCE5-528F-42F9-B93C-DD4027F91E3F}"/>
    <cellStyle name="_ECP Model v30 B_D_Consolidated2_JV - SLC-MIT" xfId="2886" xr:uid="{56240AEE-FC62-41F9-804F-6F5F53ECF4E5}"/>
    <cellStyle name="_ECP Model v30 B_DFC_4T21_com_TS" xfId="3779" xr:uid="{58AB3DCF-0F42-4B49-A1A3-4C701507A5F3}"/>
    <cellStyle name="_ECP Model v30 B_JV - SLC-MIT" xfId="2881" xr:uid="{90CFA4BE-EF97-494E-B991-C4548D0BDF47}"/>
    <cellStyle name="_ECP Model v30 B_Model v9.8" xfId="300" xr:uid="{6AA24D5D-5B8B-4532-876A-76A79D0EE691}"/>
    <cellStyle name="_ECP Model v30 B_Model v9.8_DFC_4T21_com_TS" xfId="3785" xr:uid="{F04C381E-FA55-458D-BAEA-4AA09A795FE9}"/>
    <cellStyle name="_ECP Model v30 B_Model v9.8_JV - SLC-MIT" xfId="2887" xr:uid="{C641A7EF-7C34-4179-9CE9-A76D906FF02D}"/>
    <cellStyle name="_ECP Model v30 B_Mutilples Template2" xfId="301" xr:uid="{1D60E042-EEEF-4755-BF68-E4288051FB81}"/>
    <cellStyle name="_ECP Model v30 B_Mutilples Template2_DFC_4T21_com_TS" xfId="3786" xr:uid="{8296F167-445D-42CA-BE74-CB53A810905A}"/>
    <cellStyle name="_ECP Model v30 B_Mutilples Template2_Exelon Power Fuel Forecast - Project P 6-11-2004 ver21" xfId="302" xr:uid="{8537E732-C4CC-492D-BFB0-CBCE9680DA24}"/>
    <cellStyle name="_ECP Model v30 B_Mutilples Template2_Exelon Power Fuel Forecast - Project P 6-11-2004 ver21_DFC_4T21_com_TS" xfId="3787" xr:uid="{208ED89A-7953-45C7-BF90-5D8378CBD0DF}"/>
    <cellStyle name="_ECP Model v30 B_Mutilples Template2_Exelon Power Fuel Forecast - Project P 6-11-2004 ver21_JV - SLC-MIT" xfId="2889" xr:uid="{89A97134-B8B7-45BE-A450-E4A875DAFA00}"/>
    <cellStyle name="_ECP Model v30 B_Mutilples Template2_JV - SLC-MIT" xfId="2888" xr:uid="{03656495-CB93-49FC-9693-8EA522C443D7}"/>
    <cellStyle name="_ECP Model v30 B_Mutilples Template2_ML Outputs" xfId="303" xr:uid="{7740009C-5F6C-4CCA-A7C4-CEBAF6CE25F7}"/>
    <cellStyle name="_ECP Model v30 B_Mutilples Template2_ML Outputs_DFC_4T21_com_TS" xfId="3788" xr:uid="{C3AB5045-6CCF-4E41-9671-BA394BC9F83D}"/>
    <cellStyle name="_ECP Model v30 B_Mutilples Template2_ML Outputs_JV - SLC-MIT" xfId="2890" xr:uid="{204920FE-7BAF-456E-B9A3-9985828804C6}"/>
    <cellStyle name="_ECP Model v30 B_Mutilples Template2_Project Forest Pro Forma Model v58" xfId="304" xr:uid="{A9AD420A-3EA3-4DCF-91EE-C905DF096A6A}"/>
    <cellStyle name="_ECP Model v30 B_Mutilples Template2_Project Forest Pro Forma Model v58_DFC_4T21_com_TS" xfId="3789" xr:uid="{37C016DB-5510-4580-9337-F6BEAB156D3F}"/>
    <cellStyle name="_ECP Model v30 B_Mutilples Template2_Project Forest Pro Forma Model v58_JV - SLC-MIT" xfId="2891" xr:uid="{7A585591-AA80-47C9-8912-7136BF070ABD}"/>
    <cellStyle name="_ECP Model v30 B_pom consolidated v3" xfId="305" xr:uid="{9E41F223-89D1-4178-81E5-431608DB8969}"/>
    <cellStyle name="_ECP Model v30 B_pom consolidated v3_DFC_4T21_com_TS" xfId="3790" xr:uid="{DAB630CC-CFC0-4199-A854-FB5C3E6B5BA6}"/>
    <cellStyle name="_ECP Model v30 B_pom consolidated v3_Exelon Power Fuel Forecast - Project P 6-11-2004 ver21" xfId="306" xr:uid="{8AAF0A86-6ED7-4206-B992-A67B793C0484}"/>
    <cellStyle name="_ECP Model v30 B_pom consolidated v3_Exelon Power Fuel Forecast - Project P 6-11-2004 ver21_DFC_4T21_com_TS" xfId="3791" xr:uid="{E3BF5762-B872-4786-9E49-495F2D065239}"/>
    <cellStyle name="_ECP Model v30 B_pom consolidated v3_Exelon Power Fuel Forecast - Project P 6-11-2004 ver21_JV - SLC-MIT" xfId="2893" xr:uid="{7B61A3BC-E44B-40EA-A901-9C962BBD5D0A}"/>
    <cellStyle name="_ECP Model v30 B_pom consolidated v3_JV - SLC-MIT" xfId="2892" xr:uid="{EE82264D-B3E6-4F78-8068-1F5AE3B75526}"/>
    <cellStyle name="_ECP Model v30 B_pom consolidated v3_ML Outputs" xfId="307" xr:uid="{39DD7960-AAD1-469F-8796-F62244B3D44C}"/>
    <cellStyle name="_ECP Model v30 B_pom consolidated v3_ML Outputs_DFC_4T21_com_TS" xfId="3792" xr:uid="{324D35C9-41B0-45E3-8D9D-856836DB6F8E}"/>
    <cellStyle name="_ECP Model v30 B_pom consolidated v3_ML Outputs_JV - SLC-MIT" xfId="2894" xr:uid="{D3E6A1D1-1526-4479-A9F6-20669CC92353}"/>
    <cellStyle name="_ECP Model v30 B_pom consolidated v3_Project Forest Pro Forma Model v58" xfId="308" xr:uid="{0FFBF513-8B9A-46E4-A024-114C00E157BC}"/>
    <cellStyle name="_ECP Model v30 B_pom consolidated v3_Project Forest Pro Forma Model v58_DFC_4T21_com_TS" xfId="3793" xr:uid="{4986D7BC-C1B1-4A6C-8995-FD0F9B9353D4}"/>
    <cellStyle name="_ECP Model v30 B_pom consolidated v3_Project Forest Pro Forma Model v58_JV - SLC-MIT" xfId="2895" xr:uid="{C0262659-5C26-4C9C-B0BC-6643F22B7D24}"/>
    <cellStyle name="_ECP Model v65" xfId="309" xr:uid="{FB90A34E-FE9C-4E35-A38D-3A6AB766F6B1}"/>
    <cellStyle name="_ECP Model v65_Copy of CNL Consolidated model_v.FPL_v37" xfId="310" xr:uid="{44A59617-C401-4E9E-83A9-A059F58CA84F}"/>
    <cellStyle name="_ECP Model v65_Copy of CNL Consolidated model_v.FPL_v37_DFC_4T21_com_TS" xfId="3795" xr:uid="{820804E2-CD11-4007-850A-C3825DFB2BB8}"/>
    <cellStyle name="_ECP Model v65_Copy of CNL Consolidated model_v.FPL_v37_Exelon Power Fuel Forecast - Project P 6-11-2004 ver21" xfId="311" xr:uid="{0814CDDE-1AAD-4D08-8EF7-292539E4DB50}"/>
    <cellStyle name="_ECP Model v65_Copy of CNL Consolidated model_v.FPL_v37_Exelon Power Fuel Forecast - Project P 6-11-2004 ver21_DFC_4T21_com_TS" xfId="3796" xr:uid="{E75163B0-07B6-4A98-A4BD-BA0A9C629D08}"/>
    <cellStyle name="_ECP Model v65_Copy of CNL Consolidated model_v.FPL_v37_Exelon Power Fuel Forecast - Project P 6-11-2004 ver21_JV - SLC-MIT" xfId="2898" xr:uid="{A1EA28A7-77A9-4ABA-9246-5488CD2F6AF9}"/>
    <cellStyle name="_ECP Model v65_Copy of CNL Consolidated model_v.FPL_v37_JV - SLC-MIT" xfId="2897" xr:uid="{40D8E8DB-805E-40B3-BC90-AE3F9E374473}"/>
    <cellStyle name="_ECP Model v65_Copy of CNL Consolidated model_v.FPL_v37_ML Outputs" xfId="312" xr:uid="{501E5F33-BE41-4B0F-8F5F-14B9BEE3D90B}"/>
    <cellStyle name="_ECP Model v65_Copy of CNL Consolidated model_v.FPL_v37_ML Outputs_DFC_4T21_com_TS" xfId="3797" xr:uid="{E0E9567E-D259-45F9-B96E-AFC821E5825E}"/>
    <cellStyle name="_ECP Model v65_Copy of CNL Consolidated model_v.FPL_v37_ML Outputs_JV - SLC-MIT" xfId="2899" xr:uid="{A7705D48-0CD0-4538-81C6-60A7A8C325F0}"/>
    <cellStyle name="_ECP Model v65_Copy of CNL Consolidated model_v.FPL_v37_Project Forest Pro Forma Model v58" xfId="313" xr:uid="{13D7AC33-F9EA-4F5A-BC54-AE10995A0A34}"/>
    <cellStyle name="_ECP Model v65_Copy of CNL Consolidated model_v.FPL_v37_Project Forest Pro Forma Model v58_DFC_4T21_com_TS" xfId="3798" xr:uid="{86872F61-1691-4466-967F-B032883C081E}"/>
    <cellStyle name="_ECP Model v65_Copy of CNL Consolidated model_v.FPL_v37_Project Forest Pro Forma Model v58_JV - SLC-MIT" xfId="2900" xr:uid="{25C65EFC-D171-44B1-A970-1B6DDC6BC4DA}"/>
    <cellStyle name="_ECP Model v65_D_Consolidated2" xfId="314" xr:uid="{AD9151D1-F98D-4F2F-97D6-D27A8B696E6C}"/>
    <cellStyle name="_ECP Model v65_D_Consolidated2_DFC_4T21_com_TS" xfId="3799" xr:uid="{A5C493B2-7BFB-48EA-ACCB-91840AD5B268}"/>
    <cellStyle name="_ECP Model v65_D_Consolidated2_JV - SLC-MIT" xfId="2901" xr:uid="{9D5D0241-CD26-4875-9CFA-446EFFE97200}"/>
    <cellStyle name="_ECP Model v65_DFC_4T21_com_TS" xfId="3794" xr:uid="{8084EA53-6156-4775-B530-D4DAC0235AF0}"/>
    <cellStyle name="_ECP Model v65_JV - SLC-MIT" xfId="2896" xr:uid="{D2BC9D33-98D0-406E-A197-A04BE076AFBF}"/>
    <cellStyle name="_ECP Model v65_Model v9.8" xfId="315" xr:uid="{C166F056-DC6E-4E45-80F3-DC3E8B1DEC28}"/>
    <cellStyle name="_ECP Model v65_Model v9.8_DFC_4T21_com_TS" xfId="3800" xr:uid="{411F6779-6C5F-4C86-BA8C-3264B30B2AC8}"/>
    <cellStyle name="_ECP Model v65_Model v9.8_JV - SLC-MIT" xfId="2902" xr:uid="{1228797B-9FDB-418A-978C-1061B986B3E0}"/>
    <cellStyle name="_ECP Model v65_Mutilples Template2" xfId="316" xr:uid="{C083FC8A-0D40-4111-A274-23FD056EFA53}"/>
    <cellStyle name="_ECP Model v65_Mutilples Template2_DFC_4T21_com_TS" xfId="3801" xr:uid="{F27C4F67-FD10-411D-825D-6C5FB7632AC5}"/>
    <cellStyle name="_ECP Model v65_Mutilples Template2_Exelon Power Fuel Forecast - Project P 6-11-2004 ver21" xfId="317" xr:uid="{E108A926-1705-4F16-9C2F-E127DCCE078B}"/>
    <cellStyle name="_ECP Model v65_Mutilples Template2_Exelon Power Fuel Forecast - Project P 6-11-2004 ver21_DFC_4T21_com_TS" xfId="3802" xr:uid="{67E62221-39A1-4845-B116-0C09F05A54F2}"/>
    <cellStyle name="_ECP Model v65_Mutilples Template2_Exelon Power Fuel Forecast - Project P 6-11-2004 ver21_JV - SLC-MIT" xfId="2904" xr:uid="{CB4CEA88-BFF9-4658-8039-A5D3A1D3153A}"/>
    <cellStyle name="_ECP Model v65_Mutilples Template2_JV - SLC-MIT" xfId="2903" xr:uid="{BFEFE2FE-EE84-4D93-A3FA-C32A3C2A7B8D}"/>
    <cellStyle name="_ECP Model v65_Mutilples Template2_ML Outputs" xfId="318" xr:uid="{EBF45DCF-2D42-40A6-9C19-C1EE7C8A2B3F}"/>
    <cellStyle name="_ECP Model v65_Mutilples Template2_ML Outputs_DFC_4T21_com_TS" xfId="3803" xr:uid="{A3225698-3F8A-4E74-BA87-45595AA1886D}"/>
    <cellStyle name="_ECP Model v65_Mutilples Template2_ML Outputs_JV - SLC-MIT" xfId="2905" xr:uid="{33E89346-802A-4ACD-AC18-58D1B3F0C602}"/>
    <cellStyle name="_ECP Model v65_Mutilples Template2_Project Forest Pro Forma Model v58" xfId="319" xr:uid="{6263508F-7F43-47D6-9B62-8BD65721AEFB}"/>
    <cellStyle name="_ECP Model v65_Mutilples Template2_Project Forest Pro Forma Model v58_DFC_4T21_com_TS" xfId="3804" xr:uid="{1EA52107-7A0E-491A-938A-AC37C19A405F}"/>
    <cellStyle name="_ECP Model v65_Mutilples Template2_Project Forest Pro Forma Model v58_JV - SLC-MIT" xfId="2906" xr:uid="{4EE5F301-6D4F-458E-9ABE-9784810FE906}"/>
    <cellStyle name="_ECP Model v65_pom consolidated v3" xfId="320" xr:uid="{F346ABEF-B538-40FD-8BD2-D8BD6EE4FBAC}"/>
    <cellStyle name="_ECP Model v65_pom consolidated v3_DFC_4T21_com_TS" xfId="3805" xr:uid="{ACF8D5F7-5BDD-4D2E-A31B-A0CB35E90AD6}"/>
    <cellStyle name="_ECP Model v65_pom consolidated v3_Exelon Power Fuel Forecast - Project P 6-11-2004 ver21" xfId="321" xr:uid="{E431085E-17FF-4646-BED1-A1CC1558C62E}"/>
    <cellStyle name="_ECP Model v65_pom consolidated v3_Exelon Power Fuel Forecast - Project P 6-11-2004 ver21_DFC_4T21_com_TS" xfId="3806" xr:uid="{A36DD216-FC97-446B-B2F1-1FD1D09526AD}"/>
    <cellStyle name="_ECP Model v65_pom consolidated v3_Exelon Power Fuel Forecast - Project P 6-11-2004 ver21_JV - SLC-MIT" xfId="2908" xr:uid="{42065B1C-E105-481F-A515-BB77C24FE487}"/>
    <cellStyle name="_ECP Model v65_pom consolidated v3_JV - SLC-MIT" xfId="2907" xr:uid="{DBEF15A4-A38C-4A04-BF53-770F7B97F696}"/>
    <cellStyle name="_ECP Model v65_pom consolidated v3_ML Outputs" xfId="322" xr:uid="{68E7DC1C-E30F-4FC8-A49D-D1C5DEC1CA5F}"/>
    <cellStyle name="_ECP Model v65_pom consolidated v3_ML Outputs_DFC_4T21_com_TS" xfId="3807" xr:uid="{E59393F5-02A4-45D6-AC76-2B40E2620AF9}"/>
    <cellStyle name="_ECP Model v65_pom consolidated v3_ML Outputs_JV - SLC-MIT" xfId="2909" xr:uid="{04EAB5DE-5015-4D34-8F5E-8ED770C26C65}"/>
    <cellStyle name="_ECP Model v65_pom consolidated v3_Project Forest Pro Forma Model v58" xfId="323" xr:uid="{008F05EB-FAA4-4433-9ABD-96D3B3925376}"/>
    <cellStyle name="_ECP Model v65_pom consolidated v3_Project Forest Pro Forma Model v58_DFC_4T21_com_TS" xfId="3808" xr:uid="{F577CEA1-41A4-4A4F-9631-749958397198}"/>
    <cellStyle name="_ECP Model v65_pom consolidated v3_Project Forest Pro Forma Model v58_JV - SLC-MIT" xfId="2910" xr:uid="{2F374580-842B-4907-B2E5-414BC6ADE278}"/>
    <cellStyle name="_ecp new - Enron buyout 01-05-01" xfId="324" xr:uid="{FA81B1D3-A553-46B1-BDB1-470508357224}"/>
    <cellStyle name="_ecp new - Enron buyout 01-05-01_Copy of CNL Consolidated model_v.FPL_v37" xfId="325" xr:uid="{4D959BA1-AB6A-4118-9798-19E412A99560}"/>
    <cellStyle name="_ecp new - Enron buyout 01-05-01_Copy of CNL Consolidated model_v.FPL_v37_DFC_4T21_com_TS" xfId="3810" xr:uid="{918310F9-7660-4437-951C-4EDFCBA2EE5B}"/>
    <cellStyle name="_ecp new - Enron buyout 01-05-01_Copy of CNL Consolidated model_v.FPL_v37_Exelon Power Fuel Forecast - Project P 6-11-2004 ver21" xfId="326" xr:uid="{6102C0F6-48D7-4526-AA63-3D8A3F9CA040}"/>
    <cellStyle name="_ecp new - Enron buyout 01-05-01_Copy of CNL Consolidated model_v.FPL_v37_Exelon Power Fuel Forecast - Project P 6-11-2004 ver21_DFC_4T21_com_TS" xfId="3811" xr:uid="{887A72BE-1C4C-4F28-984C-405BBD294DB9}"/>
    <cellStyle name="_ecp new - Enron buyout 01-05-01_Copy of CNL Consolidated model_v.FPL_v37_Exelon Power Fuel Forecast - Project P 6-11-2004 ver21_JV - SLC-MIT" xfId="2913" xr:uid="{2C6FD9CA-0711-41E4-A5E8-E35CC551B6AA}"/>
    <cellStyle name="_ecp new - Enron buyout 01-05-01_Copy of CNL Consolidated model_v.FPL_v37_JV - SLC-MIT" xfId="2912" xr:uid="{49B1544E-43D1-4C89-9FF3-E8DD55493C8D}"/>
    <cellStyle name="_ecp new - Enron buyout 01-05-01_Copy of CNL Consolidated model_v.FPL_v37_ML Outputs" xfId="327" xr:uid="{87DAF118-7E1B-415F-A34D-22E00714EF51}"/>
    <cellStyle name="_ecp new - Enron buyout 01-05-01_Copy of CNL Consolidated model_v.FPL_v37_ML Outputs_DFC_4T21_com_TS" xfId="3812" xr:uid="{66C5CDA9-230C-4E52-92C0-54D5B5AD597A}"/>
    <cellStyle name="_ecp new - Enron buyout 01-05-01_Copy of CNL Consolidated model_v.FPL_v37_ML Outputs_JV - SLC-MIT" xfId="2914" xr:uid="{A832CA0C-3DD4-4740-9CA0-FAB5FF2DD12F}"/>
    <cellStyle name="_ecp new - Enron buyout 01-05-01_Copy of CNL Consolidated model_v.FPL_v37_Project Forest Pro Forma Model v58" xfId="328" xr:uid="{3A84B447-443D-4651-A1D7-61B28806E750}"/>
    <cellStyle name="_ecp new - Enron buyout 01-05-01_Copy of CNL Consolidated model_v.FPL_v37_Project Forest Pro Forma Model v58_DFC_4T21_com_TS" xfId="3813" xr:uid="{6B3E02AA-39BF-4BF4-B885-A604DD7C26D5}"/>
    <cellStyle name="_ecp new - Enron buyout 01-05-01_Copy of CNL Consolidated model_v.FPL_v37_Project Forest Pro Forma Model v58_JV - SLC-MIT" xfId="2915" xr:uid="{D8B87791-3D8C-4DCC-9F36-064DACAE7720}"/>
    <cellStyle name="_ecp new - Enron buyout 01-05-01_D_Consolidated2" xfId="329" xr:uid="{343A17A1-3927-46B7-8409-24D24DA10EC0}"/>
    <cellStyle name="_ecp new - Enron buyout 01-05-01_D_Consolidated2_DFC_4T21_com_TS" xfId="3814" xr:uid="{05841A13-C138-4688-ADBE-46B1CCCD6214}"/>
    <cellStyle name="_ecp new - Enron buyout 01-05-01_D_Consolidated2_JV - SLC-MIT" xfId="2916" xr:uid="{C73B740C-33DE-408E-920B-A29E221E12A6}"/>
    <cellStyle name="_ecp new - Enron buyout 01-05-01_DFC_4T21_com_TS" xfId="3809" xr:uid="{749515E6-8EC5-4307-AA3A-4D1871EC0855}"/>
    <cellStyle name="_ecp new - Enron buyout 01-05-01_JV - SLC-MIT" xfId="2911" xr:uid="{52011FB7-13ED-4460-8320-DC4907A258D5}"/>
    <cellStyle name="_ecp new - Enron buyout 01-05-01_Model v9.8" xfId="330" xr:uid="{BF35520D-90AD-4BB1-94AF-2C0F7DDA3CD5}"/>
    <cellStyle name="_ecp new - Enron buyout 01-05-01_Model v9.8_DFC_4T21_com_TS" xfId="3815" xr:uid="{F0C76187-066F-4796-8916-9A183F9DF135}"/>
    <cellStyle name="_ecp new - Enron buyout 01-05-01_Model v9.8_JV - SLC-MIT" xfId="2917" xr:uid="{F7171222-F637-47B1-8504-357C1102C379}"/>
    <cellStyle name="_ecp new - Enron buyout 01-05-01_Mutilples Template2" xfId="331" xr:uid="{B847AC7B-3BBD-4DB8-853A-AA72C8026D1A}"/>
    <cellStyle name="_ecp new - Enron buyout 01-05-01_Mutilples Template2_DFC_4T21_com_TS" xfId="3816" xr:uid="{55D4B104-51EB-4AFC-A7B7-8D5219888C47}"/>
    <cellStyle name="_ecp new - Enron buyout 01-05-01_Mutilples Template2_Exelon Power Fuel Forecast - Project P 6-11-2004 ver21" xfId="332" xr:uid="{C48335FB-F6A4-4233-AEDC-9D26D11F7BA7}"/>
    <cellStyle name="_ecp new - Enron buyout 01-05-01_Mutilples Template2_Exelon Power Fuel Forecast - Project P 6-11-2004 ver21_DFC_4T21_com_TS" xfId="3817" xr:uid="{89C4A368-A9D7-419F-9DA5-69728138FB80}"/>
    <cellStyle name="_ecp new - Enron buyout 01-05-01_Mutilples Template2_Exelon Power Fuel Forecast - Project P 6-11-2004 ver21_JV - SLC-MIT" xfId="2919" xr:uid="{CBF28C75-1D89-424F-A618-8BCBCD079FD2}"/>
    <cellStyle name="_ecp new - Enron buyout 01-05-01_Mutilples Template2_JV - SLC-MIT" xfId="2918" xr:uid="{FECA628D-7C98-4607-AC60-0C0FB8E1A841}"/>
    <cellStyle name="_ecp new - Enron buyout 01-05-01_Mutilples Template2_ML Outputs" xfId="333" xr:uid="{2F500E80-C322-44AF-B79B-C5D07917DCD0}"/>
    <cellStyle name="_ecp new - Enron buyout 01-05-01_Mutilples Template2_ML Outputs_DFC_4T21_com_TS" xfId="3818" xr:uid="{893712F2-804A-435F-AB3E-D991654F7328}"/>
    <cellStyle name="_ecp new - Enron buyout 01-05-01_Mutilples Template2_ML Outputs_JV - SLC-MIT" xfId="2920" xr:uid="{2BB2F680-0B99-4293-A0D9-58E35174E3B5}"/>
    <cellStyle name="_ecp new - Enron buyout 01-05-01_Mutilples Template2_Project Forest Pro Forma Model v58" xfId="334" xr:uid="{9450E722-AECA-4E1E-95B0-AB9AF5A7947A}"/>
    <cellStyle name="_ecp new - Enron buyout 01-05-01_Mutilples Template2_Project Forest Pro Forma Model v58_DFC_4T21_com_TS" xfId="3819" xr:uid="{F9E06C2C-86C2-47F0-9EDA-20AA1E961428}"/>
    <cellStyle name="_ecp new - Enron buyout 01-05-01_Mutilples Template2_Project Forest Pro Forma Model v58_JV - SLC-MIT" xfId="2921" xr:uid="{C2493C95-FDD9-4CAA-898C-BE4652EE4C36}"/>
    <cellStyle name="_ecp new - Enron buyout 01-05-01_pom consolidated v3" xfId="335" xr:uid="{E9548B8B-10E2-4331-9115-B0E2B74CCB63}"/>
    <cellStyle name="_ecp new - Enron buyout 01-05-01_pom consolidated v3_DFC_4T21_com_TS" xfId="3820" xr:uid="{1758D39B-332A-412C-BD01-35069D0FD754}"/>
    <cellStyle name="_ecp new - Enron buyout 01-05-01_pom consolidated v3_Exelon Power Fuel Forecast - Project P 6-11-2004 ver21" xfId="336" xr:uid="{F7A16FF5-E0C1-4F49-B1CF-4B288E9B736C}"/>
    <cellStyle name="_ecp new - Enron buyout 01-05-01_pom consolidated v3_Exelon Power Fuel Forecast - Project P 6-11-2004 ver21_DFC_4T21_com_TS" xfId="3821" xr:uid="{DA6947A5-2DD6-413F-9FCE-CD8CB10D1A5A}"/>
    <cellStyle name="_ecp new - Enron buyout 01-05-01_pom consolidated v3_Exelon Power Fuel Forecast - Project P 6-11-2004 ver21_JV - SLC-MIT" xfId="2923" xr:uid="{0DC5C5CF-CDA7-434E-A974-BEDE03C8C227}"/>
    <cellStyle name="_ecp new - Enron buyout 01-05-01_pom consolidated v3_JV - SLC-MIT" xfId="2922" xr:uid="{A87AE7C3-E52B-4CC3-AF83-F042B76FDB6D}"/>
    <cellStyle name="_ecp new - Enron buyout 01-05-01_pom consolidated v3_ML Outputs" xfId="337" xr:uid="{DDA3BA60-EE2C-4816-A0D2-7C45AC4AC018}"/>
    <cellStyle name="_ecp new - Enron buyout 01-05-01_pom consolidated v3_ML Outputs_DFC_4T21_com_TS" xfId="3822" xr:uid="{B16896F6-E428-4910-8CCD-4E8B9CC2395B}"/>
    <cellStyle name="_ecp new - Enron buyout 01-05-01_pom consolidated v3_ML Outputs_JV - SLC-MIT" xfId="2924" xr:uid="{87BD846F-D45C-47A3-B64F-8FDF7C16B7BE}"/>
    <cellStyle name="_ecp new - Enron buyout 01-05-01_pom consolidated v3_Project Forest Pro Forma Model v58" xfId="338" xr:uid="{BEB35A1D-4E2E-45F4-B4AA-21BB4FEB4BA1}"/>
    <cellStyle name="_ecp new - Enron buyout 01-05-01_pom consolidated v3_Project Forest Pro Forma Model v58_DFC_4T21_com_TS" xfId="3823" xr:uid="{3F26752F-4C0C-4A78-838C-6A1072EAB87F}"/>
    <cellStyle name="_ecp new - Enron buyout 01-05-01_pom consolidated v3_Project Forest Pro Forma Model v58_JV - SLC-MIT" xfId="2925" xr:uid="{6D4B6E9D-9DC1-4773-A4C9-42EAA024C094}"/>
    <cellStyle name="_ecp new - Enron buyout 04-09-01" xfId="339" xr:uid="{E147288D-50FC-4B57-B633-8449FD8064F0}"/>
    <cellStyle name="_ecp new - Enron buyout 04-09-01_Copy of CNL Consolidated model_v.FPL_v37" xfId="340" xr:uid="{AA1866FC-9150-41DF-9A66-AD0BAD838DEC}"/>
    <cellStyle name="_ecp new - Enron buyout 04-09-01_Copy of CNL Consolidated model_v.FPL_v37_DFC_4T21_com_TS" xfId="3825" xr:uid="{28D12B58-5089-43F1-93BC-03F9CFD3A880}"/>
    <cellStyle name="_ecp new - Enron buyout 04-09-01_Copy of CNL Consolidated model_v.FPL_v37_Exelon Power Fuel Forecast - Project P 6-11-2004 ver21" xfId="341" xr:uid="{863118B3-4F9A-4594-8D1F-66E97EB90B9E}"/>
    <cellStyle name="_ecp new - Enron buyout 04-09-01_Copy of CNL Consolidated model_v.FPL_v37_Exelon Power Fuel Forecast - Project P 6-11-2004 ver21_DFC_4T21_com_TS" xfId="3826" xr:uid="{38E5D518-54C7-4F00-BDC3-F3F35720D8A2}"/>
    <cellStyle name="_ecp new - Enron buyout 04-09-01_Copy of CNL Consolidated model_v.FPL_v37_Exelon Power Fuel Forecast - Project P 6-11-2004 ver21_JV - SLC-MIT" xfId="2928" xr:uid="{0EAE5D3E-7C5F-4F5F-83C5-20FEE2BB4EF8}"/>
    <cellStyle name="_ecp new - Enron buyout 04-09-01_Copy of CNL Consolidated model_v.FPL_v37_JV - SLC-MIT" xfId="2927" xr:uid="{6769EF58-0B8B-425F-AD7A-CDEFB59351FB}"/>
    <cellStyle name="_ecp new - Enron buyout 04-09-01_Copy of CNL Consolidated model_v.FPL_v37_ML Outputs" xfId="342" xr:uid="{EB06470B-AF72-458C-8402-7917B783BF5F}"/>
    <cellStyle name="_ecp new - Enron buyout 04-09-01_Copy of CNL Consolidated model_v.FPL_v37_ML Outputs_DFC_4T21_com_TS" xfId="3827" xr:uid="{A8CB20EC-0C87-41D4-9653-5B7D536EEA95}"/>
    <cellStyle name="_ecp new - Enron buyout 04-09-01_Copy of CNL Consolidated model_v.FPL_v37_ML Outputs_JV - SLC-MIT" xfId="2929" xr:uid="{1DF5B2CE-038E-4963-9DD2-6CA8F0264555}"/>
    <cellStyle name="_ecp new - Enron buyout 04-09-01_Copy of CNL Consolidated model_v.FPL_v37_Project Forest Pro Forma Model v58" xfId="343" xr:uid="{4C8321B5-DEDA-412C-B137-5F032ECE37A4}"/>
    <cellStyle name="_ecp new - Enron buyout 04-09-01_Copy of CNL Consolidated model_v.FPL_v37_Project Forest Pro Forma Model v58_DFC_4T21_com_TS" xfId="3828" xr:uid="{1F5765A0-BF26-4522-9095-1011393DB3DF}"/>
    <cellStyle name="_ecp new - Enron buyout 04-09-01_Copy of CNL Consolidated model_v.FPL_v37_Project Forest Pro Forma Model v58_JV - SLC-MIT" xfId="2930" xr:uid="{4269860B-7719-47CE-9B53-71EA3E7F1186}"/>
    <cellStyle name="_ecp new - Enron buyout 04-09-01_D_Consolidated2" xfId="344" xr:uid="{CE10DE59-D463-4F28-9211-2EF4141F45AB}"/>
    <cellStyle name="_ecp new - Enron buyout 04-09-01_D_Consolidated2_DFC_4T21_com_TS" xfId="3829" xr:uid="{31B9CCDA-4DEF-4C4D-8620-AD53059438B5}"/>
    <cellStyle name="_ecp new - Enron buyout 04-09-01_D_Consolidated2_JV - SLC-MIT" xfId="2931" xr:uid="{EF83DE59-F1D1-48A7-8267-7E3DC32F4A1E}"/>
    <cellStyle name="_ecp new - Enron buyout 04-09-01_DFC_4T21_com_TS" xfId="3824" xr:uid="{91DDCBE4-145A-49CB-AAEF-D35B7799AABA}"/>
    <cellStyle name="_ecp new - Enron buyout 04-09-01_JV - SLC-MIT" xfId="2926" xr:uid="{FB096ECC-4B53-4579-8E91-B5CDC7861F5D}"/>
    <cellStyle name="_ecp new - Enron buyout 04-09-01_Model v9.8" xfId="345" xr:uid="{DF0F5D88-3929-410E-BBA6-BB3E010B6200}"/>
    <cellStyle name="_ecp new - Enron buyout 04-09-01_Model v9.8_DFC_4T21_com_TS" xfId="3830" xr:uid="{42C0B404-9FA6-4E10-9CC2-AD0CC7793046}"/>
    <cellStyle name="_ecp new - Enron buyout 04-09-01_Model v9.8_JV - SLC-MIT" xfId="2932" xr:uid="{8B60CA88-F766-4CE3-8FA2-1DB02CB1D677}"/>
    <cellStyle name="_ecp new - Enron buyout 04-09-01_Mutilples Template2" xfId="346" xr:uid="{3E97FCE7-8662-472C-B80D-592EDB4B099F}"/>
    <cellStyle name="_ecp new - Enron buyout 04-09-01_Mutilples Template2_DFC_4T21_com_TS" xfId="3831" xr:uid="{03E85148-AE8A-494C-A9AD-AC155D57B2B2}"/>
    <cellStyle name="_ecp new - Enron buyout 04-09-01_Mutilples Template2_Exelon Power Fuel Forecast - Project P 6-11-2004 ver21" xfId="347" xr:uid="{25617978-02E9-4F7C-9EF8-D156A8D9E320}"/>
    <cellStyle name="_ecp new - Enron buyout 04-09-01_Mutilples Template2_Exelon Power Fuel Forecast - Project P 6-11-2004 ver21_DFC_4T21_com_TS" xfId="3832" xr:uid="{810754E4-AE14-4234-A750-03DCD43C6246}"/>
    <cellStyle name="_ecp new - Enron buyout 04-09-01_Mutilples Template2_Exelon Power Fuel Forecast - Project P 6-11-2004 ver21_JV - SLC-MIT" xfId="2934" xr:uid="{EEC51DCF-2D50-4780-936D-965C9BF5BCF0}"/>
    <cellStyle name="_ecp new - Enron buyout 04-09-01_Mutilples Template2_JV - SLC-MIT" xfId="2933" xr:uid="{8D63D290-5556-4E27-A93B-7DACBDA63F0D}"/>
    <cellStyle name="_ecp new - Enron buyout 04-09-01_Mutilples Template2_ML Outputs" xfId="348" xr:uid="{3C13E820-5B9E-498A-8F8E-721EB839A0EC}"/>
    <cellStyle name="_ecp new - Enron buyout 04-09-01_Mutilples Template2_ML Outputs_DFC_4T21_com_TS" xfId="3833" xr:uid="{B9D2D212-FAF7-47C8-9369-7413BCC6CA28}"/>
    <cellStyle name="_ecp new - Enron buyout 04-09-01_Mutilples Template2_ML Outputs_JV - SLC-MIT" xfId="2935" xr:uid="{2EEE2CCE-4B69-4EB9-A6FF-C4E7E6469979}"/>
    <cellStyle name="_ecp new - Enron buyout 04-09-01_Mutilples Template2_Project Forest Pro Forma Model v58" xfId="349" xr:uid="{4CEC127A-7F1F-4326-B6A8-AAA08CFB179F}"/>
    <cellStyle name="_ecp new - Enron buyout 04-09-01_Mutilples Template2_Project Forest Pro Forma Model v58_DFC_4T21_com_TS" xfId="3834" xr:uid="{C31321D0-8BBF-4E81-8CCF-E9E040C08FF6}"/>
    <cellStyle name="_ecp new - Enron buyout 04-09-01_Mutilples Template2_Project Forest Pro Forma Model v58_JV - SLC-MIT" xfId="2936" xr:uid="{F2E49328-4FD8-44BB-B2A3-5F5C4DE9801E}"/>
    <cellStyle name="_ecp new - Enron buyout 04-09-01_pom consolidated v3" xfId="350" xr:uid="{C336638A-3EF4-4792-821E-85532983EAC8}"/>
    <cellStyle name="_ecp new - Enron buyout 04-09-01_pom consolidated v3_DFC_4T21_com_TS" xfId="3835" xr:uid="{823EE172-121B-49DF-9868-734C9B1B9137}"/>
    <cellStyle name="_ecp new - Enron buyout 04-09-01_pom consolidated v3_Exelon Power Fuel Forecast - Project P 6-11-2004 ver21" xfId="351" xr:uid="{75D6717B-8FF9-46BF-BC33-72030FFF1BB2}"/>
    <cellStyle name="_ecp new - Enron buyout 04-09-01_pom consolidated v3_Exelon Power Fuel Forecast - Project P 6-11-2004 ver21_DFC_4T21_com_TS" xfId="3836" xr:uid="{C4FCAEB2-8DE2-4BE6-8486-6D6F71760B59}"/>
    <cellStyle name="_ecp new - Enron buyout 04-09-01_pom consolidated v3_Exelon Power Fuel Forecast - Project P 6-11-2004 ver21_JV - SLC-MIT" xfId="2938" xr:uid="{7AE185F8-D67D-4849-9DF4-89EB38C2F63F}"/>
    <cellStyle name="_ecp new - Enron buyout 04-09-01_pom consolidated v3_JV - SLC-MIT" xfId="2937" xr:uid="{222B1877-538A-4FA3-9E05-94859C6F100B}"/>
    <cellStyle name="_ecp new - Enron buyout 04-09-01_pom consolidated v3_ML Outputs" xfId="352" xr:uid="{5E984146-F71B-478E-868A-A88E1F46ADE7}"/>
    <cellStyle name="_ecp new - Enron buyout 04-09-01_pom consolidated v3_ML Outputs_DFC_4T21_com_TS" xfId="3837" xr:uid="{0375AAAA-B5D6-45E4-BD20-98EACE13D3FE}"/>
    <cellStyle name="_ecp new - Enron buyout 04-09-01_pom consolidated v3_ML Outputs_JV - SLC-MIT" xfId="2939" xr:uid="{840D7380-C2BD-4A7A-B446-DDB3D1F95556}"/>
    <cellStyle name="_ecp new - Enron buyout 04-09-01_pom consolidated v3_Project Forest Pro Forma Model v58" xfId="353" xr:uid="{4F20B953-F0F9-4588-8006-8F74A70158F1}"/>
    <cellStyle name="_ecp new - Enron buyout 04-09-01_pom consolidated v3_Project Forest Pro Forma Model v58_DFC_4T21_com_TS" xfId="3838" xr:uid="{8014A9F4-288E-422E-82FA-8CBE9FBA7626}"/>
    <cellStyle name="_ecp new - Enron buyout 04-09-01_pom consolidated v3_Project Forest Pro Forma Model v58_JV - SLC-MIT" xfId="2940" xr:uid="{168F655F-D7EE-4930-AA1F-31887D8CDE8F}"/>
    <cellStyle name="_ecp new 10" xfId="354" xr:uid="{BFAA0679-0DEF-4BB8-8A02-CE7BD83409B8}"/>
    <cellStyle name="_ecp new 10_Copy of CNL Consolidated model_v.FPL_v37" xfId="355" xr:uid="{D0D61065-F91C-4A7E-991C-F680CD2C9B99}"/>
    <cellStyle name="_ecp new 10_Copy of CNL Consolidated model_v.FPL_v37_DFC_4T21_com_TS" xfId="3840" xr:uid="{D21E6051-2121-4A4E-917F-E542ACDD02A6}"/>
    <cellStyle name="_ecp new 10_Copy of CNL Consolidated model_v.FPL_v37_Exelon Power Fuel Forecast - Project P 6-11-2004 ver21" xfId="356" xr:uid="{953C7887-AFFA-42E5-A7A3-6E85172FDD50}"/>
    <cellStyle name="_ecp new 10_Copy of CNL Consolidated model_v.FPL_v37_Exelon Power Fuel Forecast - Project P 6-11-2004 ver21_DFC_4T21_com_TS" xfId="3841" xr:uid="{D5847424-CD09-4E67-84B0-33786143C24F}"/>
    <cellStyle name="_ecp new 10_Copy of CNL Consolidated model_v.FPL_v37_Exelon Power Fuel Forecast - Project P 6-11-2004 ver21_JV - SLC-MIT" xfId="2943" xr:uid="{64092076-77DD-47B6-8A05-99C6E32F4754}"/>
    <cellStyle name="_ecp new 10_Copy of CNL Consolidated model_v.FPL_v37_JV - SLC-MIT" xfId="2942" xr:uid="{FE2F481B-5F11-4BEE-8D62-E8C975ECB260}"/>
    <cellStyle name="_ecp new 10_Copy of CNL Consolidated model_v.FPL_v37_ML Outputs" xfId="357" xr:uid="{8B1A5C20-120E-4B56-A3FE-F1059B52D72B}"/>
    <cellStyle name="_ecp new 10_Copy of CNL Consolidated model_v.FPL_v37_ML Outputs_DFC_4T21_com_TS" xfId="3842" xr:uid="{FAAD4BBA-6968-409B-937F-B23CA0D710C1}"/>
    <cellStyle name="_ecp new 10_Copy of CNL Consolidated model_v.FPL_v37_ML Outputs_JV - SLC-MIT" xfId="2944" xr:uid="{E41F3F26-10F6-4821-B4C3-61D7FDF551A1}"/>
    <cellStyle name="_ecp new 10_Copy of CNL Consolidated model_v.FPL_v37_Project Forest Pro Forma Model v58" xfId="358" xr:uid="{6C1AE246-53E9-4963-A63B-F095911CCED6}"/>
    <cellStyle name="_ecp new 10_Copy of CNL Consolidated model_v.FPL_v37_Project Forest Pro Forma Model v58_DFC_4T21_com_TS" xfId="3843" xr:uid="{62F23E0B-BC8B-4DBF-B480-4AEF305F54F9}"/>
    <cellStyle name="_ecp new 10_Copy of CNL Consolidated model_v.FPL_v37_Project Forest Pro Forma Model v58_JV - SLC-MIT" xfId="2945" xr:uid="{8C083127-521E-4266-A530-BBD40A07C3AD}"/>
    <cellStyle name="_ecp new 10_D_Consolidated2" xfId="359" xr:uid="{58215137-AB96-423E-818A-A4EED0A7F92C}"/>
    <cellStyle name="_ecp new 10_D_Consolidated2_DFC_4T21_com_TS" xfId="3844" xr:uid="{B963FDBD-8CD2-4CEA-BBD8-A0FE51227333}"/>
    <cellStyle name="_ecp new 10_D_Consolidated2_JV - SLC-MIT" xfId="2946" xr:uid="{B909F5F0-5644-4298-8B88-F5AEF5DD25B9}"/>
    <cellStyle name="_ecp new 10_DFC_4T21_com_TS" xfId="3839" xr:uid="{805EF84E-1CCC-4447-BA57-1BE3F24B902A}"/>
    <cellStyle name="_ecp new 10_JV - SLC-MIT" xfId="2941" xr:uid="{333A6050-8999-449C-9E3B-5226D1603142}"/>
    <cellStyle name="_ecp new 10_Model v9.8" xfId="360" xr:uid="{0EC93A04-482C-4803-9EC8-28EEFE61528F}"/>
    <cellStyle name="_ecp new 10_Model v9.8_DFC_4T21_com_TS" xfId="3845" xr:uid="{12CDE462-D01A-4BE2-A4FB-F1C91AEE7CED}"/>
    <cellStyle name="_ecp new 10_Model v9.8_JV - SLC-MIT" xfId="2947" xr:uid="{2DD4EB13-187F-4E86-8DC3-9D65E010EFE4}"/>
    <cellStyle name="_ecp new 10_Mutilples Template2" xfId="361" xr:uid="{5BC85CC6-A9E6-4BF3-A5AE-2C1FAA2AA947}"/>
    <cellStyle name="_ecp new 10_Mutilples Template2_DFC_4T21_com_TS" xfId="3846" xr:uid="{6E21D057-3268-4C88-8D4E-B91AF44A8066}"/>
    <cellStyle name="_ecp new 10_Mutilples Template2_Exelon Power Fuel Forecast - Project P 6-11-2004 ver21" xfId="362" xr:uid="{EF729DD7-06BC-4850-BF30-8A7FAE5F5FA0}"/>
    <cellStyle name="_ecp new 10_Mutilples Template2_Exelon Power Fuel Forecast - Project P 6-11-2004 ver21_DFC_4T21_com_TS" xfId="3847" xr:uid="{BBF576EE-FEE3-4FB3-B44F-149F2BA3D366}"/>
    <cellStyle name="_ecp new 10_Mutilples Template2_Exelon Power Fuel Forecast - Project P 6-11-2004 ver21_JV - SLC-MIT" xfId="2949" xr:uid="{D15143BC-1146-412B-9383-0822137E98D0}"/>
    <cellStyle name="_ecp new 10_Mutilples Template2_JV - SLC-MIT" xfId="2948" xr:uid="{BC33F58A-5C98-4970-A0F4-7E21B52E9BEA}"/>
    <cellStyle name="_ecp new 10_Mutilples Template2_ML Outputs" xfId="363" xr:uid="{3EB7C327-353D-4FB2-9EFF-C2CF44E95485}"/>
    <cellStyle name="_ecp new 10_Mutilples Template2_ML Outputs_DFC_4T21_com_TS" xfId="3848" xr:uid="{74CEE4C1-09C7-45A2-8B14-CBABAA4E7786}"/>
    <cellStyle name="_ecp new 10_Mutilples Template2_ML Outputs_JV - SLC-MIT" xfId="2950" xr:uid="{7288B138-055B-486C-B212-8F27FCA631F3}"/>
    <cellStyle name="_ecp new 10_Mutilples Template2_Project Forest Pro Forma Model v58" xfId="364" xr:uid="{D3CA211B-73FA-482B-8771-5E8057E2C78A}"/>
    <cellStyle name="_ecp new 10_Mutilples Template2_Project Forest Pro Forma Model v58_DFC_4T21_com_TS" xfId="3849" xr:uid="{13C706C4-9F90-4FC6-9422-D39615AD46A3}"/>
    <cellStyle name="_ecp new 10_Mutilples Template2_Project Forest Pro Forma Model v58_JV - SLC-MIT" xfId="2951" xr:uid="{6C56A7CE-42E7-44CF-8B13-EDFA64D4369B}"/>
    <cellStyle name="_ecp new 10_pom consolidated v3" xfId="365" xr:uid="{55A36AF9-9C83-4300-95D9-0ADA5660F3CF}"/>
    <cellStyle name="_ecp new 10_pom consolidated v3_DFC_4T21_com_TS" xfId="3850" xr:uid="{3FB95392-D5AC-42E1-8D32-55325C591BC9}"/>
    <cellStyle name="_ecp new 10_pom consolidated v3_Exelon Power Fuel Forecast - Project P 6-11-2004 ver21" xfId="366" xr:uid="{CC82C65E-54A7-47F2-BD4F-BDCAB29F873F}"/>
    <cellStyle name="_ecp new 10_pom consolidated v3_Exelon Power Fuel Forecast - Project P 6-11-2004 ver21_DFC_4T21_com_TS" xfId="3851" xr:uid="{3D2966F8-0846-4274-BC94-04187973BF39}"/>
    <cellStyle name="_ecp new 10_pom consolidated v3_Exelon Power Fuel Forecast - Project P 6-11-2004 ver21_JV - SLC-MIT" xfId="2953" xr:uid="{30674083-25EE-4B69-AE40-EA2E5E8A1CFE}"/>
    <cellStyle name="_ecp new 10_pom consolidated v3_JV - SLC-MIT" xfId="2952" xr:uid="{AEEC4336-A954-4A39-90D2-52081EAF24B6}"/>
    <cellStyle name="_ecp new 10_pom consolidated v3_ML Outputs" xfId="367" xr:uid="{72A65EE6-C684-4F72-B13D-91B031ADC374}"/>
    <cellStyle name="_ecp new 10_pom consolidated v3_ML Outputs_DFC_4T21_com_TS" xfId="3852" xr:uid="{91701030-B560-419A-8452-9BEEAA08C301}"/>
    <cellStyle name="_ecp new 10_pom consolidated v3_ML Outputs_JV - SLC-MIT" xfId="2954" xr:uid="{151115D1-A2DB-4555-85D2-616C24B64023}"/>
    <cellStyle name="_ecp new 10_pom consolidated v3_Project Forest Pro Forma Model v58" xfId="368" xr:uid="{293A26FB-BD16-40C7-9B68-5B9F60F36BB2}"/>
    <cellStyle name="_ecp new 10_pom consolidated v3_Project Forest Pro Forma Model v58_DFC_4T21_com_TS" xfId="3853" xr:uid="{04D09F03-C5FA-4BD2-BBC1-3D794C5AFA69}"/>
    <cellStyle name="_ecp new 10_pom consolidated v3_Project Forest Pro Forma Model v58_JV - SLC-MIT" xfId="2955" xr:uid="{A203FB89-5134-4343-8977-44D5C0BB7FDC}"/>
    <cellStyle name="_El Dora1" xfId="369" xr:uid="{FB8803F5-EACC-4609-A059-AC3009905DFB}"/>
    <cellStyle name="_El Dora1_Copy of CNL Consolidated model_v.FPL_v37" xfId="370" xr:uid="{38418B2B-178E-4F39-9E95-97D078177BDB}"/>
    <cellStyle name="_El Dora1_Copy of CNL Consolidated model_v.FPL_v37_DFC_4T21_com_TS" xfId="3855" xr:uid="{DB737767-5064-4802-8B5E-E48393A0FC37}"/>
    <cellStyle name="_El Dora1_Copy of CNL Consolidated model_v.FPL_v37_Exelon Power Fuel Forecast - Project P 6-11-2004 ver21" xfId="371" xr:uid="{6DB6809D-A89E-4500-873C-632874D65399}"/>
    <cellStyle name="_El Dora1_Copy of CNL Consolidated model_v.FPL_v37_Exelon Power Fuel Forecast - Project P 6-11-2004 ver21_DFC_4T21_com_TS" xfId="3856" xr:uid="{9C3746FE-B988-43F0-B051-9260C6EEA458}"/>
    <cellStyle name="_El Dora1_Copy of CNL Consolidated model_v.FPL_v37_Exelon Power Fuel Forecast - Project P 6-11-2004 ver21_JV - SLC-MIT" xfId="2958" xr:uid="{CEBA818C-8456-4F9C-9405-AFBAA37A1BB7}"/>
    <cellStyle name="_El Dora1_Copy of CNL Consolidated model_v.FPL_v37_JV - SLC-MIT" xfId="2957" xr:uid="{C9AB81BC-FED3-409B-8907-3B82DAD73734}"/>
    <cellStyle name="_El Dora1_Copy of CNL Consolidated model_v.FPL_v37_ML Outputs" xfId="372" xr:uid="{0893E99A-8FAB-4AD5-87BF-4238471E3422}"/>
    <cellStyle name="_El Dora1_Copy of CNL Consolidated model_v.FPL_v37_ML Outputs_DFC_4T21_com_TS" xfId="3857" xr:uid="{AFD13A7D-A867-4E7C-9C17-F4AC2407B649}"/>
    <cellStyle name="_El Dora1_Copy of CNL Consolidated model_v.FPL_v37_ML Outputs_JV - SLC-MIT" xfId="2959" xr:uid="{6E0859DD-E8D2-4CDC-AA2F-1B82329F0056}"/>
    <cellStyle name="_El Dora1_Copy of CNL Consolidated model_v.FPL_v37_Project Forest Pro Forma Model v58" xfId="373" xr:uid="{98159501-06DC-432B-96A7-E79CB7032DBD}"/>
    <cellStyle name="_El Dora1_Copy of CNL Consolidated model_v.FPL_v37_Project Forest Pro Forma Model v58_DFC_4T21_com_TS" xfId="3858" xr:uid="{54F5A9CA-D44B-426F-9E04-08C36B76F387}"/>
    <cellStyle name="_El Dora1_Copy of CNL Consolidated model_v.FPL_v37_Project Forest Pro Forma Model v58_JV - SLC-MIT" xfId="2960" xr:uid="{107C0EE8-87BB-4B81-9A8E-DA5F75F5ED11}"/>
    <cellStyle name="_El Dora1_D_Consolidated2" xfId="374" xr:uid="{2230F37A-1A51-4D70-B405-38A8301C9844}"/>
    <cellStyle name="_El Dora1_D_Consolidated2_DFC_4T21_com_TS" xfId="3859" xr:uid="{84C21E60-D534-4304-ABD6-31E5234A767A}"/>
    <cellStyle name="_El Dora1_D_Consolidated2_JV - SLC-MIT" xfId="2961" xr:uid="{5281C125-E803-4A28-9FE4-AA2A11686956}"/>
    <cellStyle name="_El Dora1_DFC_4T21_com_TS" xfId="3854" xr:uid="{369772E3-16BD-4DBE-B9E3-A08FA1FB051F}"/>
    <cellStyle name="_El Dora1_JV - SLC-MIT" xfId="2956" xr:uid="{D9FE9769-D04A-4BB1-97FA-D2B961535DF4}"/>
    <cellStyle name="_El Dora1_Model v9.8" xfId="375" xr:uid="{506568FA-CFFD-48E2-9773-7B09DDE46658}"/>
    <cellStyle name="_El Dora1_Model v9.8_DFC_4T21_com_TS" xfId="3860" xr:uid="{4DCFBE14-8988-41C2-9F99-825914B7410F}"/>
    <cellStyle name="_El Dora1_Model v9.8_JV - SLC-MIT" xfId="2962" xr:uid="{BB573519-4B36-4136-8A45-1DD47DE76D1A}"/>
    <cellStyle name="_El Dora1_Mutilples Template2" xfId="376" xr:uid="{321C5C4C-9A68-4CDE-BECB-4B47CC1A83D3}"/>
    <cellStyle name="_El Dora1_Mutilples Template2_DFC_4T21_com_TS" xfId="3861" xr:uid="{FFD87C51-66D9-443C-B25D-1676401341BE}"/>
    <cellStyle name="_El Dora1_Mutilples Template2_Exelon Power Fuel Forecast - Project P 6-11-2004 ver21" xfId="377" xr:uid="{6DCCA53F-DB5A-447C-B2E8-42ADC407EE95}"/>
    <cellStyle name="_El Dora1_Mutilples Template2_Exelon Power Fuel Forecast - Project P 6-11-2004 ver21_DFC_4T21_com_TS" xfId="3862" xr:uid="{B6CCBDEF-F608-4E10-A2ED-90742B560B41}"/>
    <cellStyle name="_El Dora1_Mutilples Template2_Exelon Power Fuel Forecast - Project P 6-11-2004 ver21_JV - SLC-MIT" xfId="2964" xr:uid="{E3B24D33-9AE4-4C50-9037-CE3CA4EE8745}"/>
    <cellStyle name="_El Dora1_Mutilples Template2_JV - SLC-MIT" xfId="2963" xr:uid="{78FB42E9-96D7-4148-A339-D59D502CD232}"/>
    <cellStyle name="_El Dora1_Mutilples Template2_ML Outputs" xfId="378" xr:uid="{009A142E-9FFA-469F-AB59-230F365FDE09}"/>
    <cellStyle name="_El Dora1_Mutilples Template2_ML Outputs_DFC_4T21_com_TS" xfId="3863" xr:uid="{77FBABBC-54C8-4A59-AC4C-D12BB4702CE5}"/>
    <cellStyle name="_El Dora1_Mutilples Template2_ML Outputs_JV - SLC-MIT" xfId="2965" xr:uid="{93D153A9-A782-4696-BE53-5275E667D9AF}"/>
    <cellStyle name="_El Dora1_Mutilples Template2_Project Forest Pro Forma Model v58" xfId="379" xr:uid="{1F5A56BB-A6E5-4256-B329-E90B6FA9002E}"/>
    <cellStyle name="_El Dora1_Mutilples Template2_Project Forest Pro Forma Model v58_DFC_4T21_com_TS" xfId="3864" xr:uid="{1D1CFE89-73AF-411F-A9F8-55A76E10D5B2}"/>
    <cellStyle name="_El Dora1_Mutilples Template2_Project Forest Pro Forma Model v58_JV - SLC-MIT" xfId="2966" xr:uid="{544A744E-BB6F-4A86-B187-1957142092D0}"/>
    <cellStyle name="_El Dora1_pom consolidated v3" xfId="380" xr:uid="{61842197-9193-4B32-B4A5-B99EFEB99ABA}"/>
    <cellStyle name="_El Dora1_pom consolidated v3_DFC_4T21_com_TS" xfId="3865" xr:uid="{A197082C-5696-4441-8DE7-1C8F26C7465E}"/>
    <cellStyle name="_El Dora1_pom consolidated v3_Exelon Power Fuel Forecast - Project P 6-11-2004 ver21" xfId="381" xr:uid="{EEA0C475-351A-435D-B663-16B9F70E240A}"/>
    <cellStyle name="_El Dora1_pom consolidated v3_Exelon Power Fuel Forecast - Project P 6-11-2004 ver21_DFC_4T21_com_TS" xfId="3866" xr:uid="{A9D130E8-2A48-42C6-BC7D-ECA848B74FD9}"/>
    <cellStyle name="_El Dora1_pom consolidated v3_Exelon Power Fuel Forecast - Project P 6-11-2004 ver21_JV - SLC-MIT" xfId="2968" xr:uid="{2FD2254A-134A-4282-9589-37B76725BADD}"/>
    <cellStyle name="_El Dora1_pom consolidated v3_JV - SLC-MIT" xfId="2967" xr:uid="{13226A50-029A-4674-9814-3E3CFCD21C2E}"/>
    <cellStyle name="_El Dora1_pom consolidated v3_ML Outputs" xfId="382" xr:uid="{1DD64987-85CA-4363-9D75-627D9F9A3CFD}"/>
    <cellStyle name="_El Dora1_pom consolidated v3_ML Outputs_DFC_4T21_com_TS" xfId="3867" xr:uid="{CDC749BF-713F-4A14-9DB2-C9E4050906DD}"/>
    <cellStyle name="_El Dora1_pom consolidated v3_ML Outputs_JV - SLC-MIT" xfId="2969" xr:uid="{C27EA909-69D2-40F1-93A5-02755D5BEF5C}"/>
    <cellStyle name="_El Dora1_pom consolidated v3_Project Forest Pro Forma Model v58" xfId="383" xr:uid="{A839094B-5D12-4931-AC01-FF99C7E2ED79}"/>
    <cellStyle name="_El Dora1_pom consolidated v3_Project Forest Pro Forma Model v58_DFC_4T21_com_TS" xfId="3868" xr:uid="{5C8500FF-21DF-406B-B708-7355BB0ADE33}"/>
    <cellStyle name="_El Dora1_pom consolidated v3_Project Forest Pro Forma Model v58_JV - SLC-MIT" xfId="2970" xr:uid="{BF7DD0BE-37AB-4E2C-8A11-67ECE517D6C9}"/>
    <cellStyle name="_El Dorado - 0100 v2" xfId="384" xr:uid="{82DC03C5-0168-4C12-9C53-C3FB5583EA6A}"/>
    <cellStyle name="_El Dorado - 0100 v2_Copy of CNL Consolidated model_v.FPL_v37" xfId="385" xr:uid="{9CC24F34-8DAD-44B7-98A0-C9D26EE4CB29}"/>
    <cellStyle name="_El Dorado - 0100 v2_Copy of CNL Consolidated model_v.FPL_v37_DFC_4T21_com_TS" xfId="3870" xr:uid="{8F88C517-D600-42F1-A6B7-77FFB72A7C74}"/>
    <cellStyle name="_El Dorado - 0100 v2_Copy of CNL Consolidated model_v.FPL_v37_Exelon Power Fuel Forecast - Project P 6-11-2004 ver21" xfId="386" xr:uid="{8EAA902A-8E97-4048-A78B-DEFE890C17B5}"/>
    <cellStyle name="_El Dorado - 0100 v2_Copy of CNL Consolidated model_v.FPL_v37_Exelon Power Fuel Forecast - Project P 6-11-2004 ver21_DFC_4T21_com_TS" xfId="3871" xr:uid="{A2A6E7E4-350A-4ED6-8421-AFE54DE2995C}"/>
    <cellStyle name="_El Dorado - 0100 v2_Copy of CNL Consolidated model_v.FPL_v37_Exelon Power Fuel Forecast - Project P 6-11-2004 ver21_JV - SLC-MIT" xfId="2973" xr:uid="{09BA8984-A5A0-4B55-8F4B-9657BD5012A0}"/>
    <cellStyle name="_El Dorado - 0100 v2_Copy of CNL Consolidated model_v.FPL_v37_JV - SLC-MIT" xfId="2972" xr:uid="{7278B7EF-6201-497E-A368-9DA6CFC20656}"/>
    <cellStyle name="_El Dorado - 0100 v2_Copy of CNL Consolidated model_v.FPL_v37_ML Outputs" xfId="387" xr:uid="{9D5032ED-6967-4C3C-833F-B469A6BF21DB}"/>
    <cellStyle name="_El Dorado - 0100 v2_Copy of CNL Consolidated model_v.FPL_v37_ML Outputs_DFC_4T21_com_TS" xfId="3872" xr:uid="{1055FF23-E6AD-449F-BCC6-405568CBAECB}"/>
    <cellStyle name="_El Dorado - 0100 v2_Copy of CNL Consolidated model_v.FPL_v37_ML Outputs_JV - SLC-MIT" xfId="2974" xr:uid="{699DD513-E459-4C4C-BABC-473AA9A32993}"/>
    <cellStyle name="_El Dorado - 0100 v2_Copy of CNL Consolidated model_v.FPL_v37_Project Forest Pro Forma Model v58" xfId="388" xr:uid="{A3416D5F-2B83-4C35-AD96-AB09FB52302B}"/>
    <cellStyle name="_El Dorado - 0100 v2_Copy of CNL Consolidated model_v.FPL_v37_Project Forest Pro Forma Model v58_DFC_4T21_com_TS" xfId="3873" xr:uid="{657A1D34-8E77-4D21-95F5-6785D37B4ADA}"/>
    <cellStyle name="_El Dorado - 0100 v2_Copy of CNL Consolidated model_v.FPL_v37_Project Forest Pro Forma Model v58_JV - SLC-MIT" xfId="2975" xr:uid="{8FF609D1-DA12-404F-AFA8-706FD488227A}"/>
    <cellStyle name="_El Dorado - 0100 v2_D_Consolidated2" xfId="389" xr:uid="{7A095B54-0836-48AC-9572-0282A9DE414F}"/>
    <cellStyle name="_El Dorado - 0100 v2_D_Consolidated2_DFC_4T21_com_TS" xfId="3874" xr:uid="{DD4CCEB1-924C-4257-9DA4-14851650779F}"/>
    <cellStyle name="_El Dorado - 0100 v2_D_Consolidated2_JV - SLC-MIT" xfId="2976" xr:uid="{75D44F3E-EB2E-4A61-9E79-FEFAF38E590B}"/>
    <cellStyle name="_El Dorado - 0100 v2_DFC_4T21_com_TS" xfId="3869" xr:uid="{3EAD8281-28CC-49B6-B174-C32FB5C2C55C}"/>
    <cellStyle name="_El Dorado - 0100 v2_JV - SLC-MIT" xfId="2971" xr:uid="{B6E87089-24AA-4761-B2EB-77F8E9EE132C}"/>
    <cellStyle name="_El Dorado - 0100 v2_Model v9.8" xfId="390" xr:uid="{B75D92DC-A3B3-49A5-9F92-D16F963C842D}"/>
    <cellStyle name="_El Dorado - 0100 v2_Model v9.8_DFC_4T21_com_TS" xfId="3875" xr:uid="{938DE60A-CE3F-48BF-96BB-11F99F6763CD}"/>
    <cellStyle name="_El Dorado - 0100 v2_Model v9.8_JV - SLC-MIT" xfId="2977" xr:uid="{F05ED015-4F9C-4D8F-99EB-B178AC5A9954}"/>
    <cellStyle name="_El Dorado - 0100 v2_Mutilples Template2" xfId="391" xr:uid="{2FE79C1B-196C-4EB5-87A2-23C447AE440E}"/>
    <cellStyle name="_El Dorado - 0100 v2_Mutilples Template2_DFC_4T21_com_TS" xfId="3876" xr:uid="{AEFB040E-4F5D-4E0C-8424-A82C44C4AF8A}"/>
    <cellStyle name="_El Dorado - 0100 v2_Mutilples Template2_Exelon Power Fuel Forecast - Project P 6-11-2004 ver21" xfId="392" xr:uid="{14D1EFC3-68F8-4241-A45A-D84432BCA6EB}"/>
    <cellStyle name="_El Dorado - 0100 v2_Mutilples Template2_Exelon Power Fuel Forecast - Project P 6-11-2004 ver21_DFC_4T21_com_TS" xfId="3877" xr:uid="{E82373F4-6CAA-4006-8780-E356D2464E6D}"/>
    <cellStyle name="_El Dorado - 0100 v2_Mutilples Template2_Exelon Power Fuel Forecast - Project P 6-11-2004 ver21_JV - SLC-MIT" xfId="2979" xr:uid="{A51AB17F-ABBC-44A2-A4E9-A42BAE3574C7}"/>
    <cellStyle name="_El Dorado - 0100 v2_Mutilples Template2_JV - SLC-MIT" xfId="2978" xr:uid="{9C2E9F64-5BC5-4C9F-B24B-FCEE2B87BE6F}"/>
    <cellStyle name="_El Dorado - 0100 v2_Mutilples Template2_ML Outputs" xfId="393" xr:uid="{B0775CEA-9EA0-4F17-AB23-CF7C768CD397}"/>
    <cellStyle name="_El Dorado - 0100 v2_Mutilples Template2_ML Outputs_DFC_4T21_com_TS" xfId="3878" xr:uid="{CED2EDA9-AE47-4171-8C54-C591EEC5C901}"/>
    <cellStyle name="_El Dorado - 0100 v2_Mutilples Template2_ML Outputs_JV - SLC-MIT" xfId="2980" xr:uid="{5BBDB502-4267-44FA-B478-87AFA85D72DC}"/>
    <cellStyle name="_El Dorado - 0100 v2_Mutilples Template2_Project Forest Pro Forma Model v58" xfId="394" xr:uid="{CD8A5E0A-64F2-4029-9730-4E026D4382D7}"/>
    <cellStyle name="_El Dorado - 0100 v2_Mutilples Template2_Project Forest Pro Forma Model v58_DFC_4T21_com_TS" xfId="3879" xr:uid="{AEACB77F-AF91-4F6F-B2BE-691704FC31A9}"/>
    <cellStyle name="_El Dorado - 0100 v2_Mutilples Template2_Project Forest Pro Forma Model v58_JV - SLC-MIT" xfId="2981" xr:uid="{FD3D4AA3-A917-4DE0-B73F-F7E7EAC175B5}"/>
    <cellStyle name="_El Dorado - 0100 v2_pom consolidated v3" xfId="395" xr:uid="{5A7ED930-B50E-46DE-A31D-8D93584313BE}"/>
    <cellStyle name="_El Dorado - 0100 v2_pom consolidated v3_DFC_4T21_com_TS" xfId="3880" xr:uid="{BE60FF28-8D75-4EBD-B85A-E48DBAAA1791}"/>
    <cellStyle name="_El Dorado - 0100 v2_pom consolidated v3_Exelon Power Fuel Forecast - Project P 6-11-2004 ver21" xfId="396" xr:uid="{1A8CA50F-B1F4-406B-A55D-8A75F5C4D44D}"/>
    <cellStyle name="_El Dorado - 0100 v2_pom consolidated v3_Exelon Power Fuel Forecast - Project P 6-11-2004 ver21_DFC_4T21_com_TS" xfId="3881" xr:uid="{CCB6E1BB-058F-44D1-A941-34D7AEE91E2E}"/>
    <cellStyle name="_El Dorado - 0100 v2_pom consolidated v3_Exelon Power Fuel Forecast - Project P 6-11-2004 ver21_JV - SLC-MIT" xfId="2983" xr:uid="{48248C2A-160F-4BB2-BF46-EC3BF55B6C8E}"/>
    <cellStyle name="_El Dorado - 0100 v2_pom consolidated v3_JV - SLC-MIT" xfId="2982" xr:uid="{22A1D7B0-E4E8-4939-87CB-8A81640EB28F}"/>
    <cellStyle name="_El Dorado - 0100 v2_pom consolidated v3_ML Outputs" xfId="397" xr:uid="{C3789D2A-E9EA-4AC0-A7B6-B093FA337F1F}"/>
    <cellStyle name="_El Dorado - 0100 v2_pom consolidated v3_ML Outputs_DFC_4T21_com_TS" xfId="3882" xr:uid="{26019DBA-FA93-4542-950C-7F45D233BCAC}"/>
    <cellStyle name="_El Dorado - 0100 v2_pom consolidated v3_ML Outputs_JV - SLC-MIT" xfId="2984" xr:uid="{FAE75AAC-3331-4F49-8BC3-BA1DDE2E309B}"/>
    <cellStyle name="_El Dorado - 0100 v2_pom consolidated v3_Project Forest Pro Forma Model v58" xfId="398" xr:uid="{3731183D-18D4-4585-B777-32C17D598F29}"/>
    <cellStyle name="_El Dorado - 0100 v2_pom consolidated v3_Project Forest Pro Forma Model v58_DFC_4T21_com_TS" xfId="3883" xr:uid="{21FE125B-ED6E-4A50-8D44-FAED7B489D2B}"/>
    <cellStyle name="_El Dorado - 0100 v2_pom consolidated v3_Project Forest Pro Forma Model v58_JV - SLC-MIT" xfId="2985" xr:uid="{3FD80FB0-0C85-4C9F-93A7-F0CB0E02D2A2}"/>
    <cellStyle name="_El Dorado - 0100 v6" xfId="399" xr:uid="{D58DBD41-3F87-4070-97E5-49DCD0301127}"/>
    <cellStyle name="_El Dorado - 0100 v6_Copy of CNL Consolidated model_v.FPL_v37" xfId="400" xr:uid="{9E73B0BB-343F-4893-9A0F-09AD601F8246}"/>
    <cellStyle name="_El Dorado - 0100 v6_Copy of CNL Consolidated model_v.FPL_v37_DFC_4T21_com_TS" xfId="3885" xr:uid="{F288F742-499D-4EAE-85D5-6A181050E90D}"/>
    <cellStyle name="_El Dorado - 0100 v6_Copy of CNL Consolidated model_v.FPL_v37_Exelon Power Fuel Forecast - Project P 6-11-2004 ver21" xfId="401" xr:uid="{3E6F944A-DC35-4502-BB44-70DF4981C9B5}"/>
    <cellStyle name="_El Dorado - 0100 v6_Copy of CNL Consolidated model_v.FPL_v37_Exelon Power Fuel Forecast - Project P 6-11-2004 ver21_DFC_4T21_com_TS" xfId="3886" xr:uid="{A7519B23-BA59-442B-BD9B-3CF6939188EE}"/>
    <cellStyle name="_El Dorado - 0100 v6_Copy of CNL Consolidated model_v.FPL_v37_Exelon Power Fuel Forecast - Project P 6-11-2004 ver21_JV - SLC-MIT" xfId="2988" xr:uid="{3BE8CB8C-089D-495D-B6D0-3A7D0971565E}"/>
    <cellStyle name="_El Dorado - 0100 v6_Copy of CNL Consolidated model_v.FPL_v37_JV - SLC-MIT" xfId="2987" xr:uid="{CFAF762B-8D63-4DAA-A15C-D75DCCC31C85}"/>
    <cellStyle name="_El Dorado - 0100 v6_Copy of CNL Consolidated model_v.FPL_v37_ML Outputs" xfId="402" xr:uid="{3D84E48B-9D68-4C8B-8783-60891C92A2A1}"/>
    <cellStyle name="_El Dorado - 0100 v6_Copy of CNL Consolidated model_v.FPL_v37_ML Outputs_DFC_4T21_com_TS" xfId="3887" xr:uid="{F329301A-6518-486D-BD06-85825B1107BD}"/>
    <cellStyle name="_El Dorado - 0100 v6_Copy of CNL Consolidated model_v.FPL_v37_ML Outputs_JV - SLC-MIT" xfId="2989" xr:uid="{3F587A72-E146-47C7-9A52-D52A46104907}"/>
    <cellStyle name="_El Dorado - 0100 v6_Copy of CNL Consolidated model_v.FPL_v37_Project Forest Pro Forma Model v58" xfId="403" xr:uid="{336E0F3E-E722-42F2-9C9F-CA1C7638B5D5}"/>
    <cellStyle name="_El Dorado - 0100 v6_Copy of CNL Consolidated model_v.FPL_v37_Project Forest Pro Forma Model v58_DFC_4T21_com_TS" xfId="3888" xr:uid="{8D3F93E6-3C40-45D7-8821-3C28BE717C43}"/>
    <cellStyle name="_El Dorado - 0100 v6_Copy of CNL Consolidated model_v.FPL_v37_Project Forest Pro Forma Model v58_JV - SLC-MIT" xfId="2990" xr:uid="{897604A6-CE3F-4F95-9204-1532E30CC982}"/>
    <cellStyle name="_El Dorado - 0100 v6_D_Consolidated2" xfId="404" xr:uid="{1A8D3448-2B45-4977-95FB-EE05DE346436}"/>
    <cellStyle name="_El Dorado - 0100 v6_D_Consolidated2_DFC_4T21_com_TS" xfId="3889" xr:uid="{528C3FE3-9288-43AD-BB25-680EADEAEC95}"/>
    <cellStyle name="_El Dorado - 0100 v6_D_Consolidated2_JV - SLC-MIT" xfId="2991" xr:uid="{7B99DC45-A579-4314-A068-BD2748824AEA}"/>
    <cellStyle name="_El Dorado - 0100 v6_DFC_4T21_com_TS" xfId="3884" xr:uid="{5AA34D0F-6165-4F4F-9F7A-76EC16009EDF}"/>
    <cellStyle name="_El Dorado - 0100 v6_JV - SLC-MIT" xfId="2986" xr:uid="{F41EDC09-911C-4350-9D67-6993ACE81258}"/>
    <cellStyle name="_El Dorado - 0100 v6_Model v9.8" xfId="405" xr:uid="{80ED8B70-FC17-4662-A15C-9E964486BD19}"/>
    <cellStyle name="_El Dorado - 0100 v6_Model v9.8_DFC_4T21_com_TS" xfId="3890" xr:uid="{8765945C-9E06-45B1-9ECE-537829538C1C}"/>
    <cellStyle name="_El Dorado - 0100 v6_Model v9.8_JV - SLC-MIT" xfId="2992" xr:uid="{4A6794FB-69DD-465B-8A08-7CD21F71C237}"/>
    <cellStyle name="_El Dorado - 0100 v6_Mutilples Template2" xfId="406" xr:uid="{ACB94D04-6858-420E-946C-159BC2AC8895}"/>
    <cellStyle name="_El Dorado - 0100 v6_Mutilples Template2_DFC_4T21_com_TS" xfId="3891" xr:uid="{1BDBCFA4-6D2C-4EF8-A50E-D601E53676E5}"/>
    <cellStyle name="_El Dorado - 0100 v6_Mutilples Template2_Exelon Power Fuel Forecast - Project P 6-11-2004 ver21" xfId="407" xr:uid="{A8942D2A-BE28-4043-A8B0-F82BF92B27B4}"/>
    <cellStyle name="_El Dorado - 0100 v6_Mutilples Template2_Exelon Power Fuel Forecast - Project P 6-11-2004 ver21_DFC_4T21_com_TS" xfId="3892" xr:uid="{4B2E1951-EBD9-4398-83A6-351CBDB40D36}"/>
    <cellStyle name="_El Dorado - 0100 v6_Mutilples Template2_Exelon Power Fuel Forecast - Project P 6-11-2004 ver21_JV - SLC-MIT" xfId="2994" xr:uid="{CBB5C8CD-4BF6-48CF-B267-D06FF3A711E2}"/>
    <cellStyle name="_El Dorado - 0100 v6_Mutilples Template2_JV - SLC-MIT" xfId="2993" xr:uid="{86BC9A99-8DAD-47D7-A74A-9091CCC3BE96}"/>
    <cellStyle name="_El Dorado - 0100 v6_Mutilples Template2_ML Outputs" xfId="408" xr:uid="{E62FBBAE-B330-4991-AC9E-E549EB266842}"/>
    <cellStyle name="_El Dorado - 0100 v6_Mutilples Template2_ML Outputs_DFC_4T21_com_TS" xfId="3893" xr:uid="{BCA77455-62EC-43B0-A887-977156A3B18F}"/>
    <cellStyle name="_El Dorado - 0100 v6_Mutilples Template2_ML Outputs_JV - SLC-MIT" xfId="2995" xr:uid="{C0DC0538-6A12-4008-9606-1B05CB637365}"/>
    <cellStyle name="_El Dorado - 0100 v6_Mutilples Template2_Project Forest Pro Forma Model v58" xfId="409" xr:uid="{DFA5FF91-299C-47DE-930E-8F791061930F}"/>
    <cellStyle name="_El Dorado - 0100 v6_Mutilples Template2_Project Forest Pro Forma Model v58_DFC_4T21_com_TS" xfId="3894" xr:uid="{6D95D303-2B82-4D3B-A86C-86CE9BD8F166}"/>
    <cellStyle name="_El Dorado - 0100 v6_Mutilples Template2_Project Forest Pro Forma Model v58_JV - SLC-MIT" xfId="2996" xr:uid="{97FAFFD3-B531-4C55-886F-B7AB9F870063}"/>
    <cellStyle name="_El Dorado - 0100 v6_pom consolidated v3" xfId="410" xr:uid="{4B2C26CE-B568-4F5A-A8A5-53A0AB0EB829}"/>
    <cellStyle name="_El Dorado - 0100 v6_pom consolidated v3_DFC_4T21_com_TS" xfId="3895" xr:uid="{FE8311F0-7956-40EE-966E-580861479638}"/>
    <cellStyle name="_El Dorado - 0100 v6_pom consolidated v3_Exelon Power Fuel Forecast - Project P 6-11-2004 ver21" xfId="411" xr:uid="{69E5F232-628D-43E0-A6C9-B91CC51D6F6B}"/>
    <cellStyle name="_El Dorado - 0100 v6_pom consolidated v3_Exelon Power Fuel Forecast - Project P 6-11-2004 ver21_DFC_4T21_com_TS" xfId="3896" xr:uid="{E73C482E-53DD-4A8F-90BB-DD50567EEF5C}"/>
    <cellStyle name="_El Dorado - 0100 v6_pom consolidated v3_Exelon Power Fuel Forecast - Project P 6-11-2004 ver21_JV - SLC-MIT" xfId="2998" xr:uid="{49007BE9-24FA-4D33-B75C-A28FD638A916}"/>
    <cellStyle name="_El Dorado - 0100 v6_pom consolidated v3_JV - SLC-MIT" xfId="2997" xr:uid="{75D80969-9736-462E-8DBE-CFF1F38B1FF0}"/>
    <cellStyle name="_El Dorado - 0100 v6_pom consolidated v3_ML Outputs" xfId="412" xr:uid="{9597B4A5-A19C-433D-9C18-FE5B84034FFC}"/>
    <cellStyle name="_El Dorado - 0100 v6_pom consolidated v3_ML Outputs_DFC_4T21_com_TS" xfId="3897" xr:uid="{0BC85281-88D5-4223-9E8E-A612273AC9C8}"/>
    <cellStyle name="_El Dorado - 0100 v6_pom consolidated v3_ML Outputs_JV - SLC-MIT" xfId="2999" xr:uid="{869F3386-65A9-43F8-8617-9D7334246C54}"/>
    <cellStyle name="_El Dorado - 0100 v6_pom consolidated v3_Project Forest Pro Forma Model v58" xfId="413" xr:uid="{0F57D379-5EF8-4914-BF03-EE202E781060}"/>
    <cellStyle name="_El Dorado - 0100 v6_pom consolidated v3_Project Forest Pro Forma Model v58_DFC_4T21_com_TS" xfId="3898" xr:uid="{0117C6A4-F1FC-4031-8A96-BB697181EB58}"/>
    <cellStyle name="_El Dorado - 0100 v6_pom consolidated v3_Project Forest Pro Forma Model v58_JV - SLC-MIT" xfId="3000" xr:uid="{6E022C43-A6CE-4786-9A00-A6C54B427DEA}"/>
    <cellStyle name="_El Dorado - Bank Version 1-15" xfId="414" xr:uid="{69B11CCE-E0F4-46ED-8765-0AA629019117}"/>
    <cellStyle name="_El Dorado - Bank Version 1-15_Copy of CNL Consolidated model_v.FPL_v37" xfId="415" xr:uid="{AAB34C53-78EE-4921-B744-7964F4B02EEB}"/>
    <cellStyle name="_El Dorado - Bank Version 1-15_Copy of CNL Consolidated model_v.FPL_v37_DFC_4T21_com_TS" xfId="3900" xr:uid="{50F169AB-4BBC-4962-9B23-D48BC99AF505}"/>
    <cellStyle name="_El Dorado - Bank Version 1-15_Copy of CNL Consolidated model_v.FPL_v37_Exelon Power Fuel Forecast - Project P 6-11-2004 ver21" xfId="416" xr:uid="{BAADBA16-8BBF-4A82-9327-F7DA1677DFA1}"/>
    <cellStyle name="_El Dorado - Bank Version 1-15_Copy of CNL Consolidated model_v.FPL_v37_Exelon Power Fuel Forecast - Project P 6-11-2004 ver21_DFC_4T21_com_TS" xfId="3901" xr:uid="{28A3F55D-1A8F-482F-8E00-60EEB28FDD56}"/>
    <cellStyle name="_El Dorado - Bank Version 1-15_Copy of CNL Consolidated model_v.FPL_v37_Exelon Power Fuel Forecast - Project P 6-11-2004 ver21_JV - SLC-MIT" xfId="3003" xr:uid="{948B65F4-BFD1-4E40-9DC5-DE48C52D1948}"/>
    <cellStyle name="_El Dorado - Bank Version 1-15_Copy of CNL Consolidated model_v.FPL_v37_JV - SLC-MIT" xfId="3002" xr:uid="{8930862F-E128-4CBA-8C6B-53D3A1225E10}"/>
    <cellStyle name="_El Dorado - Bank Version 1-15_Copy of CNL Consolidated model_v.FPL_v37_ML Outputs" xfId="417" xr:uid="{C2153CB9-A1D6-455D-90D3-90E9D20B825A}"/>
    <cellStyle name="_El Dorado - Bank Version 1-15_Copy of CNL Consolidated model_v.FPL_v37_ML Outputs_DFC_4T21_com_TS" xfId="3902" xr:uid="{DB310DA1-869A-4EC6-AAF6-6088DB659EA7}"/>
    <cellStyle name="_El Dorado - Bank Version 1-15_Copy of CNL Consolidated model_v.FPL_v37_ML Outputs_JV - SLC-MIT" xfId="3004" xr:uid="{E5C42C87-230D-4059-B52E-EA2A0ACBE84B}"/>
    <cellStyle name="_El Dorado - Bank Version 1-15_Copy of CNL Consolidated model_v.FPL_v37_Project Forest Pro Forma Model v58" xfId="418" xr:uid="{B8C1F7DA-DF25-4B94-802E-B48F9601AC7E}"/>
    <cellStyle name="_El Dorado - Bank Version 1-15_Copy of CNL Consolidated model_v.FPL_v37_Project Forest Pro Forma Model v58_DFC_4T21_com_TS" xfId="3903" xr:uid="{5B91C298-30BA-4FC2-B962-FADF73E97707}"/>
    <cellStyle name="_El Dorado - Bank Version 1-15_Copy of CNL Consolidated model_v.FPL_v37_Project Forest Pro Forma Model v58_JV - SLC-MIT" xfId="3005" xr:uid="{9616E51C-D171-4B91-A744-DC1719635922}"/>
    <cellStyle name="_El Dorado - Bank Version 1-15_D_Consolidated2" xfId="419" xr:uid="{AF533CBF-0FC7-4B98-BF90-C79480510098}"/>
    <cellStyle name="_El Dorado - Bank Version 1-15_D_Consolidated2_DFC_4T21_com_TS" xfId="3904" xr:uid="{8DAAD270-EEBA-4054-8FA1-D971B886A468}"/>
    <cellStyle name="_El Dorado - Bank Version 1-15_D_Consolidated2_JV - SLC-MIT" xfId="3006" xr:uid="{E4F0AB37-F3AB-4E2B-94DC-8D903C7AFFA9}"/>
    <cellStyle name="_El Dorado - Bank Version 1-15_DFC_4T21_com_TS" xfId="3899" xr:uid="{7AF8B9AC-9DC0-4598-BE02-86CAFB200BE5}"/>
    <cellStyle name="_El Dorado - Bank Version 1-15_JV - SLC-MIT" xfId="3001" xr:uid="{E2B03923-C70F-4EF8-99A7-236DE3CE6977}"/>
    <cellStyle name="_El Dorado - Bank Version 1-15_Model v9.8" xfId="420" xr:uid="{DE2F8938-ABDF-434F-8443-09F74F45D1CE}"/>
    <cellStyle name="_El Dorado - Bank Version 1-15_Model v9.8_DFC_4T21_com_TS" xfId="3905" xr:uid="{577EB15D-161D-46D8-AB1C-9AF8EBFE08A9}"/>
    <cellStyle name="_El Dorado - Bank Version 1-15_Model v9.8_JV - SLC-MIT" xfId="3007" xr:uid="{F5089F36-9DD2-466C-8495-47F723E32FF9}"/>
    <cellStyle name="_El Dorado - Bank Version 1-15_Mutilples Template2" xfId="421" xr:uid="{774FDC67-3432-43CA-9E39-FD31C0326B30}"/>
    <cellStyle name="_El Dorado - Bank Version 1-15_Mutilples Template2_DFC_4T21_com_TS" xfId="3906" xr:uid="{71FBAD38-C8C8-4AB9-9CA1-CBF23030DB21}"/>
    <cellStyle name="_El Dorado - Bank Version 1-15_Mutilples Template2_Exelon Power Fuel Forecast - Project P 6-11-2004 ver21" xfId="422" xr:uid="{ADB533CE-90A9-4414-A816-F8776DF78D0B}"/>
    <cellStyle name="_El Dorado - Bank Version 1-15_Mutilples Template2_Exelon Power Fuel Forecast - Project P 6-11-2004 ver21_DFC_4T21_com_TS" xfId="3907" xr:uid="{30CA8C2A-D108-4B49-9C84-5FBCCB4CDDAF}"/>
    <cellStyle name="_El Dorado - Bank Version 1-15_Mutilples Template2_Exelon Power Fuel Forecast - Project P 6-11-2004 ver21_JV - SLC-MIT" xfId="3009" xr:uid="{F014677B-453E-426C-AAB7-FA9DB3F68818}"/>
    <cellStyle name="_El Dorado - Bank Version 1-15_Mutilples Template2_JV - SLC-MIT" xfId="3008" xr:uid="{3526FB96-DACF-4AA4-80F9-617D427DC195}"/>
    <cellStyle name="_El Dorado - Bank Version 1-15_Mutilples Template2_ML Outputs" xfId="423" xr:uid="{F5A9C275-4253-4CB5-915A-DF4118A00560}"/>
    <cellStyle name="_El Dorado - Bank Version 1-15_Mutilples Template2_ML Outputs_DFC_4T21_com_TS" xfId="3908" xr:uid="{3F89B73E-D102-4878-9EFA-A285C63928AE}"/>
    <cellStyle name="_El Dorado - Bank Version 1-15_Mutilples Template2_ML Outputs_JV - SLC-MIT" xfId="3010" xr:uid="{8C60B0E2-C6C0-4752-B56B-5A2CE4CBD52E}"/>
    <cellStyle name="_El Dorado - Bank Version 1-15_Mutilples Template2_Project Forest Pro Forma Model v58" xfId="424" xr:uid="{719A5DCC-4A5A-4A24-A2B6-9CAD1BCC86BC}"/>
    <cellStyle name="_El Dorado - Bank Version 1-15_Mutilples Template2_Project Forest Pro Forma Model v58_DFC_4T21_com_TS" xfId="3909" xr:uid="{28ABB209-B1AE-486B-B527-2691F142BB4B}"/>
    <cellStyle name="_El Dorado - Bank Version 1-15_Mutilples Template2_Project Forest Pro Forma Model v58_JV - SLC-MIT" xfId="3011" xr:uid="{B29C6402-B328-4CDD-A7DA-96EBD0DABE03}"/>
    <cellStyle name="_El Dorado - Bank Version 1-15_pom consolidated v3" xfId="425" xr:uid="{8011FB91-204E-4E2E-B16A-6ECD2D295B14}"/>
    <cellStyle name="_El Dorado - Bank Version 1-15_pom consolidated v3_DFC_4T21_com_TS" xfId="3910" xr:uid="{6968A6C1-4008-4594-86D1-CD0C9AD9DE5C}"/>
    <cellStyle name="_El Dorado - Bank Version 1-15_pom consolidated v3_Exelon Power Fuel Forecast - Project P 6-11-2004 ver21" xfId="426" xr:uid="{F8375CE3-805E-4BFC-AD89-0C4DE633B180}"/>
    <cellStyle name="_El Dorado - Bank Version 1-15_pom consolidated v3_Exelon Power Fuel Forecast - Project P 6-11-2004 ver21_DFC_4T21_com_TS" xfId="3911" xr:uid="{5FD55EE2-1E5D-461C-8399-CD9F7BC6E1D0}"/>
    <cellStyle name="_El Dorado - Bank Version 1-15_pom consolidated v3_Exelon Power Fuel Forecast - Project P 6-11-2004 ver21_JV - SLC-MIT" xfId="3013" xr:uid="{75BF2B67-C526-4B38-8A0B-6DBB57DC094B}"/>
    <cellStyle name="_El Dorado - Bank Version 1-15_pom consolidated v3_JV - SLC-MIT" xfId="3012" xr:uid="{9908E14A-8214-4F74-A6C6-E92000D58E6C}"/>
    <cellStyle name="_El Dorado - Bank Version 1-15_pom consolidated v3_ML Outputs" xfId="427" xr:uid="{D9F365D4-A41A-4626-BDE5-B7E6DAF68605}"/>
    <cellStyle name="_El Dorado - Bank Version 1-15_pom consolidated v3_ML Outputs_DFC_4T21_com_TS" xfId="3912" xr:uid="{630004AC-FCEE-4086-87F9-C8F7FBDCEF72}"/>
    <cellStyle name="_El Dorado - Bank Version 1-15_pom consolidated v3_ML Outputs_JV - SLC-MIT" xfId="3014" xr:uid="{7B13D06F-DC69-4A75-97F4-85D2B52EA4DE}"/>
    <cellStyle name="_El Dorado - Bank Version 1-15_pom consolidated v3_Project Forest Pro Forma Model v58" xfId="428" xr:uid="{E7D9034D-F16E-4083-83CD-B22149DDFAA9}"/>
    <cellStyle name="_El Dorado - Bank Version 1-15_pom consolidated v3_Project Forest Pro Forma Model v58_DFC_4T21_com_TS" xfId="3913" xr:uid="{51742FD1-AD6D-489B-A089-47BAEC662ADC}"/>
    <cellStyle name="_El Dorado - Bank Version 1-15_pom consolidated v3_Project Forest Pro Forma Model v58_JV - SLC-MIT" xfId="3015" xr:uid="{A35BEEA9-925D-420D-BC1C-5441B1C0DFDD}"/>
    <cellStyle name="_El Dorado 0101 v1 early ops test" xfId="429" xr:uid="{8E0738FC-D7C1-4E8E-AE13-E0D6D6334591}"/>
    <cellStyle name="_El Dorado 0101 v1 early ops test_Copy of CNL Consolidated model_v.FPL_v37" xfId="430" xr:uid="{E17194CA-BB50-4ED6-8EBF-F3F83AEEF71B}"/>
    <cellStyle name="_El Dorado 0101 v1 early ops test_Copy of CNL Consolidated model_v.FPL_v37_DFC_4T21_com_TS" xfId="3915" xr:uid="{E6BF5112-DCB3-444A-923E-5B268C648853}"/>
    <cellStyle name="_El Dorado 0101 v1 early ops test_Copy of CNL Consolidated model_v.FPL_v37_Exelon Power Fuel Forecast - Project P 6-11-2004 ver21" xfId="431" xr:uid="{F3F08335-4C0A-4629-8E32-D44898B1FEE9}"/>
    <cellStyle name="_El Dorado 0101 v1 early ops test_Copy of CNL Consolidated model_v.FPL_v37_Exelon Power Fuel Forecast - Project P 6-11-2004 ver21_DFC_4T21_com_TS" xfId="3916" xr:uid="{A15A10AF-AC2F-48B2-8201-FF4AD0A23267}"/>
    <cellStyle name="_El Dorado 0101 v1 early ops test_Copy of CNL Consolidated model_v.FPL_v37_Exelon Power Fuel Forecast - Project P 6-11-2004 ver21_JV - SLC-MIT" xfId="3018" xr:uid="{82ED8848-00C2-4BC2-B069-EFF2E10588C3}"/>
    <cellStyle name="_El Dorado 0101 v1 early ops test_Copy of CNL Consolidated model_v.FPL_v37_JV - SLC-MIT" xfId="3017" xr:uid="{291D5231-782C-4D30-B2CD-E4D575FF340D}"/>
    <cellStyle name="_El Dorado 0101 v1 early ops test_Copy of CNL Consolidated model_v.FPL_v37_ML Outputs" xfId="432" xr:uid="{1DCA1C25-D758-4207-AAA2-4863EEEECD10}"/>
    <cellStyle name="_El Dorado 0101 v1 early ops test_Copy of CNL Consolidated model_v.FPL_v37_ML Outputs_DFC_4T21_com_TS" xfId="3917" xr:uid="{E0C33B6D-A6E8-45D3-B9DD-F4AA9A14E4C2}"/>
    <cellStyle name="_El Dorado 0101 v1 early ops test_Copy of CNL Consolidated model_v.FPL_v37_ML Outputs_JV - SLC-MIT" xfId="3019" xr:uid="{CE493475-FC8D-4FCF-9561-C85CD4BF3DA8}"/>
    <cellStyle name="_El Dorado 0101 v1 early ops test_Copy of CNL Consolidated model_v.FPL_v37_Project Forest Pro Forma Model v58" xfId="433" xr:uid="{EEBB5CE5-9998-4D39-A390-CDF68BB0A162}"/>
    <cellStyle name="_El Dorado 0101 v1 early ops test_Copy of CNL Consolidated model_v.FPL_v37_Project Forest Pro Forma Model v58_DFC_4T21_com_TS" xfId="3918" xr:uid="{F3D1E576-0594-413C-ADA1-DA157D120909}"/>
    <cellStyle name="_El Dorado 0101 v1 early ops test_Copy of CNL Consolidated model_v.FPL_v37_Project Forest Pro Forma Model v58_JV - SLC-MIT" xfId="3020" xr:uid="{6D9CAD95-CF03-48A6-88F4-718455AFF746}"/>
    <cellStyle name="_El Dorado 0101 v1 early ops test_D_Consolidated2" xfId="434" xr:uid="{00A10A8B-55E1-4841-834E-CE922C634315}"/>
    <cellStyle name="_El Dorado 0101 v1 early ops test_D_Consolidated2_DFC_4T21_com_TS" xfId="3919" xr:uid="{01EE1C31-C7AD-4F1E-9542-C1CBD03AD1B1}"/>
    <cellStyle name="_El Dorado 0101 v1 early ops test_D_Consolidated2_JV - SLC-MIT" xfId="3021" xr:uid="{8784DA27-73DD-4EF9-98B4-C7142FDF7735}"/>
    <cellStyle name="_El Dorado 0101 v1 early ops test_DFC_4T21_com_TS" xfId="3914" xr:uid="{CE0CCB5E-16F4-45B7-AEDD-53852F516CAB}"/>
    <cellStyle name="_El Dorado 0101 v1 early ops test_JV - SLC-MIT" xfId="3016" xr:uid="{4E2D7964-43AE-4679-A439-7FC429C9CDC4}"/>
    <cellStyle name="_El Dorado 0101 v1 early ops test_Model v9.8" xfId="435" xr:uid="{C41E26BC-5345-4D22-94FA-2D4EC417FB2A}"/>
    <cellStyle name="_El Dorado 0101 v1 early ops test_Model v9.8_DFC_4T21_com_TS" xfId="3920" xr:uid="{3AB0AD60-171A-4CA7-A30E-AAD48F315A1C}"/>
    <cellStyle name="_El Dorado 0101 v1 early ops test_Model v9.8_JV - SLC-MIT" xfId="3022" xr:uid="{8972341B-9BBE-4259-9BCB-0D6F70D817A9}"/>
    <cellStyle name="_El Dorado 0101 v1 early ops test_Mutilples Template2" xfId="436" xr:uid="{01E6252F-CC4E-42B3-AA6F-CB707602F735}"/>
    <cellStyle name="_El Dorado 0101 v1 early ops test_Mutilples Template2_DFC_4T21_com_TS" xfId="3921" xr:uid="{2707D988-1880-4D68-99B6-1D83ABC35048}"/>
    <cellStyle name="_El Dorado 0101 v1 early ops test_Mutilples Template2_Exelon Power Fuel Forecast - Project P 6-11-2004 ver21" xfId="437" xr:uid="{14F87C9D-44D9-4489-B617-AEBD72DEBC41}"/>
    <cellStyle name="_El Dorado 0101 v1 early ops test_Mutilples Template2_Exelon Power Fuel Forecast - Project P 6-11-2004 ver21_DFC_4T21_com_TS" xfId="3922" xr:uid="{AF771214-FBFD-4D70-AA6A-4B9BAC3571CB}"/>
    <cellStyle name="_El Dorado 0101 v1 early ops test_Mutilples Template2_Exelon Power Fuel Forecast - Project P 6-11-2004 ver21_JV - SLC-MIT" xfId="3024" xr:uid="{5868D998-5866-4129-B4F5-2500416C8718}"/>
    <cellStyle name="_El Dorado 0101 v1 early ops test_Mutilples Template2_JV - SLC-MIT" xfId="3023" xr:uid="{1BC3D95F-66FF-41F3-A139-B7914B0129E1}"/>
    <cellStyle name="_El Dorado 0101 v1 early ops test_Mutilples Template2_ML Outputs" xfId="438" xr:uid="{61EF559D-F6F6-4CD9-BBB8-382172EA5BA2}"/>
    <cellStyle name="_El Dorado 0101 v1 early ops test_Mutilples Template2_ML Outputs_DFC_4T21_com_TS" xfId="3923" xr:uid="{A0EE36E6-E2D7-4261-89E3-276066DCA85E}"/>
    <cellStyle name="_El Dorado 0101 v1 early ops test_Mutilples Template2_ML Outputs_JV - SLC-MIT" xfId="3025" xr:uid="{84B615DF-D6B9-4E1B-A5ED-6C46C3112D53}"/>
    <cellStyle name="_El Dorado 0101 v1 early ops test_Mutilples Template2_Project Forest Pro Forma Model v58" xfId="439" xr:uid="{311366AC-25F7-4820-B86E-6B82CD8B7CB5}"/>
    <cellStyle name="_El Dorado 0101 v1 early ops test_Mutilples Template2_Project Forest Pro Forma Model v58_DFC_4T21_com_TS" xfId="3924" xr:uid="{3004EB6A-92E0-41B9-A292-7F99AEED4656}"/>
    <cellStyle name="_El Dorado 0101 v1 early ops test_Mutilples Template2_Project Forest Pro Forma Model v58_JV - SLC-MIT" xfId="3026" xr:uid="{611D78BB-42EF-470C-8A29-3873C5A348ED}"/>
    <cellStyle name="_El Dorado 0101 v1 early ops test_pom consolidated v3" xfId="440" xr:uid="{D8BBDCAD-CBE4-4A77-A07C-82CFD22ED130}"/>
    <cellStyle name="_El Dorado 0101 v1 early ops test_pom consolidated v3_DFC_4T21_com_TS" xfId="3925" xr:uid="{B2F405EB-FDD8-44D0-AFA1-E084F28CEC42}"/>
    <cellStyle name="_El Dorado 0101 v1 early ops test_pom consolidated v3_Exelon Power Fuel Forecast - Project P 6-11-2004 ver21" xfId="441" xr:uid="{9D9AE4A9-4F13-45D6-8B25-66F8D6992CAD}"/>
    <cellStyle name="_El Dorado 0101 v1 early ops test_pom consolidated v3_Exelon Power Fuel Forecast - Project P 6-11-2004 ver21_DFC_4T21_com_TS" xfId="3926" xr:uid="{E4D89261-2C89-4B46-8633-362FC690C9A0}"/>
    <cellStyle name="_El Dorado 0101 v1 early ops test_pom consolidated v3_Exelon Power Fuel Forecast - Project P 6-11-2004 ver21_JV - SLC-MIT" xfId="3028" xr:uid="{1FA506D6-D331-4150-B70A-2C3B0991A282}"/>
    <cellStyle name="_El Dorado 0101 v1 early ops test_pom consolidated v3_JV - SLC-MIT" xfId="3027" xr:uid="{0C21D431-1E37-446E-A0A7-4DC36B497F8E}"/>
    <cellStyle name="_El Dorado 0101 v1 early ops test_pom consolidated v3_ML Outputs" xfId="442" xr:uid="{B2671984-734C-4874-AB84-38832A754D20}"/>
    <cellStyle name="_El Dorado 0101 v1 early ops test_pom consolidated v3_ML Outputs_DFC_4T21_com_TS" xfId="3927" xr:uid="{39511737-2B8B-487D-AB25-68DA41B1F88C}"/>
    <cellStyle name="_El Dorado 0101 v1 early ops test_pom consolidated v3_ML Outputs_JV - SLC-MIT" xfId="3029" xr:uid="{6AE0BB9F-A624-46A0-9F71-6336F9CEB80A}"/>
    <cellStyle name="_El Dorado 0101 v1 early ops test_pom consolidated v3_Project Forest Pro Forma Model v58" xfId="443" xr:uid="{8E901AC4-2DF9-4075-A63C-8163C56E59D9}"/>
    <cellStyle name="_El Dorado 0101 v1 early ops test_pom consolidated v3_Project Forest Pro Forma Model v58_DFC_4T21_com_TS" xfId="3928" xr:uid="{5492AE53-5E52-40AC-813E-1C27AD896023}"/>
    <cellStyle name="_El Dorado 0101 v1 early ops test_pom consolidated v3_Project Forest Pro Forma Model v58_JV - SLC-MIT" xfId="3030" xr:uid="{1828016D-30C7-4B8E-B029-3C62385C1E7F}"/>
    <cellStyle name="_El Dorado 1000 v8" xfId="444" xr:uid="{7E07D67F-9681-4EC4-AB52-6A69DDB985A2}"/>
    <cellStyle name="_El Dorado 1000 v8_Copy of CNL Consolidated model_v.FPL_v37" xfId="445" xr:uid="{A8CCEE44-BCA0-4165-BB32-5941B6AD0ECB}"/>
    <cellStyle name="_El Dorado 1000 v8_Copy of CNL Consolidated model_v.FPL_v37_DFC_4T21_com_TS" xfId="3930" xr:uid="{3500BE87-0FA9-415B-A0FB-2F70B4CA7FA2}"/>
    <cellStyle name="_El Dorado 1000 v8_Copy of CNL Consolidated model_v.FPL_v37_Exelon Power Fuel Forecast - Project P 6-11-2004 ver21" xfId="446" xr:uid="{C2A47B51-8F6C-4952-BF65-17DA29A8EDF0}"/>
    <cellStyle name="_El Dorado 1000 v8_Copy of CNL Consolidated model_v.FPL_v37_Exelon Power Fuel Forecast - Project P 6-11-2004 ver21_DFC_4T21_com_TS" xfId="3931" xr:uid="{DDDC6599-0D18-4544-B751-418B1F2AC657}"/>
    <cellStyle name="_El Dorado 1000 v8_Copy of CNL Consolidated model_v.FPL_v37_Exelon Power Fuel Forecast - Project P 6-11-2004 ver21_JV - SLC-MIT" xfId="3033" xr:uid="{5EA19ACC-8F1A-4181-AD24-B9754847BFF7}"/>
    <cellStyle name="_El Dorado 1000 v8_Copy of CNL Consolidated model_v.FPL_v37_JV - SLC-MIT" xfId="3032" xr:uid="{93E19D4A-BBBB-4670-817F-40F1BF3840B5}"/>
    <cellStyle name="_El Dorado 1000 v8_Copy of CNL Consolidated model_v.FPL_v37_ML Outputs" xfId="447" xr:uid="{D0B38CAA-B905-4DBA-AE3C-EE059C92256B}"/>
    <cellStyle name="_El Dorado 1000 v8_Copy of CNL Consolidated model_v.FPL_v37_ML Outputs_DFC_4T21_com_TS" xfId="3932" xr:uid="{8214AA2C-3048-4F00-91E6-610A01D1524E}"/>
    <cellStyle name="_El Dorado 1000 v8_Copy of CNL Consolidated model_v.FPL_v37_ML Outputs_JV - SLC-MIT" xfId="3034" xr:uid="{C6E98100-363A-4639-87A0-0F35E72B7326}"/>
    <cellStyle name="_El Dorado 1000 v8_Copy of CNL Consolidated model_v.FPL_v37_Project Forest Pro Forma Model v58" xfId="448" xr:uid="{7E22E6D0-932C-4208-9677-7505A6D30864}"/>
    <cellStyle name="_El Dorado 1000 v8_Copy of CNL Consolidated model_v.FPL_v37_Project Forest Pro Forma Model v58_DFC_4T21_com_TS" xfId="3933" xr:uid="{A1946A68-74B9-48DE-BBDD-403339655886}"/>
    <cellStyle name="_El Dorado 1000 v8_Copy of CNL Consolidated model_v.FPL_v37_Project Forest Pro Forma Model v58_JV - SLC-MIT" xfId="3035" xr:uid="{FA3914CA-9D85-458D-9D59-7FC8668148CF}"/>
    <cellStyle name="_El Dorado 1000 v8_D_Consolidated2" xfId="449" xr:uid="{D0FE3D08-FD25-4E58-8C38-713326FE1F46}"/>
    <cellStyle name="_El Dorado 1000 v8_D_Consolidated2_DFC_4T21_com_TS" xfId="3934" xr:uid="{86052E52-9947-462D-A0D2-E937B0DE205F}"/>
    <cellStyle name="_El Dorado 1000 v8_D_Consolidated2_JV - SLC-MIT" xfId="3036" xr:uid="{D1B05A56-EA80-4BC4-9C3A-63547515F549}"/>
    <cellStyle name="_El Dorado 1000 v8_DFC_4T21_com_TS" xfId="3929" xr:uid="{08950A23-1EC3-4736-A087-F30F719FE798}"/>
    <cellStyle name="_El Dorado 1000 v8_JV - SLC-MIT" xfId="3031" xr:uid="{1D63EF47-9DD0-47C5-94A1-2D1C3E31D295}"/>
    <cellStyle name="_El Dorado 1000 v8_Model v9.8" xfId="450" xr:uid="{08ABC8B8-0987-4894-8D33-3C0E34C315A9}"/>
    <cellStyle name="_El Dorado 1000 v8_Model v9.8_DFC_4T21_com_TS" xfId="3935" xr:uid="{47D8D5B8-C38C-4269-85F8-02553C732924}"/>
    <cellStyle name="_El Dorado 1000 v8_Model v9.8_JV - SLC-MIT" xfId="3037" xr:uid="{83994AE9-51A2-49A4-A0EA-74F3BC19DB75}"/>
    <cellStyle name="_El Dorado 1000 v8_Mutilples Template2" xfId="451" xr:uid="{404F223B-96B3-4202-80F9-20A6F463F39A}"/>
    <cellStyle name="_El Dorado 1000 v8_Mutilples Template2_DFC_4T21_com_TS" xfId="3936" xr:uid="{E2CC9C83-9728-4959-B68D-EABCB6223EFD}"/>
    <cellStyle name="_El Dorado 1000 v8_Mutilples Template2_Exelon Power Fuel Forecast - Project P 6-11-2004 ver21" xfId="452" xr:uid="{4893463A-E5BF-4BA3-87D3-A9E8DA89761D}"/>
    <cellStyle name="_El Dorado 1000 v8_Mutilples Template2_Exelon Power Fuel Forecast - Project P 6-11-2004 ver21_DFC_4T21_com_TS" xfId="3937" xr:uid="{3270089A-9E4C-4A28-9DF1-6BF3A8E43160}"/>
    <cellStyle name="_El Dorado 1000 v8_Mutilples Template2_Exelon Power Fuel Forecast - Project P 6-11-2004 ver21_JV - SLC-MIT" xfId="3039" xr:uid="{BCA501C3-F75A-4572-92B8-914D261657CF}"/>
    <cellStyle name="_El Dorado 1000 v8_Mutilples Template2_JV - SLC-MIT" xfId="3038" xr:uid="{2D4239ED-C0AC-419B-A477-EAE3C11A1157}"/>
    <cellStyle name="_El Dorado 1000 v8_Mutilples Template2_ML Outputs" xfId="453" xr:uid="{73813BFD-82B1-4004-B41D-4AA44484DB47}"/>
    <cellStyle name="_El Dorado 1000 v8_Mutilples Template2_ML Outputs_DFC_4T21_com_TS" xfId="3938" xr:uid="{C9A3F618-06EF-460B-9FA9-1A9037C11A7A}"/>
    <cellStyle name="_El Dorado 1000 v8_Mutilples Template2_ML Outputs_JV - SLC-MIT" xfId="3040" xr:uid="{CF0161CC-F73E-42ED-9BD0-AEFCFB95755A}"/>
    <cellStyle name="_El Dorado 1000 v8_Mutilples Template2_Project Forest Pro Forma Model v58" xfId="454" xr:uid="{5713A716-477D-42C1-BE8C-EEA71C41D583}"/>
    <cellStyle name="_El Dorado 1000 v8_Mutilples Template2_Project Forest Pro Forma Model v58_DFC_4T21_com_TS" xfId="3939" xr:uid="{84318746-0545-4B37-8DF4-802E3B58D388}"/>
    <cellStyle name="_El Dorado 1000 v8_Mutilples Template2_Project Forest Pro Forma Model v58_JV - SLC-MIT" xfId="3041" xr:uid="{09923950-E559-4DD6-ACAB-03DE9DE145B5}"/>
    <cellStyle name="_El Dorado 1000 v8_pom consolidated v3" xfId="455" xr:uid="{E2A6C8E7-B223-4C27-972C-3092B9EE7154}"/>
    <cellStyle name="_El Dorado 1000 v8_pom consolidated v3_DFC_4T21_com_TS" xfId="3940" xr:uid="{85D24B30-661C-484A-A689-72989E7DAA26}"/>
    <cellStyle name="_El Dorado 1000 v8_pom consolidated v3_Exelon Power Fuel Forecast - Project P 6-11-2004 ver21" xfId="456" xr:uid="{70A435BB-3D41-4B73-B096-B3BB38E00FCD}"/>
    <cellStyle name="_El Dorado 1000 v8_pom consolidated v3_Exelon Power Fuel Forecast - Project P 6-11-2004 ver21_DFC_4T21_com_TS" xfId="3941" xr:uid="{D47DB38E-1DC5-4420-8C25-C6C1F2D36ED7}"/>
    <cellStyle name="_El Dorado 1000 v8_pom consolidated v3_Exelon Power Fuel Forecast - Project P 6-11-2004 ver21_JV - SLC-MIT" xfId="3043" xr:uid="{B892D20B-7858-4833-8A0D-830804584E1B}"/>
    <cellStyle name="_El Dorado 1000 v8_pom consolidated v3_JV - SLC-MIT" xfId="3042" xr:uid="{AE343247-BE23-43F8-9D53-66B36A777209}"/>
    <cellStyle name="_El Dorado 1000 v8_pom consolidated v3_ML Outputs" xfId="457" xr:uid="{618FB513-9FC1-4EEA-8CE9-272FA29011E4}"/>
    <cellStyle name="_El Dorado 1000 v8_pom consolidated v3_ML Outputs_DFC_4T21_com_TS" xfId="3942" xr:uid="{A6AA2C53-530C-477F-8FC7-EE30B0F3765F}"/>
    <cellStyle name="_El Dorado 1000 v8_pom consolidated v3_ML Outputs_JV - SLC-MIT" xfId="3044" xr:uid="{B15271AA-FCA5-4BFE-9EE0-E8548410E33E}"/>
    <cellStyle name="_El Dorado 1000 v8_pom consolidated v3_Project Forest Pro Forma Model v58" xfId="458" xr:uid="{A770425D-6184-4CF5-928F-DC1CFD6F42F5}"/>
    <cellStyle name="_El Dorado 1000 v8_pom consolidated v3_Project Forest Pro Forma Model v58_DFC_4T21_com_TS" xfId="3943" xr:uid="{C2AC27BF-E134-46E1-98CF-5BBB2F7AC5A5}"/>
    <cellStyle name="_El Dorado 1000 v8_pom consolidated v3_Project Forest Pro Forma Model v58_JV - SLC-MIT" xfId="3045" xr:uid="{E171B4A2-1B7E-4420-8AA8-19B5AD2F0CB2}"/>
    <cellStyle name="_El Dorado 1100 v1" xfId="459" xr:uid="{401A3457-3565-48CE-AB93-C55C4933AC4B}"/>
    <cellStyle name="_El Dorado 1100 v1_Copy of CNL Consolidated model_v.FPL_v37" xfId="460" xr:uid="{BE66E183-B0B5-4469-B83B-A782C9167402}"/>
    <cellStyle name="_El Dorado 1100 v1_Copy of CNL Consolidated model_v.FPL_v37_DFC_4T21_com_TS" xfId="3945" xr:uid="{C5D28BEA-E045-4D9E-BFCF-0003880CB585}"/>
    <cellStyle name="_El Dorado 1100 v1_Copy of CNL Consolidated model_v.FPL_v37_Exelon Power Fuel Forecast - Project P 6-11-2004 ver21" xfId="461" xr:uid="{CCE73A4A-DF9F-4A84-A698-565774E63447}"/>
    <cellStyle name="_El Dorado 1100 v1_Copy of CNL Consolidated model_v.FPL_v37_Exelon Power Fuel Forecast - Project P 6-11-2004 ver21_DFC_4T21_com_TS" xfId="3946" xr:uid="{F330F152-D991-4FF9-99AA-5781A7264D72}"/>
    <cellStyle name="_El Dorado 1100 v1_Copy of CNL Consolidated model_v.FPL_v37_Exelon Power Fuel Forecast - Project P 6-11-2004 ver21_JV - SLC-MIT" xfId="3048" xr:uid="{5C6C24D7-61E1-4220-8C87-B3F024970BD8}"/>
    <cellStyle name="_El Dorado 1100 v1_Copy of CNL Consolidated model_v.FPL_v37_JV - SLC-MIT" xfId="3047" xr:uid="{17950C4D-C006-4334-A4ED-A4EA748771E7}"/>
    <cellStyle name="_El Dorado 1100 v1_Copy of CNL Consolidated model_v.FPL_v37_ML Outputs" xfId="462" xr:uid="{24FD2F31-D4EE-4AD2-B491-46F0509F3DC5}"/>
    <cellStyle name="_El Dorado 1100 v1_Copy of CNL Consolidated model_v.FPL_v37_ML Outputs_DFC_4T21_com_TS" xfId="3947" xr:uid="{14EC5B1B-90FF-482A-84D7-566A850849FA}"/>
    <cellStyle name="_El Dorado 1100 v1_Copy of CNL Consolidated model_v.FPL_v37_ML Outputs_JV - SLC-MIT" xfId="3049" xr:uid="{61782699-03B4-49D3-8F0B-CAB4B7D1CCBE}"/>
    <cellStyle name="_El Dorado 1100 v1_Copy of CNL Consolidated model_v.FPL_v37_Project Forest Pro Forma Model v58" xfId="463" xr:uid="{CC861B24-055B-419B-A9C9-621362AC2CE8}"/>
    <cellStyle name="_El Dorado 1100 v1_Copy of CNL Consolidated model_v.FPL_v37_Project Forest Pro Forma Model v58_DFC_4T21_com_TS" xfId="3948" xr:uid="{630C32BA-1EF0-42B1-8CD8-967B6FA68025}"/>
    <cellStyle name="_El Dorado 1100 v1_Copy of CNL Consolidated model_v.FPL_v37_Project Forest Pro Forma Model v58_JV - SLC-MIT" xfId="3050" xr:uid="{9C9AEE15-0845-44C6-8B04-240AD0014065}"/>
    <cellStyle name="_El Dorado 1100 v1_D_Consolidated2" xfId="464" xr:uid="{DB331DD3-CCA1-4EB1-BB59-8E5AA7F66E20}"/>
    <cellStyle name="_El Dorado 1100 v1_D_Consolidated2_DFC_4T21_com_TS" xfId="3949" xr:uid="{66C721D4-1C8A-49AA-8F0E-F1A57B7DE795}"/>
    <cellStyle name="_El Dorado 1100 v1_D_Consolidated2_JV - SLC-MIT" xfId="3051" xr:uid="{9C30EA8D-C7BD-4B5C-BDD2-3D5E9879332E}"/>
    <cellStyle name="_El Dorado 1100 v1_DFC_4T21_com_TS" xfId="3944" xr:uid="{9FD35250-2F3B-4BDA-A1C0-3D91E7BA44BE}"/>
    <cellStyle name="_El Dorado 1100 v1_JV - SLC-MIT" xfId="3046" xr:uid="{5EADE022-D535-4B40-B4DB-52F49161A8FC}"/>
    <cellStyle name="_El Dorado 1100 v1_Model v9.8" xfId="465" xr:uid="{C70EF647-0543-4E44-B29A-28B2A6CC78CC}"/>
    <cellStyle name="_El Dorado 1100 v1_Model v9.8_DFC_4T21_com_TS" xfId="3950" xr:uid="{B743C6CB-2EF1-45A7-8196-17857372ECB0}"/>
    <cellStyle name="_El Dorado 1100 v1_Model v9.8_JV - SLC-MIT" xfId="3052" xr:uid="{63235F84-F55C-4635-BB9C-F67B2EA406CC}"/>
    <cellStyle name="_El Dorado 1100 v1_Mutilples Template2" xfId="466" xr:uid="{1ADE9921-584A-47CC-B334-DD051AF8F6B6}"/>
    <cellStyle name="_El Dorado 1100 v1_Mutilples Template2_DFC_4T21_com_TS" xfId="3951" xr:uid="{F5DD577A-845C-4C5C-8D97-ACEFCC5FF269}"/>
    <cellStyle name="_El Dorado 1100 v1_Mutilples Template2_Exelon Power Fuel Forecast - Project P 6-11-2004 ver21" xfId="467" xr:uid="{5958DFBA-E592-43A2-82E8-76EA408E815B}"/>
    <cellStyle name="_El Dorado 1100 v1_Mutilples Template2_Exelon Power Fuel Forecast - Project P 6-11-2004 ver21_DFC_4T21_com_TS" xfId="3952" xr:uid="{79554F00-E27D-4FC8-BB04-03AABD981B93}"/>
    <cellStyle name="_El Dorado 1100 v1_Mutilples Template2_Exelon Power Fuel Forecast - Project P 6-11-2004 ver21_JV - SLC-MIT" xfId="3054" xr:uid="{89DDE11F-C8E8-4012-9FB4-E639BAA4DAD4}"/>
    <cellStyle name="_El Dorado 1100 v1_Mutilples Template2_JV - SLC-MIT" xfId="3053" xr:uid="{2294E2C7-5F8D-43FB-AD8B-FA72A3E3F04E}"/>
    <cellStyle name="_El Dorado 1100 v1_Mutilples Template2_ML Outputs" xfId="468" xr:uid="{A4043BA6-C99D-4DF0-A55E-BCF57FBEA2C5}"/>
    <cellStyle name="_El Dorado 1100 v1_Mutilples Template2_ML Outputs_DFC_4T21_com_TS" xfId="3953" xr:uid="{8D073FEB-FDCC-46B0-9A0C-2D2A8F6F96CB}"/>
    <cellStyle name="_El Dorado 1100 v1_Mutilples Template2_ML Outputs_JV - SLC-MIT" xfId="3055" xr:uid="{3B7094E5-2CE5-4571-968D-EF817C318CF7}"/>
    <cellStyle name="_El Dorado 1100 v1_Mutilples Template2_Project Forest Pro Forma Model v58" xfId="469" xr:uid="{402A125B-3C20-4505-A0BF-7DF6A27B5FC8}"/>
    <cellStyle name="_El Dorado 1100 v1_Mutilples Template2_Project Forest Pro Forma Model v58_DFC_4T21_com_TS" xfId="3954" xr:uid="{29C7E538-5C8A-43DD-9AB9-DB44AEEA060A}"/>
    <cellStyle name="_El Dorado 1100 v1_Mutilples Template2_Project Forest Pro Forma Model v58_JV - SLC-MIT" xfId="3056" xr:uid="{44ABA4DB-6DA3-4987-9A65-7AB123C1B006}"/>
    <cellStyle name="_El Dorado 1100 v1_pom consolidated v3" xfId="470" xr:uid="{190FF096-FB92-4E68-ADD9-87BDEDEF7C92}"/>
    <cellStyle name="_El Dorado 1100 v1_pom consolidated v3_DFC_4T21_com_TS" xfId="3955" xr:uid="{549F604D-9820-4D7A-8A3D-E07E978D549D}"/>
    <cellStyle name="_El Dorado 1100 v1_pom consolidated v3_Exelon Power Fuel Forecast - Project P 6-11-2004 ver21" xfId="471" xr:uid="{FD7E8BFC-9F25-4389-BF3B-5A00E01403C0}"/>
    <cellStyle name="_El Dorado 1100 v1_pom consolidated v3_Exelon Power Fuel Forecast - Project P 6-11-2004 ver21_DFC_4T21_com_TS" xfId="3956" xr:uid="{EA7E5A04-5D85-4802-906B-D52BCB77B069}"/>
    <cellStyle name="_El Dorado 1100 v1_pom consolidated v3_Exelon Power Fuel Forecast - Project P 6-11-2004 ver21_JV - SLC-MIT" xfId="3058" xr:uid="{CDDD1577-1CFE-409B-8AF6-9E94B97AC856}"/>
    <cellStyle name="_El Dorado 1100 v1_pom consolidated v3_JV - SLC-MIT" xfId="3057" xr:uid="{494AC35F-C3E7-4B66-ACB6-AA0DC921F53D}"/>
    <cellStyle name="_El Dorado 1100 v1_pom consolidated v3_ML Outputs" xfId="472" xr:uid="{1DE66046-11B9-4EE0-8EB5-9DB355E2CB6F}"/>
    <cellStyle name="_El Dorado 1100 v1_pom consolidated v3_ML Outputs_DFC_4T21_com_TS" xfId="3957" xr:uid="{5E18B2F7-189E-4B68-8513-A22687B97F1C}"/>
    <cellStyle name="_El Dorado 1100 v1_pom consolidated v3_ML Outputs_JV - SLC-MIT" xfId="3059" xr:uid="{CC7E5E0F-5DC2-4373-B134-65D990D42122}"/>
    <cellStyle name="_El Dorado 1100 v1_pom consolidated v3_Project Forest Pro Forma Model v58" xfId="473" xr:uid="{2E2F62F8-9F79-41CD-89A5-B6302B778AB2}"/>
    <cellStyle name="_El Dorado 1100 v1_pom consolidated v3_Project Forest Pro Forma Model v58_DFC_4T21_com_TS" xfId="3958" xr:uid="{402A4905-1FCF-47B8-8324-E8B1553681E8}"/>
    <cellStyle name="_El Dorado 1100 v1_pom consolidated v3_Project Forest Pro Forma Model v58_JV - SLC-MIT" xfId="3060" xr:uid="{21E6A40E-7F74-47A9-9B76-90CE1AE82C2B}"/>
    <cellStyle name="_El Dorado 1200 v2 Equity" xfId="474" xr:uid="{5450D1D0-7FF3-4B15-80D3-51A08A823971}"/>
    <cellStyle name="_El Dorado 1200 v2 Equity_Copy of CNL Consolidated model_v.FPL_v37" xfId="475" xr:uid="{E1CDDB53-95A2-463B-8995-33DC0489D791}"/>
    <cellStyle name="_El Dorado 1200 v2 Equity_Copy of CNL Consolidated model_v.FPL_v37_Exelon Power Fuel Forecast - Project P 6-11-2004 ver21" xfId="476" xr:uid="{DED33ABD-CC68-4969-9E89-A15DE453D9DE}"/>
    <cellStyle name="_El Dorado 1200 v2 Equity_Copy of CNL Consolidated model_v.FPL_v37_ML Outputs" xfId="477" xr:uid="{57B52AAA-7BB2-4510-A47E-7862C1BA4D81}"/>
    <cellStyle name="_El Dorado 1200 v2 Equity_Copy of CNL Consolidated model_v.FPL_v37_Project Forest Pro Forma Model v58" xfId="478" xr:uid="{B59E7397-E53D-45CF-BDC6-1E7D501F612F}"/>
    <cellStyle name="_El Dorado 1200 v2 Equity_D_Consolidated2" xfId="479" xr:uid="{3E38994E-D0DF-4FAD-A711-4F36301F400D}"/>
    <cellStyle name="_El Dorado 1200 v2 Equity_Model v9.8" xfId="480" xr:uid="{FD576DE0-E476-464F-A5CF-811BBA1E763B}"/>
    <cellStyle name="_El Dorado 1200 v2 Equity_Mutilples Template2" xfId="481" xr:uid="{1F299E8B-59CE-4570-BC1F-5DBFB6CFF92A}"/>
    <cellStyle name="_El Dorado 1200 v2 Equity_Mutilples Template2_Exelon Power Fuel Forecast - Project P 6-11-2004 ver21" xfId="482" xr:uid="{83125157-744A-4CB0-A589-4F3235497BC2}"/>
    <cellStyle name="_El Dorado 1200 v2 Equity_Mutilples Template2_ML Outputs" xfId="483" xr:uid="{C93E3847-95A8-4986-B913-58F6D59D4F85}"/>
    <cellStyle name="_El Dorado 1200 v2 Equity_Mutilples Template2_Project Forest Pro Forma Model v58" xfId="484" xr:uid="{5079FD5F-5791-42D1-900B-876B224D371A}"/>
    <cellStyle name="_El Dorado 1200 v2 Equity_pom consolidated v3" xfId="485" xr:uid="{53748B01-5DA9-4F85-A532-5475129A7014}"/>
    <cellStyle name="_El Dorado 1200 v2 Equity_pom consolidated v3_Exelon Power Fuel Forecast - Project P 6-11-2004 ver21" xfId="486" xr:uid="{5FC5CC68-9D18-4FB9-AA8C-E823C3ABBDEC}"/>
    <cellStyle name="_El Dorado 1200 v2 Equity_pom consolidated v3_ML Outputs" xfId="487" xr:uid="{80ECEDEC-54FF-4BE3-B4D5-A1A16A070E22}"/>
    <cellStyle name="_El Dorado 1200 v2 Equity_pom consolidated v3_Project Forest Pro Forma Model v58" xfId="488" xr:uid="{A54BB8E9-451F-4A55-A83A-8D1A8E613633}"/>
    <cellStyle name="_El Dorado 3-15" xfId="489" xr:uid="{E6203E88-70EF-406F-AC64-F0474698A418}"/>
    <cellStyle name="_El Dorado 3-15_Copy of CNL Consolidated model_v.FPL_v37" xfId="490" xr:uid="{7D16D300-78A0-412D-972C-BC40D1C2F7FB}"/>
    <cellStyle name="_El Dorado 3-15_Copy of CNL Consolidated model_v.FPL_v37_DFC_4T21_com_TS" xfId="3960" xr:uid="{22308E9B-E8E0-4F4F-966A-51B2C84BC0EA}"/>
    <cellStyle name="_El Dorado 3-15_Copy of CNL Consolidated model_v.FPL_v37_Exelon Power Fuel Forecast - Project P 6-11-2004 ver21" xfId="491" xr:uid="{C0A753EA-3B9C-48B0-BF0D-B32F60C2BF86}"/>
    <cellStyle name="_El Dorado 3-15_Copy of CNL Consolidated model_v.FPL_v37_Exelon Power Fuel Forecast - Project P 6-11-2004 ver21_DFC_4T21_com_TS" xfId="3961" xr:uid="{57878C22-6EA2-4235-914F-8819F3D493C7}"/>
    <cellStyle name="_El Dorado 3-15_Copy of CNL Consolidated model_v.FPL_v37_Exelon Power Fuel Forecast - Project P 6-11-2004 ver21_JV - SLC-MIT" xfId="3063" xr:uid="{BFB5FCB0-61C9-43AB-AE1E-EEF608398768}"/>
    <cellStyle name="_El Dorado 3-15_Copy of CNL Consolidated model_v.FPL_v37_JV - SLC-MIT" xfId="3062" xr:uid="{B430596F-01C3-4709-8777-1CA228DBF27F}"/>
    <cellStyle name="_El Dorado 3-15_Copy of CNL Consolidated model_v.FPL_v37_ML Outputs" xfId="492" xr:uid="{20EF2813-A080-4088-BAC1-FD8E5DEC8529}"/>
    <cellStyle name="_El Dorado 3-15_Copy of CNL Consolidated model_v.FPL_v37_ML Outputs_DFC_4T21_com_TS" xfId="3962" xr:uid="{2E7DD2D0-2675-4EF8-B464-03678BF5F5F9}"/>
    <cellStyle name="_El Dorado 3-15_Copy of CNL Consolidated model_v.FPL_v37_ML Outputs_JV - SLC-MIT" xfId="3064" xr:uid="{873D5202-C56E-4892-8901-7FD9E09C6F87}"/>
    <cellStyle name="_El Dorado 3-15_Copy of CNL Consolidated model_v.FPL_v37_Project Forest Pro Forma Model v58" xfId="493" xr:uid="{F25BD62A-D1A1-4A5C-9654-453563310CEC}"/>
    <cellStyle name="_El Dorado 3-15_Copy of CNL Consolidated model_v.FPL_v37_Project Forest Pro Forma Model v58_DFC_4T21_com_TS" xfId="3963" xr:uid="{735518EF-2752-4A90-A8D1-0EA37C894E9B}"/>
    <cellStyle name="_El Dorado 3-15_Copy of CNL Consolidated model_v.FPL_v37_Project Forest Pro Forma Model v58_JV - SLC-MIT" xfId="3065" xr:uid="{2D956337-0EFA-4477-ACDC-08DE46C9BA05}"/>
    <cellStyle name="_El Dorado 3-15_D_Consolidated2" xfId="494" xr:uid="{96509B3B-4D2D-4D05-9218-92DEDD38B1B2}"/>
    <cellStyle name="_El Dorado 3-15_D_Consolidated2_DFC_4T21_com_TS" xfId="3964" xr:uid="{6A097D4E-E12D-4248-9DEB-80C1B4F1F613}"/>
    <cellStyle name="_El Dorado 3-15_D_Consolidated2_JV - SLC-MIT" xfId="3066" xr:uid="{A1CBF9FD-7995-4D03-9EE3-6E65E8C52B46}"/>
    <cellStyle name="_El Dorado 3-15_DFC_4T21_com_TS" xfId="3959" xr:uid="{E13C6810-CF37-4ECA-9EE2-C074F17998E1}"/>
    <cellStyle name="_El Dorado 3-15_JV - SLC-MIT" xfId="3061" xr:uid="{30CD3651-179E-49EB-810B-015FDA5F63F0}"/>
    <cellStyle name="_El Dorado 3-15_Model v9.8" xfId="495" xr:uid="{4A891797-9807-4B7F-B298-1F652753A34D}"/>
    <cellStyle name="_El Dorado 3-15_Model v9.8_DFC_4T21_com_TS" xfId="3965" xr:uid="{AD3FC6FF-2EE6-44E6-8917-D913D9623D2F}"/>
    <cellStyle name="_El Dorado 3-15_Model v9.8_JV - SLC-MIT" xfId="3067" xr:uid="{D8E1EC11-F3DF-4713-8A13-050C89EB4FB7}"/>
    <cellStyle name="_El Dorado 3-15_Mutilples Template2" xfId="496" xr:uid="{9DF4495F-1B72-42BC-9791-291A3811124B}"/>
    <cellStyle name="_El Dorado 3-15_Mutilples Template2_DFC_4T21_com_TS" xfId="3966" xr:uid="{99C8E9B1-1DA1-4209-AD0C-31D82A8C3373}"/>
    <cellStyle name="_El Dorado 3-15_Mutilples Template2_Exelon Power Fuel Forecast - Project P 6-11-2004 ver21" xfId="497" xr:uid="{63264E64-D29D-473C-B144-C737B9288361}"/>
    <cellStyle name="_El Dorado 3-15_Mutilples Template2_Exelon Power Fuel Forecast - Project P 6-11-2004 ver21_DFC_4T21_com_TS" xfId="3967" xr:uid="{11F9BDD3-A9F8-4650-87D9-8966DB49962D}"/>
    <cellStyle name="_El Dorado 3-15_Mutilples Template2_Exelon Power Fuel Forecast - Project P 6-11-2004 ver21_JV - SLC-MIT" xfId="3069" xr:uid="{C4FBA3EE-7EA2-4669-B85F-39DCAB636F55}"/>
    <cellStyle name="_El Dorado 3-15_Mutilples Template2_JV - SLC-MIT" xfId="3068" xr:uid="{1A131EA9-5666-4CD7-83FC-1A8CA50032D5}"/>
    <cellStyle name="_El Dorado 3-15_Mutilples Template2_ML Outputs" xfId="498" xr:uid="{BC8A4079-23D1-457B-AFDC-A02E8C306CCE}"/>
    <cellStyle name="_El Dorado 3-15_Mutilples Template2_ML Outputs_DFC_4T21_com_TS" xfId="3968" xr:uid="{6E799D61-DB54-4B2C-94BC-1D777B2BAB1A}"/>
    <cellStyle name="_El Dorado 3-15_Mutilples Template2_ML Outputs_JV - SLC-MIT" xfId="3070" xr:uid="{86BFE35F-6624-4284-BD44-C6D285AEC9AB}"/>
    <cellStyle name="_El Dorado 3-15_Mutilples Template2_Project Forest Pro Forma Model v58" xfId="499" xr:uid="{0AE663D9-0A23-4B34-AD91-FCEDFD124F4F}"/>
    <cellStyle name="_El Dorado 3-15_Mutilples Template2_Project Forest Pro Forma Model v58_DFC_4T21_com_TS" xfId="3969" xr:uid="{F80B4709-2F01-4751-8EA2-72A4DFB1BBB9}"/>
    <cellStyle name="_El Dorado 3-15_Mutilples Template2_Project Forest Pro Forma Model v58_JV - SLC-MIT" xfId="3071" xr:uid="{DFD6CFF8-E600-488A-8904-7E8E34DCD9EA}"/>
    <cellStyle name="_El Dorado 3-15_pom consolidated v3" xfId="500" xr:uid="{DE83DE22-10BB-401B-BF62-8A922CB5A7CC}"/>
    <cellStyle name="_El Dorado 3-15_pom consolidated v3_DFC_4T21_com_TS" xfId="3970" xr:uid="{D0FCB65C-3F0C-4F7E-B8C8-92C5663A926A}"/>
    <cellStyle name="_El Dorado 3-15_pom consolidated v3_Exelon Power Fuel Forecast - Project P 6-11-2004 ver21" xfId="501" xr:uid="{42F84533-A694-4C63-B221-4BC9E7E0E8B3}"/>
    <cellStyle name="_El Dorado 3-15_pom consolidated v3_Exelon Power Fuel Forecast - Project P 6-11-2004 ver21_DFC_4T21_com_TS" xfId="3971" xr:uid="{4A4FA0BD-F6B2-4EE1-BCCF-D420B0718E7B}"/>
    <cellStyle name="_El Dorado 3-15_pom consolidated v3_Exelon Power Fuel Forecast - Project P 6-11-2004 ver21_JV - SLC-MIT" xfId="3073" xr:uid="{8D634756-B7A6-4D23-A481-F0A9ECDE971B}"/>
    <cellStyle name="_El Dorado 3-15_pom consolidated v3_JV - SLC-MIT" xfId="3072" xr:uid="{1E12F3E2-58EF-4554-AB04-E1CC0C372B9B}"/>
    <cellStyle name="_El Dorado 3-15_pom consolidated v3_ML Outputs" xfId="502" xr:uid="{1DA753F6-3A04-4D19-AE8C-B2721E6AF9B8}"/>
    <cellStyle name="_El Dorado 3-15_pom consolidated v3_ML Outputs_DFC_4T21_com_TS" xfId="3972" xr:uid="{41D44F10-C3D5-4806-B1A5-89B098AD973B}"/>
    <cellStyle name="_El Dorado 3-15_pom consolidated v3_ML Outputs_JV - SLC-MIT" xfId="3074" xr:uid="{458570AE-401B-42D1-BE93-CC624DB7A61A}"/>
    <cellStyle name="_El Dorado 3-15_pom consolidated v3_Project Forest Pro Forma Model v58" xfId="503" xr:uid="{4486B224-8E78-4850-A6BC-02F87710CB7F}"/>
    <cellStyle name="_El Dorado 3-15_pom consolidated v3_Project Forest Pro Forma Model v58_DFC_4T21_com_TS" xfId="3973" xr:uid="{67DE60F9-E0C4-4094-A2E2-03ED0D174631}"/>
    <cellStyle name="_El Dorado 3-15_pom consolidated v3_Project Forest Pro Forma Model v58_JV - SLC-MIT" xfId="3075" xr:uid="{488569EF-C067-4D84-8EA5-35663E873E8A}"/>
    <cellStyle name="_El Dorado 3-19" xfId="504" xr:uid="{7CCA1068-E108-4F1A-BCEF-9881E7DC6610}"/>
    <cellStyle name="_El Dorado 3-19_Copy of CNL Consolidated model_v.FPL_v37" xfId="505" xr:uid="{A9004BB1-400C-4042-8758-EABBFB9DC4E8}"/>
    <cellStyle name="_El Dorado 3-19_Copy of CNL Consolidated model_v.FPL_v37_DFC_4T21_com_TS" xfId="3975" xr:uid="{A6DD7604-9BD6-4F77-B877-07F6B8FEEA86}"/>
    <cellStyle name="_El Dorado 3-19_Copy of CNL Consolidated model_v.FPL_v37_Exelon Power Fuel Forecast - Project P 6-11-2004 ver21" xfId="506" xr:uid="{6DB9E3C5-C130-4142-ACF3-5437D3F99A20}"/>
    <cellStyle name="_El Dorado 3-19_Copy of CNL Consolidated model_v.FPL_v37_Exelon Power Fuel Forecast - Project P 6-11-2004 ver21_DFC_4T21_com_TS" xfId="3976" xr:uid="{60500A39-DAF2-49CA-80C3-C3326256B10D}"/>
    <cellStyle name="_El Dorado 3-19_Copy of CNL Consolidated model_v.FPL_v37_Exelon Power Fuel Forecast - Project P 6-11-2004 ver21_JV - SLC-MIT" xfId="3078" xr:uid="{F85A2E14-8E44-4454-95AF-5E08C23525E4}"/>
    <cellStyle name="_El Dorado 3-19_Copy of CNL Consolidated model_v.FPL_v37_JV - SLC-MIT" xfId="3077" xr:uid="{88396F8C-51F4-43E4-8283-495B65883679}"/>
    <cellStyle name="_El Dorado 3-19_Copy of CNL Consolidated model_v.FPL_v37_ML Outputs" xfId="507" xr:uid="{4E451E76-9343-4F1E-81AF-93228BE1E739}"/>
    <cellStyle name="_El Dorado 3-19_Copy of CNL Consolidated model_v.FPL_v37_ML Outputs_DFC_4T21_com_TS" xfId="3977" xr:uid="{1D28C999-3C22-4820-9C69-91B6615E9A5B}"/>
    <cellStyle name="_El Dorado 3-19_Copy of CNL Consolidated model_v.FPL_v37_ML Outputs_JV - SLC-MIT" xfId="3079" xr:uid="{53731626-1B2C-4E76-983F-AB17CEC7B5B7}"/>
    <cellStyle name="_El Dorado 3-19_Copy of CNL Consolidated model_v.FPL_v37_Project Forest Pro Forma Model v58" xfId="508" xr:uid="{3261F236-B886-4FC3-B3F7-F35E434653D0}"/>
    <cellStyle name="_El Dorado 3-19_Copy of CNL Consolidated model_v.FPL_v37_Project Forest Pro Forma Model v58_DFC_4T21_com_TS" xfId="3978" xr:uid="{5DFF45F0-EEE4-4EDE-AF27-E6B49536354D}"/>
    <cellStyle name="_El Dorado 3-19_Copy of CNL Consolidated model_v.FPL_v37_Project Forest Pro Forma Model v58_JV - SLC-MIT" xfId="3080" xr:uid="{0A99DDC5-0BF3-4535-AB57-EE1285FA828A}"/>
    <cellStyle name="_El Dorado 3-19_D_Consolidated2" xfId="509" xr:uid="{AB4E0A91-764D-4DD0-A7BD-DA3FCB682242}"/>
    <cellStyle name="_El Dorado 3-19_D_Consolidated2_DFC_4T21_com_TS" xfId="3979" xr:uid="{52329144-E295-4FF6-88E7-95A7B31DB307}"/>
    <cellStyle name="_El Dorado 3-19_D_Consolidated2_JV - SLC-MIT" xfId="3081" xr:uid="{B8F62E59-C094-4C73-9B29-6E97A28D528C}"/>
    <cellStyle name="_El Dorado 3-19_DFC_4T21_com_TS" xfId="3974" xr:uid="{24EAA0F4-2C17-4EBB-9EEB-28611B1A49ED}"/>
    <cellStyle name="_El Dorado 3-19_JV - SLC-MIT" xfId="3076" xr:uid="{A5BD1768-D8C7-4061-BBA7-F2D54C63439A}"/>
    <cellStyle name="_El Dorado 3-19_Model v9.8" xfId="510" xr:uid="{C04B9EB9-654C-4AA8-8142-D008A4C36DA4}"/>
    <cellStyle name="_El Dorado 3-19_Model v9.8_DFC_4T21_com_TS" xfId="3980" xr:uid="{1BAC5169-183C-4DFD-AE1E-ABEEC3F6B7A0}"/>
    <cellStyle name="_El Dorado 3-19_Model v9.8_JV - SLC-MIT" xfId="3082" xr:uid="{461437D2-2154-43D7-9E71-412C466D96A7}"/>
    <cellStyle name="_El Dorado 3-19_Mutilples Template2" xfId="511" xr:uid="{A4B74460-4A8D-4F9B-B91A-A51AE483F9BE}"/>
    <cellStyle name="_El Dorado 3-19_Mutilples Template2_DFC_4T21_com_TS" xfId="3981" xr:uid="{2EB81B7D-8CAC-4D63-832D-0922D04CD7DA}"/>
    <cellStyle name="_El Dorado 3-19_Mutilples Template2_Exelon Power Fuel Forecast - Project P 6-11-2004 ver21" xfId="512" xr:uid="{9A0DFF29-08E9-469E-BF96-C7A3F7FFE020}"/>
    <cellStyle name="_El Dorado 3-19_Mutilples Template2_Exelon Power Fuel Forecast - Project P 6-11-2004 ver21_DFC_4T21_com_TS" xfId="3982" xr:uid="{CB05B961-B35E-4479-AE6F-2F856CC6D7E5}"/>
    <cellStyle name="_El Dorado 3-19_Mutilples Template2_Exelon Power Fuel Forecast - Project P 6-11-2004 ver21_JV - SLC-MIT" xfId="3084" xr:uid="{F45F3036-C67A-4366-B92E-E529877F20F6}"/>
    <cellStyle name="_El Dorado 3-19_Mutilples Template2_JV - SLC-MIT" xfId="3083" xr:uid="{CFE0ECC7-9C6E-4F7D-AF4D-01F825A61AA6}"/>
    <cellStyle name="_El Dorado 3-19_Mutilples Template2_ML Outputs" xfId="513" xr:uid="{2A5D0840-AECB-4647-9A30-9FBE96A0D230}"/>
    <cellStyle name="_El Dorado 3-19_Mutilples Template2_ML Outputs_DFC_4T21_com_TS" xfId="3983" xr:uid="{8E2A0493-4247-4A47-A7B5-59DE29EDCD97}"/>
    <cellStyle name="_El Dorado 3-19_Mutilples Template2_ML Outputs_JV - SLC-MIT" xfId="3085" xr:uid="{84D6B97A-F3C0-41FC-848D-E0B26A1B0E7B}"/>
    <cellStyle name="_El Dorado 3-19_Mutilples Template2_Project Forest Pro Forma Model v58" xfId="514" xr:uid="{1282E6D5-775F-45BD-9443-D2385C888F24}"/>
    <cellStyle name="_El Dorado 3-19_Mutilples Template2_Project Forest Pro Forma Model v58_DFC_4T21_com_TS" xfId="3984" xr:uid="{444D73D4-66F4-4172-8FCB-27EA5AAC43E3}"/>
    <cellStyle name="_El Dorado 3-19_Mutilples Template2_Project Forest Pro Forma Model v58_JV - SLC-MIT" xfId="3086" xr:uid="{AB76CE50-2F3C-4D6C-BB4A-9182625687B0}"/>
    <cellStyle name="_El Dorado 3-19_pom consolidated v3" xfId="515" xr:uid="{A9643BD2-DC35-4D94-8EFD-721E7623A752}"/>
    <cellStyle name="_El Dorado 3-19_pom consolidated v3_DFC_4T21_com_TS" xfId="3985" xr:uid="{C1AF6E81-7355-404E-B6A7-B0B5DF4817D3}"/>
    <cellStyle name="_El Dorado 3-19_pom consolidated v3_Exelon Power Fuel Forecast - Project P 6-11-2004 ver21" xfId="516" xr:uid="{949F660D-2FD3-43B3-B4EA-1C355ECD9B1C}"/>
    <cellStyle name="_El Dorado 3-19_pom consolidated v3_Exelon Power Fuel Forecast - Project P 6-11-2004 ver21_DFC_4T21_com_TS" xfId="3986" xr:uid="{E8E6EB5A-D4F3-4406-8ABD-2B704C6D5C56}"/>
    <cellStyle name="_El Dorado 3-19_pom consolidated v3_Exelon Power Fuel Forecast - Project P 6-11-2004 ver21_JV - SLC-MIT" xfId="3088" xr:uid="{2E5B75EA-7886-4918-B525-B912EE7125D5}"/>
    <cellStyle name="_El Dorado 3-19_pom consolidated v3_JV - SLC-MIT" xfId="3087" xr:uid="{3F5FE7A0-A5C0-420C-B5BF-D38E7D0F4B8C}"/>
    <cellStyle name="_El Dorado 3-19_pom consolidated v3_ML Outputs" xfId="517" xr:uid="{4CE35567-14DE-4E11-B0CF-0D605045FCDE}"/>
    <cellStyle name="_El Dorado 3-19_pom consolidated v3_ML Outputs_DFC_4T21_com_TS" xfId="3987" xr:uid="{D8F7B945-B118-41E5-84FC-83CCFE082B25}"/>
    <cellStyle name="_El Dorado 3-19_pom consolidated v3_ML Outputs_JV - SLC-MIT" xfId="3089" xr:uid="{C35C4A94-DD44-4062-8997-5852DEB05E3F}"/>
    <cellStyle name="_El Dorado 3-19_pom consolidated v3_Project Forest Pro Forma Model v58" xfId="518" xr:uid="{E1DBF0D5-B871-47C7-A711-992B838CA272}"/>
    <cellStyle name="_El Dorado 3-19_pom consolidated v3_Project Forest Pro Forma Model v58_DFC_4T21_com_TS" xfId="3988" xr:uid="{7205D596-D393-4445-9240-3C09FDB72AAE}"/>
    <cellStyle name="_El Dorado 3-19_pom consolidated v3_Project Forest Pro Forma Model v58_JV - SLC-MIT" xfId="3090" xr:uid="{400F5E11-E1DC-412E-B659-E9CC6906F6C8}"/>
    <cellStyle name="_El Dorado Const Bud 06-08-01 Revised 2" xfId="519" xr:uid="{54573048-2A75-4DBC-BA82-565CD0F28CAC}"/>
    <cellStyle name="_El Dorado Const Bud 06-08-01 Revised 2_Copy of CNL Consolidated model_v.FPL_v37" xfId="520" xr:uid="{C222D5D6-B6C9-4D90-9312-87D5DB5F3715}"/>
    <cellStyle name="_El Dorado Const Bud 06-08-01 Revised 2_Copy of CNL Consolidated model_v.FPL_v37_DFC_4T21_com_TS" xfId="3990" xr:uid="{70C22B6A-79DA-4E6D-9769-4F9B00C04BC0}"/>
    <cellStyle name="_El Dorado Const Bud 06-08-01 Revised 2_Copy of CNL Consolidated model_v.FPL_v37_Exelon Power Fuel Forecast - Project P 6-11-2004 ver21" xfId="521" xr:uid="{C22D0737-5FAF-40B6-BAE3-09744C20F28A}"/>
    <cellStyle name="_El Dorado Const Bud 06-08-01 Revised 2_Copy of CNL Consolidated model_v.FPL_v37_Exelon Power Fuel Forecast - Project P 6-11-2004 ver21_DFC_4T21_com_TS" xfId="3991" xr:uid="{18EAD769-5F91-4BF5-A242-18C4854875EE}"/>
    <cellStyle name="_El Dorado Const Bud 06-08-01 Revised 2_Copy of CNL Consolidated model_v.FPL_v37_Exelon Power Fuel Forecast - Project P 6-11-2004 ver21_JV - SLC-MIT" xfId="3093" xr:uid="{9F894EDE-23C8-4857-BDE0-04121616EE82}"/>
    <cellStyle name="_El Dorado Const Bud 06-08-01 Revised 2_Copy of CNL Consolidated model_v.FPL_v37_JV - SLC-MIT" xfId="3092" xr:uid="{4F71D2B5-A4C2-4C19-B8E6-8BF5436B54BA}"/>
    <cellStyle name="_El Dorado Const Bud 06-08-01 Revised 2_Copy of CNL Consolidated model_v.FPL_v37_ML Outputs" xfId="522" xr:uid="{2E7B0CC7-2CEA-4AAC-A843-4964F52B819B}"/>
    <cellStyle name="_El Dorado Const Bud 06-08-01 Revised 2_Copy of CNL Consolidated model_v.FPL_v37_ML Outputs_DFC_4T21_com_TS" xfId="3992" xr:uid="{03B9239D-3693-457B-9D48-7075A1FBEB0A}"/>
    <cellStyle name="_El Dorado Const Bud 06-08-01 Revised 2_Copy of CNL Consolidated model_v.FPL_v37_ML Outputs_JV - SLC-MIT" xfId="3094" xr:uid="{A76DD096-3F23-40F7-89C9-7CB611FCC235}"/>
    <cellStyle name="_El Dorado Const Bud 06-08-01 Revised 2_Copy of CNL Consolidated model_v.FPL_v37_Project Forest Pro Forma Model v58" xfId="523" xr:uid="{6A0CE572-D12D-4928-8660-019A0B8F0073}"/>
    <cellStyle name="_El Dorado Const Bud 06-08-01 Revised 2_Copy of CNL Consolidated model_v.FPL_v37_Project Forest Pro Forma Model v58_DFC_4T21_com_TS" xfId="3993" xr:uid="{0BBE8FE3-88F4-48F1-A5F9-D0AF1859996D}"/>
    <cellStyle name="_El Dorado Const Bud 06-08-01 Revised 2_Copy of CNL Consolidated model_v.FPL_v37_Project Forest Pro Forma Model v58_JV - SLC-MIT" xfId="3095" xr:uid="{E0DD4E62-6E60-4BE1-B3B8-335EF5D3C23B}"/>
    <cellStyle name="_El Dorado Const Bud 06-08-01 Revised 2_D_Consolidated2" xfId="524" xr:uid="{5F061CBE-6D58-4079-99AF-94CF980A240F}"/>
    <cellStyle name="_El Dorado Const Bud 06-08-01 Revised 2_D_Consolidated2_DFC_4T21_com_TS" xfId="3994" xr:uid="{83EB1B0C-DF87-4AF1-8B0A-57C98FEACC84}"/>
    <cellStyle name="_El Dorado Const Bud 06-08-01 Revised 2_D_Consolidated2_JV - SLC-MIT" xfId="3096" xr:uid="{95AECADB-210B-4A69-A95C-896B0F08FF22}"/>
    <cellStyle name="_El Dorado Const Bud 06-08-01 Revised 2_DFC_4T21_com_TS" xfId="3989" xr:uid="{2CF970E7-E61A-4E36-8DF1-AD5D38663367}"/>
    <cellStyle name="_El Dorado Const Bud 06-08-01 Revised 2_JV - SLC-MIT" xfId="3091" xr:uid="{42B2C1FB-FF00-49C3-8556-87452699FB95}"/>
    <cellStyle name="_El Dorado Const Bud 06-08-01 Revised 2_Model v9.8" xfId="525" xr:uid="{425E5247-EC43-4D9B-AFD2-8A2F49164A59}"/>
    <cellStyle name="_El Dorado Const Bud 06-08-01 Revised 2_Model v9.8_DFC_4T21_com_TS" xfId="3995" xr:uid="{7322151D-43C1-47F2-82B4-E3575BBB3042}"/>
    <cellStyle name="_El Dorado Const Bud 06-08-01 Revised 2_Model v9.8_JV - SLC-MIT" xfId="3097" xr:uid="{8A7E8E08-CD3B-4063-A487-D0CBC804B4D2}"/>
    <cellStyle name="_El Dorado Const Bud 06-08-01 Revised 2_Mutilples Template2" xfId="526" xr:uid="{9DA3A5FB-8467-41FB-A6D4-EDFFEB29F007}"/>
    <cellStyle name="_El Dorado Const Bud 06-08-01 Revised 2_Mutilples Template2_DFC_4T21_com_TS" xfId="3996" xr:uid="{844D1B07-E0A7-4EEC-A10D-816CF2A23779}"/>
    <cellStyle name="_El Dorado Const Bud 06-08-01 Revised 2_Mutilples Template2_Exelon Power Fuel Forecast - Project P 6-11-2004 ver21" xfId="527" xr:uid="{57106F47-868E-4E0B-8A5F-042D47B27EC9}"/>
    <cellStyle name="_El Dorado Const Bud 06-08-01 Revised 2_Mutilples Template2_Exelon Power Fuel Forecast - Project P 6-11-2004 ver21_DFC_4T21_com_TS" xfId="3997" xr:uid="{57450F10-0618-44D1-9786-F6AC3F2C6412}"/>
    <cellStyle name="_El Dorado Const Bud 06-08-01 Revised 2_Mutilples Template2_Exelon Power Fuel Forecast - Project P 6-11-2004 ver21_JV - SLC-MIT" xfId="3099" xr:uid="{25EC08A7-5BA1-4256-82F8-3417CBA68246}"/>
    <cellStyle name="_El Dorado Const Bud 06-08-01 Revised 2_Mutilples Template2_JV - SLC-MIT" xfId="3098" xr:uid="{C470484E-28A0-4123-AEE9-660158A1D9B5}"/>
    <cellStyle name="_El Dorado Const Bud 06-08-01 Revised 2_Mutilples Template2_ML Outputs" xfId="528" xr:uid="{797C3414-D633-4216-B76B-97B02D19BCB7}"/>
    <cellStyle name="_El Dorado Const Bud 06-08-01 Revised 2_Mutilples Template2_ML Outputs_DFC_4T21_com_TS" xfId="3998" xr:uid="{9A1037F1-8B91-4941-B3CF-28BD59CA8588}"/>
    <cellStyle name="_El Dorado Const Bud 06-08-01 Revised 2_Mutilples Template2_ML Outputs_JV - SLC-MIT" xfId="3100" xr:uid="{D2F6F58F-1CB4-40D9-852B-3E5D5D02C7FF}"/>
    <cellStyle name="_El Dorado Const Bud 06-08-01 Revised 2_Mutilples Template2_Project Forest Pro Forma Model v58" xfId="529" xr:uid="{82C51DE4-262E-4C51-9BDD-EE08DCDDD85F}"/>
    <cellStyle name="_El Dorado Const Bud 06-08-01 Revised 2_Mutilples Template2_Project Forest Pro Forma Model v58_DFC_4T21_com_TS" xfId="3999" xr:uid="{A50711D0-4F20-4510-942E-346F0BACE7E2}"/>
    <cellStyle name="_El Dorado Const Bud 06-08-01 Revised 2_Mutilples Template2_Project Forest Pro Forma Model v58_JV - SLC-MIT" xfId="3101" xr:uid="{70AFCF6D-363F-499F-9F41-FE118E986499}"/>
    <cellStyle name="_El Dorado Const Bud 06-08-01 Revised 2_pom consolidated v3" xfId="530" xr:uid="{9B088138-2FD3-4148-8E28-22C5F77582F6}"/>
    <cellStyle name="_El Dorado Const Bud 06-08-01 Revised 2_pom consolidated v3_DFC_4T21_com_TS" xfId="4000" xr:uid="{8CA9A7E4-59A4-4120-B475-FD13F03E8F1B}"/>
    <cellStyle name="_El Dorado Const Bud 06-08-01 Revised 2_pom consolidated v3_Exelon Power Fuel Forecast - Project P 6-11-2004 ver21" xfId="531" xr:uid="{13E16C23-388E-47FF-A91C-6CE886090DB6}"/>
    <cellStyle name="_El Dorado Const Bud 06-08-01 Revised 2_pom consolidated v3_Exelon Power Fuel Forecast - Project P 6-11-2004 ver21_DFC_4T21_com_TS" xfId="4001" xr:uid="{52521467-1835-46A6-9568-2E1479D74C22}"/>
    <cellStyle name="_El Dorado Const Bud 06-08-01 Revised 2_pom consolidated v3_Exelon Power Fuel Forecast - Project P 6-11-2004 ver21_JV - SLC-MIT" xfId="3103" xr:uid="{6491ACE7-B6D1-4C12-8DAF-62FF731E7357}"/>
    <cellStyle name="_El Dorado Const Bud 06-08-01 Revised 2_pom consolidated v3_JV - SLC-MIT" xfId="3102" xr:uid="{288A7320-72EC-4B23-9699-090C51CD18AB}"/>
    <cellStyle name="_El Dorado Const Bud 06-08-01 Revised 2_pom consolidated v3_ML Outputs" xfId="532" xr:uid="{FAC97FD9-46B0-49FD-BBDB-409B5AA1F309}"/>
    <cellStyle name="_El Dorado Const Bud 06-08-01 Revised 2_pom consolidated v3_ML Outputs_DFC_4T21_com_TS" xfId="4002" xr:uid="{ADF82DF3-0244-4494-A421-7EC9514DDAB0}"/>
    <cellStyle name="_El Dorado Const Bud 06-08-01 Revised 2_pom consolidated v3_ML Outputs_JV - SLC-MIT" xfId="3104" xr:uid="{983CB04B-6087-4C76-B59F-2DC15F7CCD23}"/>
    <cellStyle name="_El Dorado Const Bud 06-08-01 Revised 2_pom consolidated v3_Project Forest Pro Forma Model v58" xfId="533" xr:uid="{9B6CAD0E-D4E3-404B-9AAF-8F0BD66DDCB3}"/>
    <cellStyle name="_El Dorado Const Bud 06-08-01 Revised 2_pom consolidated v3_Project Forest Pro Forma Model v58_DFC_4T21_com_TS" xfId="4003" xr:uid="{45A947F7-781E-49EF-85D3-1D4A559DB7E9}"/>
    <cellStyle name="_El Dorado Const Bud 06-08-01 Revised 2_pom consolidated v3_Project Forest Pro Forma Model v58_JV - SLC-MIT" xfId="3105" xr:uid="{D9A6A62B-648B-4D05-AB24-D6DA8E4DE629}"/>
    <cellStyle name="_El Dorado Project Model 0900 v2" xfId="534" xr:uid="{0F58BD6D-22AE-4601-BFA9-2C91E14DAECE}"/>
    <cellStyle name="_El Dorado Project Model 0900 v2_Copy of CNL Consolidated model_v.FPL_v37" xfId="535" xr:uid="{3210565C-D7B6-46FF-B874-EA22039D2937}"/>
    <cellStyle name="_El Dorado Project Model 0900 v2_Copy of CNL Consolidated model_v.FPL_v37_DFC_4T21_com_TS" xfId="4005" xr:uid="{849ECC9D-D799-4CC5-901D-36F96EBE0B8F}"/>
    <cellStyle name="_El Dorado Project Model 0900 v2_Copy of CNL Consolidated model_v.FPL_v37_Exelon Power Fuel Forecast - Project P 6-11-2004 ver21" xfId="536" xr:uid="{42F19034-C173-4A16-8DC0-39FB15A51D58}"/>
    <cellStyle name="_El Dorado Project Model 0900 v2_Copy of CNL Consolidated model_v.FPL_v37_Exelon Power Fuel Forecast - Project P 6-11-2004 ver21_DFC_4T21_com_TS" xfId="4006" xr:uid="{1E881F64-6F3F-4CCF-A536-62EB765CDCBB}"/>
    <cellStyle name="_El Dorado Project Model 0900 v2_Copy of CNL Consolidated model_v.FPL_v37_Exelon Power Fuel Forecast - Project P 6-11-2004 ver21_JV - SLC-MIT" xfId="3108" xr:uid="{FE43B4AE-EF5D-418F-8A19-26C3ADCA261E}"/>
    <cellStyle name="_El Dorado Project Model 0900 v2_Copy of CNL Consolidated model_v.FPL_v37_JV - SLC-MIT" xfId="3107" xr:uid="{27FBEE66-39D5-4516-8DAB-F7F4FD40F5A9}"/>
    <cellStyle name="_El Dorado Project Model 0900 v2_Copy of CNL Consolidated model_v.FPL_v37_ML Outputs" xfId="537" xr:uid="{AA69F3CE-577D-4B97-9E12-22004660197A}"/>
    <cellStyle name="_El Dorado Project Model 0900 v2_Copy of CNL Consolidated model_v.FPL_v37_ML Outputs_DFC_4T21_com_TS" xfId="4007" xr:uid="{4E6D3ED9-3263-4A25-8EF2-B3003A30EB99}"/>
    <cellStyle name="_El Dorado Project Model 0900 v2_Copy of CNL Consolidated model_v.FPL_v37_ML Outputs_JV - SLC-MIT" xfId="3109" xr:uid="{C52C59E0-5207-42F0-94D8-960D131116CB}"/>
    <cellStyle name="_El Dorado Project Model 0900 v2_Copy of CNL Consolidated model_v.FPL_v37_Project Forest Pro Forma Model v58" xfId="538" xr:uid="{54EC2821-F3BE-4A47-833D-5D81A700812E}"/>
    <cellStyle name="_El Dorado Project Model 0900 v2_Copy of CNL Consolidated model_v.FPL_v37_Project Forest Pro Forma Model v58_DFC_4T21_com_TS" xfId="4008" xr:uid="{C1C3E04C-CE88-461E-8F19-29D7CFE13723}"/>
    <cellStyle name="_El Dorado Project Model 0900 v2_Copy of CNL Consolidated model_v.FPL_v37_Project Forest Pro Forma Model v58_JV - SLC-MIT" xfId="3110" xr:uid="{3FE2F6DD-2AD0-493B-BA92-A25D93620CED}"/>
    <cellStyle name="_El Dorado Project Model 0900 v2_D_Consolidated2" xfId="539" xr:uid="{1391E8C4-1ED9-46E2-AA2A-004217E0A441}"/>
    <cellStyle name="_El Dorado Project Model 0900 v2_D_Consolidated2_DFC_4T21_com_TS" xfId="4009" xr:uid="{1602E83F-350A-4B8C-BB95-796BA783F81B}"/>
    <cellStyle name="_El Dorado Project Model 0900 v2_D_Consolidated2_JV - SLC-MIT" xfId="3111" xr:uid="{F0106056-A327-47D7-A9EF-38F0D0043799}"/>
    <cellStyle name="_El Dorado Project Model 0900 v2_DFC_4T21_com_TS" xfId="4004" xr:uid="{7BEF6A6C-8E27-4BFD-B632-51C46B1AE0FF}"/>
    <cellStyle name="_El Dorado Project Model 0900 v2_JV - SLC-MIT" xfId="3106" xr:uid="{F47D152D-51BF-4E48-9040-1FB2381835F0}"/>
    <cellStyle name="_El Dorado Project Model 0900 v2_Model v9.8" xfId="540" xr:uid="{47F92539-43E3-4A25-A8A9-F1090711DFE6}"/>
    <cellStyle name="_El Dorado Project Model 0900 v2_Model v9.8_DFC_4T21_com_TS" xfId="4010" xr:uid="{BDA70F35-1A0F-4BEB-AC5A-9CE818297ABE}"/>
    <cellStyle name="_El Dorado Project Model 0900 v2_Model v9.8_JV - SLC-MIT" xfId="3112" xr:uid="{F814D9CA-A1B7-457F-B837-C8EB0386C6B4}"/>
    <cellStyle name="_El Dorado Project Model 0900 v2_Mutilples Template2" xfId="541" xr:uid="{803B5998-1DE4-4257-AD1F-CA7D383C484F}"/>
    <cellStyle name="_El Dorado Project Model 0900 v2_Mutilples Template2_DFC_4T21_com_TS" xfId="4011" xr:uid="{63736C83-0EC9-4470-AB7B-734B76690A2F}"/>
    <cellStyle name="_El Dorado Project Model 0900 v2_Mutilples Template2_Exelon Power Fuel Forecast - Project P 6-11-2004 ver21" xfId="542" xr:uid="{76D8DF1B-475D-40AF-A7C3-30A9FA790300}"/>
    <cellStyle name="_El Dorado Project Model 0900 v2_Mutilples Template2_Exelon Power Fuel Forecast - Project P 6-11-2004 ver21_DFC_4T21_com_TS" xfId="4012" xr:uid="{ACB0E9C5-06E8-4DD5-8327-E778F2FAF257}"/>
    <cellStyle name="_El Dorado Project Model 0900 v2_Mutilples Template2_Exelon Power Fuel Forecast - Project P 6-11-2004 ver21_JV - SLC-MIT" xfId="3114" xr:uid="{07F3989A-3128-4E16-8FFE-49F35EBD8A65}"/>
    <cellStyle name="_El Dorado Project Model 0900 v2_Mutilples Template2_JV - SLC-MIT" xfId="3113" xr:uid="{B8777B3A-B962-402E-A7C3-332A71AB0B81}"/>
    <cellStyle name="_El Dorado Project Model 0900 v2_Mutilples Template2_ML Outputs" xfId="543" xr:uid="{DF0848E5-C1E1-4AC3-8ED7-4FC87BF87A4E}"/>
    <cellStyle name="_El Dorado Project Model 0900 v2_Mutilples Template2_ML Outputs_DFC_4T21_com_TS" xfId="4013" xr:uid="{1A6F1A29-41FC-4BAD-A26A-32E9877456B2}"/>
    <cellStyle name="_El Dorado Project Model 0900 v2_Mutilples Template2_ML Outputs_JV - SLC-MIT" xfId="3115" xr:uid="{09AF8A6C-009B-4013-A7D9-6A72F0E56FCA}"/>
    <cellStyle name="_El Dorado Project Model 0900 v2_Mutilples Template2_Project Forest Pro Forma Model v58" xfId="544" xr:uid="{698648D3-06AC-49AA-B6B1-60F74C017791}"/>
    <cellStyle name="_El Dorado Project Model 0900 v2_Mutilples Template2_Project Forest Pro Forma Model v58_DFC_4T21_com_TS" xfId="4014" xr:uid="{66251B33-12E0-4CA5-A33B-1C89F5010660}"/>
    <cellStyle name="_El Dorado Project Model 0900 v2_Mutilples Template2_Project Forest Pro Forma Model v58_JV - SLC-MIT" xfId="3116" xr:uid="{12BFDC78-694A-47CD-B6D4-AB3D77FA1553}"/>
    <cellStyle name="_El Dorado Project Model 0900 v2_pom consolidated v3" xfId="545" xr:uid="{15F245A2-15B6-4EA4-AAB4-101831E6D9D0}"/>
    <cellStyle name="_El Dorado Project Model 0900 v2_pom consolidated v3_DFC_4T21_com_TS" xfId="4015" xr:uid="{DA513498-B687-4C17-9831-1C9D98B55F80}"/>
    <cellStyle name="_El Dorado Project Model 0900 v2_pom consolidated v3_Exelon Power Fuel Forecast - Project P 6-11-2004 ver21" xfId="546" xr:uid="{EF5A2FF6-22EE-41C7-A396-DA8B6115CD5A}"/>
    <cellStyle name="_El Dorado Project Model 0900 v2_pom consolidated v3_Exelon Power Fuel Forecast - Project P 6-11-2004 ver21_DFC_4T21_com_TS" xfId="4016" xr:uid="{1CB861FA-3D19-41A9-8397-A934B5EF62BF}"/>
    <cellStyle name="_El Dorado Project Model 0900 v2_pom consolidated v3_Exelon Power Fuel Forecast - Project P 6-11-2004 ver21_JV - SLC-MIT" xfId="3118" xr:uid="{A12B1EE3-7AD1-4B1B-A5E3-CEE6E39EC012}"/>
    <cellStyle name="_El Dorado Project Model 0900 v2_pom consolidated v3_JV - SLC-MIT" xfId="3117" xr:uid="{CD689DC1-7203-4139-84C3-429D869EB284}"/>
    <cellStyle name="_El Dorado Project Model 0900 v2_pom consolidated v3_ML Outputs" xfId="547" xr:uid="{118C8919-C16B-47F8-9B9A-4CC0B46C8282}"/>
    <cellStyle name="_El Dorado Project Model 0900 v2_pom consolidated v3_ML Outputs_DFC_4T21_com_TS" xfId="4017" xr:uid="{36623C48-BEA6-4DDB-AEC3-2A5C7FA8C688}"/>
    <cellStyle name="_El Dorado Project Model 0900 v2_pom consolidated v3_ML Outputs_JV - SLC-MIT" xfId="3119" xr:uid="{5E260BAA-98AA-48BD-9005-0AEA140C009A}"/>
    <cellStyle name="_El Dorado Project Model 0900 v2_pom consolidated v3_Project Forest Pro Forma Model v58" xfId="548" xr:uid="{45DDA83E-6394-494C-895C-C161A405EE51}"/>
    <cellStyle name="_El Dorado Project Model 0900 v2_pom consolidated v3_Project Forest Pro Forma Model v58_DFC_4T21_com_TS" xfId="4018" xr:uid="{6D17FBCC-5E44-4856-8EEF-661DD0E635BD}"/>
    <cellStyle name="_El Dorado Project Model 0900 v2_pom consolidated v3_Project Forest Pro Forma Model v58_JV - SLC-MIT" xfId="3120" xr:uid="{185E96BF-B02E-4CC1-B115-BFFC323689F7}"/>
    <cellStyle name="_El_Do_Gila_2x2000MW_CC_101100_partcov4_17%_100%const" xfId="549" xr:uid="{269D8CB6-D530-4D5A-B002-7D6F326CD5C3}"/>
    <cellStyle name="_El_Do_Gila_2x2000MW_CC_101100_partcov4_17%_100%const_Copy of CNL Consolidated model_v.FPL_v37" xfId="550" xr:uid="{FCB55675-4E38-41DE-A407-F38706EC290F}"/>
    <cellStyle name="_El_Do_Gila_2x2000MW_CC_101100_partcov4_17%_100%const_Copy of CNL Consolidated model_v.FPL_v37_DFC_4T21_com_TS" xfId="4020" xr:uid="{7F52BA12-070D-4A52-A787-42B3264B9F6F}"/>
    <cellStyle name="_El_Do_Gila_2x2000MW_CC_101100_partcov4_17%_100%const_Copy of CNL Consolidated model_v.FPL_v37_Exelon Power Fuel Forecast - Project P 6-11-2004 ver21" xfId="551" xr:uid="{D206741D-FB51-4958-B806-CA7DADE67FCB}"/>
    <cellStyle name="_El_Do_Gila_2x2000MW_CC_101100_partcov4_17%_100%const_Copy of CNL Consolidated model_v.FPL_v37_Exelon Power Fuel Forecast - Project P 6-11-2004 ver21_DFC_4T21_com_TS" xfId="4021" xr:uid="{6683C94C-F8FF-4993-913A-0B66700C0B55}"/>
    <cellStyle name="_El_Do_Gila_2x2000MW_CC_101100_partcov4_17%_100%const_Copy of CNL Consolidated model_v.FPL_v37_Exelon Power Fuel Forecast - Project P 6-11-2004 ver21_JV - SLC-MIT" xfId="3123" xr:uid="{CD644A7B-D46E-4304-B727-B2CCE2BAB067}"/>
    <cellStyle name="_El_Do_Gila_2x2000MW_CC_101100_partcov4_17%_100%const_Copy of CNL Consolidated model_v.FPL_v37_JV - SLC-MIT" xfId="3122" xr:uid="{83257388-7976-45E5-A28E-F8ED338EAC7C}"/>
    <cellStyle name="_El_Do_Gila_2x2000MW_CC_101100_partcov4_17%_100%const_Copy of CNL Consolidated model_v.FPL_v37_ML Outputs" xfId="552" xr:uid="{2256B2E8-E4BF-42DE-8D23-21D2D54218C1}"/>
    <cellStyle name="_El_Do_Gila_2x2000MW_CC_101100_partcov4_17%_100%const_Copy of CNL Consolidated model_v.FPL_v37_ML Outputs_DFC_4T21_com_TS" xfId="4022" xr:uid="{6BCC3490-0EFC-4AB8-98DE-FC9A2DC0B4AE}"/>
    <cellStyle name="_El_Do_Gila_2x2000MW_CC_101100_partcov4_17%_100%const_Copy of CNL Consolidated model_v.FPL_v37_ML Outputs_JV - SLC-MIT" xfId="3124" xr:uid="{ADF1E52B-1FF4-4360-BFDC-7BC47357F0A4}"/>
    <cellStyle name="_El_Do_Gila_2x2000MW_CC_101100_partcov4_17%_100%const_Copy of CNL Consolidated model_v.FPL_v37_Project Forest Pro Forma Model v58" xfId="553" xr:uid="{6F30C5C2-7096-4E6A-8C8E-48C9E06D8C04}"/>
    <cellStyle name="_El_Do_Gila_2x2000MW_CC_101100_partcov4_17%_100%const_Copy of CNL Consolidated model_v.FPL_v37_Project Forest Pro Forma Model v58_DFC_4T21_com_TS" xfId="4023" xr:uid="{EC4C4EE9-B85F-4647-9C65-12654AB97DA0}"/>
    <cellStyle name="_El_Do_Gila_2x2000MW_CC_101100_partcov4_17%_100%const_Copy of CNL Consolidated model_v.FPL_v37_Project Forest Pro Forma Model v58_JV - SLC-MIT" xfId="3125" xr:uid="{0EB00453-0A26-4244-A60A-9477AADAF232}"/>
    <cellStyle name="_El_Do_Gila_2x2000MW_CC_101100_partcov4_17%_100%const_D_Consolidated2" xfId="554" xr:uid="{3AAC9856-7558-404F-AA7B-6C6AA7202284}"/>
    <cellStyle name="_El_Do_Gila_2x2000MW_CC_101100_partcov4_17%_100%const_D_Consolidated2_DFC_4T21_com_TS" xfId="4024" xr:uid="{10318AD1-0C28-46FE-85FA-797EF3F1407C}"/>
    <cellStyle name="_El_Do_Gila_2x2000MW_CC_101100_partcov4_17%_100%const_D_Consolidated2_JV - SLC-MIT" xfId="3126" xr:uid="{9430B64F-6994-4E35-8985-F772F99809ED}"/>
    <cellStyle name="_El_Do_Gila_2x2000MW_CC_101100_partcov4_17%_100%const_DFC_4T21_com_TS" xfId="4019" xr:uid="{127938FD-1CE4-4ACF-8425-B9E119352F63}"/>
    <cellStyle name="_El_Do_Gila_2x2000MW_CC_101100_partcov4_17%_100%const_JV - SLC-MIT" xfId="3121" xr:uid="{3ED0E3E7-FA0B-444B-AFB3-7E6FADE64B15}"/>
    <cellStyle name="_El_Do_Gila_2x2000MW_CC_101100_partcov4_17%_100%const_Model v9.8" xfId="555" xr:uid="{C21A8C96-92C5-4E2D-B9BE-923403593617}"/>
    <cellStyle name="_El_Do_Gila_2x2000MW_CC_101100_partcov4_17%_100%const_Model v9.8_DFC_4T21_com_TS" xfId="4025" xr:uid="{ADAC7F11-25A5-4C9B-9DEB-FB18D72C0B81}"/>
    <cellStyle name="_El_Do_Gila_2x2000MW_CC_101100_partcov4_17%_100%const_Model v9.8_JV - SLC-MIT" xfId="3127" xr:uid="{4BF29071-0355-4606-8460-2D6EC770026D}"/>
    <cellStyle name="_El_Do_Gila_2x2000MW_CC_101100_partcov4_17%_100%const_Mutilples Template2" xfId="556" xr:uid="{AAFB98D3-82F5-4D8C-8FBD-BABDDCC9F28C}"/>
    <cellStyle name="_El_Do_Gila_2x2000MW_CC_101100_partcov4_17%_100%const_Mutilples Template2_DFC_4T21_com_TS" xfId="4026" xr:uid="{7DA566F7-3C77-4934-8EAA-F8BD5584D34C}"/>
    <cellStyle name="_El_Do_Gila_2x2000MW_CC_101100_partcov4_17%_100%const_Mutilples Template2_Exelon Power Fuel Forecast - Project P 6-11-2004 ver21" xfId="557" xr:uid="{D22C0103-E2AE-44B2-881A-6736E65D6D18}"/>
    <cellStyle name="_El_Do_Gila_2x2000MW_CC_101100_partcov4_17%_100%const_Mutilples Template2_Exelon Power Fuel Forecast - Project P 6-11-2004 ver21_DFC_4T21_com_TS" xfId="4027" xr:uid="{9C7B65F6-3F07-4B95-84AB-22561BCC8911}"/>
    <cellStyle name="_El_Do_Gila_2x2000MW_CC_101100_partcov4_17%_100%const_Mutilples Template2_Exelon Power Fuel Forecast - Project P 6-11-2004 ver21_JV - SLC-MIT" xfId="3129" xr:uid="{B305FFFC-506B-4DC9-A04F-0832B7344FC1}"/>
    <cellStyle name="_El_Do_Gila_2x2000MW_CC_101100_partcov4_17%_100%const_Mutilples Template2_JV - SLC-MIT" xfId="3128" xr:uid="{B5F29FAB-7716-485E-83DD-D8C4AF77D097}"/>
    <cellStyle name="_El_Do_Gila_2x2000MW_CC_101100_partcov4_17%_100%const_Mutilples Template2_ML Outputs" xfId="558" xr:uid="{5D53A49E-10D1-4097-BD1B-A3FD07D7DF68}"/>
    <cellStyle name="_El_Do_Gila_2x2000MW_CC_101100_partcov4_17%_100%const_Mutilples Template2_ML Outputs_DFC_4T21_com_TS" xfId="4028" xr:uid="{1236DB6E-1DAA-4001-BCD1-4B4537437BC9}"/>
    <cellStyle name="_El_Do_Gila_2x2000MW_CC_101100_partcov4_17%_100%const_Mutilples Template2_ML Outputs_JV - SLC-MIT" xfId="3130" xr:uid="{DDB63419-C72C-4328-B28F-E2AAC367397A}"/>
    <cellStyle name="_El_Do_Gila_2x2000MW_CC_101100_partcov4_17%_100%const_Mutilples Template2_Project Forest Pro Forma Model v58" xfId="559" xr:uid="{0F1EC8F3-724B-4277-BFC3-CA225D7A6365}"/>
    <cellStyle name="_El_Do_Gila_2x2000MW_CC_101100_partcov4_17%_100%const_Mutilples Template2_Project Forest Pro Forma Model v58_DFC_4T21_com_TS" xfId="4029" xr:uid="{E0E14041-0083-4CB6-884D-23F825B549C7}"/>
    <cellStyle name="_El_Do_Gila_2x2000MW_CC_101100_partcov4_17%_100%const_Mutilples Template2_Project Forest Pro Forma Model v58_JV - SLC-MIT" xfId="3131" xr:uid="{13CD8D2B-5D16-4087-B4EA-0DA8737063C6}"/>
    <cellStyle name="_El_Do_Gila_2x2000MW_CC_101100_partcov4_17%_100%const_pom consolidated v3" xfId="560" xr:uid="{7381E95F-E9DB-405A-B8BA-F1EAE7381814}"/>
    <cellStyle name="_El_Do_Gila_2x2000MW_CC_101100_partcov4_17%_100%const_pom consolidated v3_DFC_4T21_com_TS" xfId="4030" xr:uid="{27898379-BF64-4118-B731-2FD8960FDB10}"/>
    <cellStyle name="_El_Do_Gila_2x2000MW_CC_101100_partcov4_17%_100%const_pom consolidated v3_Exelon Power Fuel Forecast - Project P 6-11-2004 ver21" xfId="561" xr:uid="{162BC523-67F5-41BD-9E11-C166A2618C4C}"/>
    <cellStyle name="_El_Do_Gila_2x2000MW_CC_101100_partcov4_17%_100%const_pom consolidated v3_Exelon Power Fuel Forecast - Project P 6-11-2004 ver21_DFC_4T21_com_TS" xfId="4031" xr:uid="{A5D64B14-3E49-4E3A-B94A-317B0DC5863D}"/>
    <cellStyle name="_El_Do_Gila_2x2000MW_CC_101100_partcov4_17%_100%const_pom consolidated v3_Exelon Power Fuel Forecast - Project P 6-11-2004 ver21_JV - SLC-MIT" xfId="3133" xr:uid="{F5B91442-3B8C-4AF2-91EE-093E693E03F5}"/>
    <cellStyle name="_El_Do_Gila_2x2000MW_CC_101100_partcov4_17%_100%const_pom consolidated v3_JV - SLC-MIT" xfId="3132" xr:uid="{11095A71-FFCC-4D3E-8994-3A385B24CACF}"/>
    <cellStyle name="_El_Do_Gila_2x2000MW_CC_101100_partcov4_17%_100%const_pom consolidated v3_ML Outputs" xfId="562" xr:uid="{9FDF2D2F-370F-461D-999B-3B820A10DE7C}"/>
    <cellStyle name="_El_Do_Gila_2x2000MW_CC_101100_partcov4_17%_100%const_pom consolidated v3_ML Outputs_DFC_4T21_com_TS" xfId="4032" xr:uid="{9E17F1C1-D0E5-4E78-B987-8E1A19B24F25}"/>
    <cellStyle name="_El_Do_Gila_2x2000MW_CC_101100_partcov4_17%_100%const_pom consolidated v3_ML Outputs_JV - SLC-MIT" xfId="3134" xr:uid="{CAD22976-91DC-41FE-B7C8-A03E141E753D}"/>
    <cellStyle name="_El_Do_Gila_2x2000MW_CC_101100_partcov4_17%_100%const_pom consolidated v3_Project Forest Pro Forma Model v58" xfId="563" xr:uid="{CEA8384C-931D-48D5-8D41-83F08FA7F05F}"/>
    <cellStyle name="_El_Do_Gila_2x2000MW_CC_101100_partcov4_17%_100%const_pom consolidated v3_Project Forest Pro Forma Model v58_DFC_4T21_com_TS" xfId="4033" xr:uid="{FEFD8E73-BDBB-4CEE-9FA5-65667847D38C}"/>
    <cellStyle name="_El_Do_Gila_2x2000MW_CC_101100_partcov4_17%_100%const_pom consolidated v3_Project Forest Pro Forma Model v58_JV - SLC-MIT" xfId="3135" xr:uid="{3881B4CC-3E91-49DE-A722-6A26A838408B}"/>
    <cellStyle name="_EXC-PSEG PF v5" xfId="564" xr:uid="{7E226204-CA83-4DAC-A712-5BA7B097CB99}"/>
    <cellStyle name="_EXC-PSEG PF v5_DFC_4T21_com_TS" xfId="4034" xr:uid="{269859AF-5FA9-4C0D-A165-74A2DB35D2B6}"/>
    <cellStyle name="_EXC-PSEG PF v5_JV - SLC-MIT" xfId="3136" xr:uid="{CD20C57F-8EFA-41EA-8849-509C40C96F27}"/>
    <cellStyle name="_FE coal model v09.5_05EBITDA" xfId="565" xr:uid="{A587AB4E-4BEC-4CA2-92BA-08B0316ED8A8}"/>
    <cellStyle name="_FE coal model v09.5_05EBITDA_DFC_4T21_com_TS" xfId="4035" xr:uid="{D91106D0-9C86-4ADB-A5B4-4061748B8EED}"/>
    <cellStyle name="_FE coal model v09.5_05EBITDA_JV - SLC-MIT" xfId="3137" xr:uid="{D7BDA7FD-4786-4DBA-8892-FB4A24E0117C}"/>
    <cellStyle name="_Gila River - Bank Version 12-16" xfId="566" xr:uid="{C588FCDB-9E5E-4757-972E-4A2508AC91DF}"/>
    <cellStyle name="_Gila River - Bank Version 12-16_Copy of CNL Consolidated model_v.FPL_v37" xfId="567" xr:uid="{CE0A03FF-F0FA-4C03-8BAA-71AEA238B5B9}"/>
    <cellStyle name="_Gila River - Bank Version 12-16_Copy of CNL Consolidated model_v.FPL_v37_DFC_4T21_com_TS" xfId="4037" xr:uid="{EB157A5B-D3D0-4133-AC32-B05BF41F1F02}"/>
    <cellStyle name="_Gila River - Bank Version 12-16_Copy of CNL Consolidated model_v.FPL_v37_Exelon Power Fuel Forecast - Project P 6-11-2004 ver21" xfId="568" xr:uid="{3D9DC381-FB30-4765-8BF8-986E5F2D4247}"/>
    <cellStyle name="_Gila River - Bank Version 12-16_Copy of CNL Consolidated model_v.FPL_v37_Exelon Power Fuel Forecast - Project P 6-11-2004 ver21_DFC_4T21_com_TS" xfId="4038" xr:uid="{83EAE250-3A9F-4DE7-A307-B68912805B3A}"/>
    <cellStyle name="_Gila River - Bank Version 12-16_Copy of CNL Consolidated model_v.FPL_v37_Exelon Power Fuel Forecast - Project P 6-11-2004 ver21_JV - SLC-MIT" xfId="3140" xr:uid="{7DC987AE-1D4C-42DD-A863-4E717905141B}"/>
    <cellStyle name="_Gila River - Bank Version 12-16_Copy of CNL Consolidated model_v.FPL_v37_JV - SLC-MIT" xfId="3139" xr:uid="{A3BFB666-B2F3-499D-BF0F-E53616994695}"/>
    <cellStyle name="_Gila River - Bank Version 12-16_Copy of CNL Consolidated model_v.FPL_v37_ML Outputs" xfId="569" xr:uid="{0AFD566B-623F-4EBE-98D9-7EB972F04E62}"/>
    <cellStyle name="_Gila River - Bank Version 12-16_Copy of CNL Consolidated model_v.FPL_v37_ML Outputs_DFC_4T21_com_TS" xfId="4039" xr:uid="{02EAD19B-1B9F-4A1A-A960-EC0C7E3B5022}"/>
    <cellStyle name="_Gila River - Bank Version 12-16_Copy of CNL Consolidated model_v.FPL_v37_ML Outputs_JV - SLC-MIT" xfId="3141" xr:uid="{3DCBFF28-DB01-4933-8190-861D7FE8B2C9}"/>
    <cellStyle name="_Gila River - Bank Version 12-16_Copy of CNL Consolidated model_v.FPL_v37_Project Forest Pro Forma Model v58" xfId="570" xr:uid="{93DA750E-E7D3-4171-89CE-44AB368C3316}"/>
    <cellStyle name="_Gila River - Bank Version 12-16_Copy of CNL Consolidated model_v.FPL_v37_Project Forest Pro Forma Model v58_DFC_4T21_com_TS" xfId="4040" xr:uid="{E468BDBE-59D1-4F79-A87C-B1A8A90261E4}"/>
    <cellStyle name="_Gila River - Bank Version 12-16_Copy of CNL Consolidated model_v.FPL_v37_Project Forest Pro Forma Model v58_JV - SLC-MIT" xfId="3142" xr:uid="{2CF5149D-BC5B-4A5D-B89E-F54126B07757}"/>
    <cellStyle name="_Gila River - Bank Version 12-16_D_Consolidated2" xfId="571" xr:uid="{FB988BE9-18C6-476F-A164-87974FDF2E87}"/>
    <cellStyle name="_Gila River - Bank Version 12-16_D_Consolidated2_DFC_4T21_com_TS" xfId="4041" xr:uid="{6468BB37-76A4-49B3-88AD-DB7D12082A44}"/>
    <cellStyle name="_Gila River - Bank Version 12-16_D_Consolidated2_JV - SLC-MIT" xfId="3143" xr:uid="{47CE3EBC-65E2-4F5C-A9C0-12EC7AD0EE8A}"/>
    <cellStyle name="_Gila River - Bank Version 12-16_DFC_4T21_com_TS" xfId="4036" xr:uid="{EA74C047-AFA6-43F8-B63A-88F3A70C8D84}"/>
    <cellStyle name="_Gila River - Bank Version 12-16_JV - SLC-MIT" xfId="3138" xr:uid="{3D7180AD-6344-4235-851E-04327618B484}"/>
    <cellStyle name="_Gila River - Bank Version 12-16_Model v9.8" xfId="572" xr:uid="{9904AC90-2EC4-4123-89A2-853FF0137F05}"/>
    <cellStyle name="_Gila River - Bank Version 12-16_Model v9.8_DFC_4T21_com_TS" xfId="4042" xr:uid="{A8AD55F5-2126-4DA7-BD97-0FDDB8306D9F}"/>
    <cellStyle name="_Gila River - Bank Version 12-16_Model v9.8_JV - SLC-MIT" xfId="3144" xr:uid="{6CACF841-56F0-41C5-AF68-602C70C8C567}"/>
    <cellStyle name="_Gila River - Bank Version 12-16_Mutilples Template2" xfId="573" xr:uid="{3F7346B0-0799-45EB-8EF1-DA61BC162D27}"/>
    <cellStyle name="_Gila River - Bank Version 12-16_Mutilples Template2_DFC_4T21_com_TS" xfId="4043" xr:uid="{D4AFB1A8-A5D9-4184-99FD-41B89D25E74A}"/>
    <cellStyle name="_Gila River - Bank Version 12-16_Mutilples Template2_Exelon Power Fuel Forecast - Project P 6-11-2004 ver21" xfId="574" xr:uid="{08CCB868-A133-4EF2-93A3-F2993F6D0982}"/>
    <cellStyle name="_Gila River - Bank Version 12-16_Mutilples Template2_Exelon Power Fuel Forecast - Project P 6-11-2004 ver21_DFC_4T21_com_TS" xfId="4044" xr:uid="{C3582F5D-5EB8-4BD7-9228-B96C2B8EAF11}"/>
    <cellStyle name="_Gila River - Bank Version 12-16_Mutilples Template2_Exelon Power Fuel Forecast - Project P 6-11-2004 ver21_JV - SLC-MIT" xfId="3146" xr:uid="{3537DB31-905E-47B3-9D7F-C012585B1AA6}"/>
    <cellStyle name="_Gila River - Bank Version 12-16_Mutilples Template2_JV - SLC-MIT" xfId="3145" xr:uid="{AF7FD6BE-4D2A-49B0-A28A-91435C70A9AA}"/>
    <cellStyle name="_Gila River - Bank Version 12-16_Mutilples Template2_ML Outputs" xfId="575" xr:uid="{ADE9B2E5-CC6E-4597-AEE4-BBDB4F02BC47}"/>
    <cellStyle name="_Gila River - Bank Version 12-16_Mutilples Template2_ML Outputs_DFC_4T21_com_TS" xfId="4045" xr:uid="{80C2CB83-5AE4-4817-8173-F293E5800DFF}"/>
    <cellStyle name="_Gila River - Bank Version 12-16_Mutilples Template2_ML Outputs_JV - SLC-MIT" xfId="3147" xr:uid="{D7E78ECC-5145-4720-81F4-5422CD3DE29F}"/>
    <cellStyle name="_Gila River - Bank Version 12-16_Mutilples Template2_Project Forest Pro Forma Model v58" xfId="576" xr:uid="{52ABA3B7-BF9E-47CA-A3F8-11F317848E7A}"/>
    <cellStyle name="_Gila River - Bank Version 12-16_Mutilples Template2_Project Forest Pro Forma Model v58_DFC_4T21_com_TS" xfId="4046" xr:uid="{C451AAFC-40F6-46CD-8922-E5E778D648EB}"/>
    <cellStyle name="_Gila River - Bank Version 12-16_Mutilples Template2_Project Forest Pro Forma Model v58_JV - SLC-MIT" xfId="3148" xr:uid="{E584FEF5-450D-45D1-9AB0-B13B311EFEC3}"/>
    <cellStyle name="_Gila River - Bank Version 12-16_pom consolidated v3" xfId="577" xr:uid="{1092374B-09E8-4C24-9E8E-19768E341166}"/>
    <cellStyle name="_Gila River - Bank Version 12-16_pom consolidated v3_DFC_4T21_com_TS" xfId="4047" xr:uid="{C8BCC55E-F283-471D-A0F0-D5AA6AE295CA}"/>
    <cellStyle name="_Gila River - Bank Version 12-16_pom consolidated v3_Exelon Power Fuel Forecast - Project P 6-11-2004 ver21" xfId="578" xr:uid="{C5904159-F245-480B-A422-4E0F0DBD4687}"/>
    <cellStyle name="_Gila River - Bank Version 12-16_pom consolidated v3_Exelon Power Fuel Forecast - Project P 6-11-2004 ver21_DFC_4T21_com_TS" xfId="4048" xr:uid="{D601E503-D05D-4FE6-9BF1-400E3D1BCEE6}"/>
    <cellStyle name="_Gila River - Bank Version 12-16_pom consolidated v3_Exelon Power Fuel Forecast - Project P 6-11-2004 ver21_JV - SLC-MIT" xfId="3150" xr:uid="{6042882C-DB73-4C51-82F6-48AE84F7C553}"/>
    <cellStyle name="_Gila River - Bank Version 12-16_pom consolidated v3_JV - SLC-MIT" xfId="3149" xr:uid="{EB6B06EE-8F18-4DE3-BFC0-6D34D44EFACD}"/>
    <cellStyle name="_Gila River - Bank Version 12-16_pom consolidated v3_ML Outputs" xfId="579" xr:uid="{E51801D7-3AF7-4877-AB6C-A323B29F56BF}"/>
    <cellStyle name="_Gila River - Bank Version 12-16_pom consolidated v3_ML Outputs_DFC_4T21_com_TS" xfId="4049" xr:uid="{0F25B3A9-25BE-4134-83AD-C56A5A2102FC}"/>
    <cellStyle name="_Gila River - Bank Version 12-16_pom consolidated v3_ML Outputs_JV - SLC-MIT" xfId="3151" xr:uid="{20BDC277-22F4-4905-B613-8ACD3738DF27}"/>
    <cellStyle name="_Gila River - Bank Version 12-16_pom consolidated v3_Project Forest Pro Forma Model v58" xfId="580" xr:uid="{B7EAB9E5-A8DD-4DB5-9FF7-7F59CE28630A}"/>
    <cellStyle name="_Gila River - Bank Version 12-16_pom consolidated v3_Project Forest Pro Forma Model v58_DFC_4T21_com_TS" xfId="4050" xr:uid="{BED90840-39BE-45F2-B016-4E40323D7F06}"/>
    <cellStyle name="_Gila River - Bank Version 12-16_pom consolidated v3_Project Forest Pro Forma Model v58_JV - SLC-MIT" xfId="3152" xr:uid="{C92296ED-5112-4E6F-BC67-9E6BC734338A}"/>
    <cellStyle name="_Gila River 062600 v1" xfId="581" xr:uid="{FC10A298-1B62-43BD-8B5A-BC8870E24260}"/>
    <cellStyle name="_Gila River 062600 v1_Copy of CNL Consolidated model_v.FPL_v37" xfId="582" xr:uid="{07819D04-85E0-4B85-99AF-1B38A51DE2A4}"/>
    <cellStyle name="_Gila River 062600 v1_Copy of CNL Consolidated model_v.FPL_v37_DFC_4T21_com_TS" xfId="4052" xr:uid="{076DCF13-C3D9-427C-AC65-B09094CF63E6}"/>
    <cellStyle name="_Gila River 062600 v1_Copy of CNL Consolidated model_v.FPL_v37_Exelon Power Fuel Forecast - Project P 6-11-2004 ver21" xfId="583" xr:uid="{672027BA-DCB7-46AA-AB98-91EB146F04BB}"/>
    <cellStyle name="_Gila River 062600 v1_Copy of CNL Consolidated model_v.FPL_v37_Exelon Power Fuel Forecast - Project P 6-11-2004 ver21_DFC_4T21_com_TS" xfId="4053" xr:uid="{7B9C8B13-9A75-465C-B228-7A8DCC1F463C}"/>
    <cellStyle name="_Gila River 062600 v1_Copy of CNL Consolidated model_v.FPL_v37_Exelon Power Fuel Forecast - Project P 6-11-2004 ver21_JV - SLC-MIT" xfId="3155" xr:uid="{07E06C05-862D-4434-A3D3-F6DC0659A1D7}"/>
    <cellStyle name="_Gila River 062600 v1_Copy of CNL Consolidated model_v.FPL_v37_JV - SLC-MIT" xfId="3154" xr:uid="{B57CA871-66FE-4B54-8207-78C10879B898}"/>
    <cellStyle name="_Gila River 062600 v1_Copy of CNL Consolidated model_v.FPL_v37_ML Outputs" xfId="584" xr:uid="{3A3464F5-DC86-4334-B3AB-59E97DA0D71F}"/>
    <cellStyle name="_Gila River 062600 v1_Copy of CNL Consolidated model_v.FPL_v37_ML Outputs_DFC_4T21_com_TS" xfId="4054" xr:uid="{D18EF398-719E-4AAE-A5CB-6E4FBFB47910}"/>
    <cellStyle name="_Gila River 062600 v1_Copy of CNL Consolidated model_v.FPL_v37_ML Outputs_JV - SLC-MIT" xfId="3156" xr:uid="{020767F8-AB97-433E-82CA-937F5226B104}"/>
    <cellStyle name="_Gila River 062600 v1_Copy of CNL Consolidated model_v.FPL_v37_Project Forest Pro Forma Model v58" xfId="585" xr:uid="{C39F34D6-863D-45DF-B95F-43CA212D17B6}"/>
    <cellStyle name="_Gila River 062600 v1_Copy of CNL Consolidated model_v.FPL_v37_Project Forest Pro Forma Model v58_DFC_4T21_com_TS" xfId="4055" xr:uid="{6A2C6C80-6777-4868-9B95-25BF2B688F1A}"/>
    <cellStyle name="_Gila River 062600 v1_Copy of CNL Consolidated model_v.FPL_v37_Project Forest Pro Forma Model v58_JV - SLC-MIT" xfId="3157" xr:uid="{720BD9C9-689D-42C2-8567-829D6CFE84FE}"/>
    <cellStyle name="_Gila River 062600 v1_D_Consolidated2" xfId="586" xr:uid="{2D6EE72A-4165-40D2-921B-095A8B1409AB}"/>
    <cellStyle name="_Gila River 062600 v1_D_Consolidated2_DFC_4T21_com_TS" xfId="4056" xr:uid="{DD5089A5-D31B-40AC-9F79-3256CA573835}"/>
    <cellStyle name="_Gila River 062600 v1_D_Consolidated2_JV - SLC-MIT" xfId="3158" xr:uid="{B1D34B11-D256-442A-821D-911A3E1A67A9}"/>
    <cellStyle name="_Gila River 062600 v1_DFC_4T21_com_TS" xfId="4051" xr:uid="{0745F6B4-88FD-468B-A9CE-0E0A0EB57C6D}"/>
    <cellStyle name="_Gila River 062600 v1_JV - SLC-MIT" xfId="3153" xr:uid="{D216F950-D8BF-4889-A51D-27463965EE89}"/>
    <cellStyle name="_Gila River 062600 v1_Model v9.8" xfId="587" xr:uid="{B3100C21-892C-4F90-B1B2-910641342CAF}"/>
    <cellStyle name="_Gila River 062600 v1_Model v9.8_DFC_4T21_com_TS" xfId="4057" xr:uid="{97817224-F9C8-4CDE-BDF9-1603F907D11D}"/>
    <cellStyle name="_Gila River 062600 v1_Model v9.8_JV - SLC-MIT" xfId="3159" xr:uid="{24CEA9CD-952E-4D40-BA5E-1D7F2C9927EF}"/>
    <cellStyle name="_Gila River 062600 v1_Mutilples Template2" xfId="588" xr:uid="{F2C39530-1450-43AC-8E23-A06036248506}"/>
    <cellStyle name="_Gila River 062600 v1_Mutilples Template2_DFC_4T21_com_TS" xfId="4058" xr:uid="{E56744E1-C05A-49C2-85E0-256F835C964B}"/>
    <cellStyle name="_Gila River 062600 v1_Mutilples Template2_Exelon Power Fuel Forecast - Project P 6-11-2004 ver21" xfId="589" xr:uid="{A4D0C1AC-9E77-4736-89E5-05A97D0D07D2}"/>
    <cellStyle name="_Gila River 062600 v1_Mutilples Template2_Exelon Power Fuel Forecast - Project P 6-11-2004 ver21_DFC_4T21_com_TS" xfId="4059" xr:uid="{7EDA252D-C874-49CE-9B9D-733FE4752078}"/>
    <cellStyle name="_Gila River 062600 v1_Mutilples Template2_Exelon Power Fuel Forecast - Project P 6-11-2004 ver21_JV - SLC-MIT" xfId="3161" xr:uid="{CEF72608-0902-454D-901E-E2BFB97168C8}"/>
    <cellStyle name="_Gila River 062600 v1_Mutilples Template2_JV - SLC-MIT" xfId="3160" xr:uid="{4BE08CC2-3D7A-46C6-AE45-613B754704B5}"/>
    <cellStyle name="_Gila River 062600 v1_Mutilples Template2_ML Outputs" xfId="590" xr:uid="{6994C648-4012-40E2-BD51-E565C43B22FA}"/>
    <cellStyle name="_Gila River 062600 v1_Mutilples Template2_ML Outputs_DFC_4T21_com_TS" xfId="4060" xr:uid="{58724DB1-8826-43C7-A298-EDEA5867078E}"/>
    <cellStyle name="_Gila River 062600 v1_Mutilples Template2_ML Outputs_JV - SLC-MIT" xfId="3162" xr:uid="{E1C62448-D08D-4E1A-A546-7CC5C5AD77BD}"/>
    <cellStyle name="_Gila River 062600 v1_Mutilples Template2_Project Forest Pro Forma Model v58" xfId="591" xr:uid="{B35DE767-5311-49ED-9D6F-EB28746F5FB5}"/>
    <cellStyle name="_Gila River 062600 v1_Mutilples Template2_Project Forest Pro Forma Model v58_DFC_4T21_com_TS" xfId="4061" xr:uid="{32EE51AA-5F2F-44EE-8919-E63C8F36A7BB}"/>
    <cellStyle name="_Gila River 062600 v1_Mutilples Template2_Project Forest Pro Forma Model v58_JV - SLC-MIT" xfId="3163" xr:uid="{E1358086-5B45-4C0E-AC11-9475B837C0E1}"/>
    <cellStyle name="_Gila River 062600 v1_pom consolidated v3" xfId="592" xr:uid="{166E3470-3134-4520-AAE7-7468854C321B}"/>
    <cellStyle name="_Gila River 062600 v1_pom consolidated v3_DFC_4T21_com_TS" xfId="4062" xr:uid="{C44BB397-9E6D-4D5D-B73D-CFD88FE1FE26}"/>
    <cellStyle name="_Gila River 062600 v1_pom consolidated v3_Exelon Power Fuel Forecast - Project P 6-11-2004 ver21" xfId="593" xr:uid="{9470CDBB-3B88-4C49-9B56-DA6774482565}"/>
    <cellStyle name="_Gila River 062600 v1_pom consolidated v3_Exelon Power Fuel Forecast - Project P 6-11-2004 ver21_DFC_4T21_com_TS" xfId="4063" xr:uid="{4405F001-2013-40A9-8FC4-89E1269F3154}"/>
    <cellStyle name="_Gila River 062600 v1_pom consolidated v3_Exelon Power Fuel Forecast - Project P 6-11-2004 ver21_JV - SLC-MIT" xfId="3165" xr:uid="{83F51CBD-AF99-417B-A89B-18D3CDF57DAB}"/>
    <cellStyle name="_Gila River 062600 v1_pom consolidated v3_JV - SLC-MIT" xfId="3164" xr:uid="{7356A0CE-448D-45A1-95A2-9472FCF07193}"/>
    <cellStyle name="_Gila River 062600 v1_pom consolidated v3_ML Outputs" xfId="594" xr:uid="{0AD1E579-49B7-4506-B1BE-4823ABE83CEB}"/>
    <cellStyle name="_Gila River 062600 v1_pom consolidated v3_ML Outputs_DFC_4T21_com_TS" xfId="4064" xr:uid="{44B8D659-D3E1-4008-A463-5492310F2BB3}"/>
    <cellStyle name="_Gila River 062600 v1_pom consolidated v3_ML Outputs_JV - SLC-MIT" xfId="3166" xr:uid="{E75298E7-B9E6-4D1E-9B9F-A01504AE0817}"/>
    <cellStyle name="_Gila River 062600 v1_pom consolidated v3_Project Forest Pro Forma Model v58" xfId="595" xr:uid="{FB8C0ACA-F8F6-4AA6-A2C4-82ED24659AE7}"/>
    <cellStyle name="_Gila River 062600 v1_pom consolidated v3_Project Forest Pro Forma Model v58_DFC_4T21_com_TS" xfId="4065" xr:uid="{08B077FF-BF10-4A66-9185-E65B2EE6D4F7}"/>
    <cellStyle name="_Gila River 062600 v1_pom consolidated v3_Project Forest Pro Forma Model v58_JV - SLC-MIT" xfId="3167" xr:uid="{2BC70B63-256D-420D-A90D-1358C2E80600}"/>
    <cellStyle name="_Gila River 2-13.xls Chart 1149" xfId="596" xr:uid="{5DE9C424-9CD7-4EDF-BDC8-777937F1FF98}"/>
    <cellStyle name="_Gila River 2-13.xls Chart 1149_Copy of CNL Consolidated model_v.FPL_v37" xfId="597" xr:uid="{D1FFFDC4-4C84-4D35-A64D-29C823FCB32A}"/>
    <cellStyle name="_Gila River 2-13.xls Chart 1149_Copy of CNL Consolidated model_v.FPL_v37_DFC_4T21_com_TS" xfId="4067" xr:uid="{9D46BFCC-F3EA-4CB5-89DB-37892AF456C8}"/>
    <cellStyle name="_Gila River 2-13.xls Chart 1149_Copy of CNL Consolidated model_v.FPL_v37_Exelon Power Fuel Forecast - Project P 6-11-2004 ver21" xfId="598" xr:uid="{D22CA45F-09EF-41F2-A2AD-4F60678BD787}"/>
    <cellStyle name="_Gila River 2-13.xls Chart 1149_Copy of CNL Consolidated model_v.FPL_v37_Exelon Power Fuel Forecast - Project P 6-11-2004 ver21_DFC_4T21_com_TS" xfId="4068" xr:uid="{F882EA8E-BF95-482D-B5EB-2D5523E9A90E}"/>
    <cellStyle name="_Gila River 2-13.xls Chart 1149_Copy of CNL Consolidated model_v.FPL_v37_Exelon Power Fuel Forecast - Project P 6-11-2004 ver21_JV - SLC-MIT" xfId="3170" xr:uid="{082D85CE-BBCE-4A83-97D2-7DD3DE5E9A37}"/>
    <cellStyle name="_Gila River 2-13.xls Chart 1149_Copy of CNL Consolidated model_v.FPL_v37_JV - SLC-MIT" xfId="3169" xr:uid="{0BCA5E53-778A-4AE6-95C1-19AE8EB2C686}"/>
    <cellStyle name="_Gila River 2-13.xls Chart 1149_Copy of CNL Consolidated model_v.FPL_v37_ML Outputs" xfId="599" xr:uid="{985993D1-482A-4417-8708-45F47978B845}"/>
    <cellStyle name="_Gila River 2-13.xls Chart 1149_Copy of CNL Consolidated model_v.FPL_v37_ML Outputs_DFC_4T21_com_TS" xfId="4069" xr:uid="{ACF575BA-C1E7-42A5-B5A1-ABC624AA939A}"/>
    <cellStyle name="_Gila River 2-13.xls Chart 1149_Copy of CNL Consolidated model_v.FPL_v37_ML Outputs_JV - SLC-MIT" xfId="3171" xr:uid="{5652E56B-9C9C-4C22-8AE2-B2E26BF66A2A}"/>
    <cellStyle name="_Gila River 2-13.xls Chart 1149_Copy of CNL Consolidated model_v.FPL_v37_Project Forest Pro Forma Model v58" xfId="600" xr:uid="{F9BBDA32-B7A0-4372-9485-01E46841D97A}"/>
    <cellStyle name="_Gila River 2-13.xls Chart 1149_Copy of CNL Consolidated model_v.FPL_v37_Project Forest Pro Forma Model v58_DFC_4T21_com_TS" xfId="4070" xr:uid="{BF62A7D0-1EA3-4456-8F05-96EDBD7EB374}"/>
    <cellStyle name="_Gila River 2-13.xls Chart 1149_Copy of CNL Consolidated model_v.FPL_v37_Project Forest Pro Forma Model v58_JV - SLC-MIT" xfId="3172" xr:uid="{8A310675-124B-4A8C-8495-B04879767E73}"/>
    <cellStyle name="_Gila River 2-13.xls Chart 1149_D_Consolidated2" xfId="601" xr:uid="{002377E4-6E96-4CC1-A3FC-6F7F7EE1D813}"/>
    <cellStyle name="_Gila River 2-13.xls Chart 1149_D_Consolidated2_DFC_4T21_com_TS" xfId="4071" xr:uid="{701A10E0-603D-4930-A37D-6C38E9ACA291}"/>
    <cellStyle name="_Gila River 2-13.xls Chart 1149_D_Consolidated2_JV - SLC-MIT" xfId="3173" xr:uid="{8A5FBE5F-30F8-4F7A-847F-F458C9CD6588}"/>
    <cellStyle name="_Gila River 2-13.xls Chart 1149_DFC_4T21_com_TS" xfId="4066" xr:uid="{F73297A0-1F06-46AA-A2AA-1D6E87A0A7C0}"/>
    <cellStyle name="_Gila River 2-13.xls Chart 1149_JV - SLC-MIT" xfId="3168" xr:uid="{4A05B5DE-5CE4-47CB-A286-75FF2A84FCD5}"/>
    <cellStyle name="_Gila River 2-13.xls Chart 1149_Model v9.8" xfId="602" xr:uid="{9DF0B648-0C76-48AC-99EF-187DBFE8FE00}"/>
    <cellStyle name="_Gila River 2-13.xls Chart 1149_Model v9.8_DFC_4T21_com_TS" xfId="4072" xr:uid="{B0CDE47A-2B77-4A22-9720-C950348DAAE4}"/>
    <cellStyle name="_Gila River 2-13.xls Chart 1149_Model v9.8_JV - SLC-MIT" xfId="3174" xr:uid="{E4DB8199-7526-4AD2-BEC6-CB8670FD8B48}"/>
    <cellStyle name="_Gila River 2-13.xls Chart 1149_Mutilples Template2" xfId="603" xr:uid="{E57BE4E0-9A65-4839-AA60-612292CAAAEA}"/>
    <cellStyle name="_Gila River 2-13.xls Chart 1149_Mutilples Template2_DFC_4T21_com_TS" xfId="4073" xr:uid="{9A5624BC-2D72-4BFD-A22D-7FAC824CC611}"/>
    <cellStyle name="_Gila River 2-13.xls Chart 1149_Mutilples Template2_Exelon Power Fuel Forecast - Project P 6-11-2004 ver21" xfId="604" xr:uid="{B6A9751D-03C7-42ED-98DD-6D91D5A3901A}"/>
    <cellStyle name="_Gila River 2-13.xls Chart 1149_Mutilples Template2_Exelon Power Fuel Forecast - Project P 6-11-2004 ver21_DFC_4T21_com_TS" xfId="4074" xr:uid="{A2A164CB-5EA3-4AB5-B2DD-AAD7188284D4}"/>
    <cellStyle name="_Gila River 2-13.xls Chart 1149_Mutilples Template2_Exelon Power Fuel Forecast - Project P 6-11-2004 ver21_JV - SLC-MIT" xfId="3176" xr:uid="{7E062027-BBF3-4A60-8FFB-5F70A475C795}"/>
    <cellStyle name="_Gila River 2-13.xls Chart 1149_Mutilples Template2_JV - SLC-MIT" xfId="3175" xr:uid="{9F080F9C-7EE8-4B62-8B01-3195019015AE}"/>
    <cellStyle name="_Gila River 2-13.xls Chart 1149_Mutilples Template2_ML Outputs" xfId="605" xr:uid="{0888BA5F-3642-488D-9B64-58DCACA848A2}"/>
    <cellStyle name="_Gila River 2-13.xls Chart 1149_Mutilples Template2_ML Outputs_DFC_4T21_com_TS" xfId="4075" xr:uid="{E4A98EF6-0D7D-458B-8BD3-5B41BAB2B8F6}"/>
    <cellStyle name="_Gila River 2-13.xls Chart 1149_Mutilples Template2_ML Outputs_JV - SLC-MIT" xfId="3177" xr:uid="{71608A5A-6456-4712-8229-CE8D63CFCE82}"/>
    <cellStyle name="_Gila River 2-13.xls Chart 1149_Mutilples Template2_Project Forest Pro Forma Model v58" xfId="606" xr:uid="{5BE4326B-A931-4E4B-BB50-9DE2518AE189}"/>
    <cellStyle name="_Gila River 2-13.xls Chart 1149_Mutilples Template2_Project Forest Pro Forma Model v58_DFC_4T21_com_TS" xfId="4076" xr:uid="{71D7278B-8D70-4881-996F-039626151BC0}"/>
    <cellStyle name="_Gila River 2-13.xls Chart 1149_Mutilples Template2_Project Forest Pro Forma Model v58_JV - SLC-MIT" xfId="3178" xr:uid="{984BF5E6-EA73-4F7F-8770-42AAE34AE205}"/>
    <cellStyle name="_Gila River 2-13.xls Chart 1149_pom consolidated v3" xfId="607" xr:uid="{B3F79CC6-8F24-4730-8171-2C32453D7AEF}"/>
    <cellStyle name="_Gila River 2-13.xls Chart 1149_pom consolidated v3_DFC_4T21_com_TS" xfId="4077" xr:uid="{B98684C8-8D9D-43B3-BE98-D7821BC13047}"/>
    <cellStyle name="_Gila River 2-13.xls Chart 1149_pom consolidated v3_Exelon Power Fuel Forecast - Project P 6-11-2004 ver21" xfId="608" xr:uid="{066EB412-CEB4-4120-8826-070CAC2D4B42}"/>
    <cellStyle name="_Gila River 2-13.xls Chart 1149_pom consolidated v3_Exelon Power Fuel Forecast - Project P 6-11-2004 ver21_DFC_4T21_com_TS" xfId="4078" xr:uid="{DEC73507-453A-42C9-9B64-89EA30467FFA}"/>
    <cellStyle name="_Gila River 2-13.xls Chart 1149_pom consolidated v3_Exelon Power Fuel Forecast - Project P 6-11-2004 ver21_JV - SLC-MIT" xfId="3180" xr:uid="{B1077EA7-FBC9-45E3-A585-DA3EF01B37DB}"/>
    <cellStyle name="_Gila River 2-13.xls Chart 1149_pom consolidated v3_JV - SLC-MIT" xfId="3179" xr:uid="{AAAB8474-E956-41CB-9FE8-980328DAFF5E}"/>
    <cellStyle name="_Gila River 2-13.xls Chart 1149_pom consolidated v3_ML Outputs" xfId="609" xr:uid="{A7C03316-41E3-4D3A-AE13-47B3DF728FBD}"/>
    <cellStyle name="_Gila River 2-13.xls Chart 1149_pom consolidated v3_ML Outputs_DFC_4T21_com_TS" xfId="4079" xr:uid="{998FACEA-9AE8-4A09-BB57-F9DB7C730485}"/>
    <cellStyle name="_Gila River 2-13.xls Chart 1149_pom consolidated v3_ML Outputs_JV - SLC-MIT" xfId="3181" xr:uid="{9B1657A7-DF04-47E9-B928-86F9C5ED0C1A}"/>
    <cellStyle name="_Gila River 2-13.xls Chart 1149_pom consolidated v3_Project Forest Pro Forma Model v58" xfId="610" xr:uid="{59CF2202-4AF1-446F-ADC6-E4E28452BAD2}"/>
    <cellStyle name="_Gila River 2-13.xls Chart 1149_pom consolidated v3_Project Forest Pro Forma Model v58_DFC_4T21_com_TS" xfId="4080" xr:uid="{B9508C10-D294-4E5C-A62D-54CCE857D272}"/>
    <cellStyle name="_Gila River 2-13.xls Chart 1149_pom consolidated v3_Project Forest Pro Forma Model v58_JV - SLC-MIT" xfId="3182" xr:uid="{2C29B9FD-BE4B-4059-9E18-F46CA422EA58}"/>
    <cellStyle name="_Gila River 3-29_25yr" xfId="611" xr:uid="{3BE303A8-8596-408E-A2E8-4CEE815734D7}"/>
    <cellStyle name="_Gila River 3-29_25yr_Copy of CNL Consolidated model_v.FPL_v37" xfId="612" xr:uid="{AA04108C-9F6C-412E-A66C-7546B58E68F2}"/>
    <cellStyle name="_Gila River 3-29_25yr_Copy of CNL Consolidated model_v.FPL_v37_DFC_4T21_com_TS" xfId="4082" xr:uid="{5639E761-AB42-4023-806D-F172F1E695E2}"/>
    <cellStyle name="_Gila River 3-29_25yr_Copy of CNL Consolidated model_v.FPL_v37_Exelon Power Fuel Forecast - Project P 6-11-2004 ver21" xfId="613" xr:uid="{902E4BA2-5D44-473C-A855-1F4C8457B2E5}"/>
    <cellStyle name="_Gila River 3-29_25yr_Copy of CNL Consolidated model_v.FPL_v37_Exelon Power Fuel Forecast - Project P 6-11-2004 ver21_DFC_4T21_com_TS" xfId="4083" xr:uid="{89E93723-8253-4FAB-9C52-20DF5BE76C6D}"/>
    <cellStyle name="_Gila River 3-29_25yr_Copy of CNL Consolidated model_v.FPL_v37_Exelon Power Fuel Forecast - Project P 6-11-2004 ver21_JV - SLC-MIT" xfId="3185" xr:uid="{0FAB5DDA-9366-4A98-A038-7649D71907AD}"/>
    <cellStyle name="_Gila River 3-29_25yr_Copy of CNL Consolidated model_v.FPL_v37_JV - SLC-MIT" xfId="3184" xr:uid="{D62B9699-A596-453D-897E-18308FE4BBC9}"/>
    <cellStyle name="_Gila River 3-29_25yr_Copy of CNL Consolidated model_v.FPL_v37_ML Outputs" xfId="614" xr:uid="{F0B8257C-AF5F-46B3-AF4D-5F42123C5610}"/>
    <cellStyle name="_Gila River 3-29_25yr_Copy of CNL Consolidated model_v.FPL_v37_ML Outputs_DFC_4T21_com_TS" xfId="4084" xr:uid="{66DF55A0-1354-4A1A-ABE9-3436023185DD}"/>
    <cellStyle name="_Gila River 3-29_25yr_Copy of CNL Consolidated model_v.FPL_v37_ML Outputs_JV - SLC-MIT" xfId="3186" xr:uid="{2B2A2E10-DCBF-4797-A66B-469CEAB469D0}"/>
    <cellStyle name="_Gila River 3-29_25yr_Copy of CNL Consolidated model_v.FPL_v37_Project Forest Pro Forma Model v58" xfId="615" xr:uid="{9EA9ABA3-1B8C-42DA-A868-F9B058877AF8}"/>
    <cellStyle name="_Gila River 3-29_25yr_Copy of CNL Consolidated model_v.FPL_v37_Project Forest Pro Forma Model v58_DFC_4T21_com_TS" xfId="4085" xr:uid="{1F18648D-3FAB-434E-94FB-90B4193F6E5C}"/>
    <cellStyle name="_Gila River 3-29_25yr_Copy of CNL Consolidated model_v.FPL_v37_Project Forest Pro Forma Model v58_JV - SLC-MIT" xfId="3187" xr:uid="{D31B118E-2CDF-4FBA-8922-7DE0558AE0E6}"/>
    <cellStyle name="_Gila River 3-29_25yr_D_Consolidated2" xfId="616" xr:uid="{8B2FEB3D-BA3C-466E-A53F-9BAE12D3EAE0}"/>
    <cellStyle name="_Gila River 3-29_25yr_D_Consolidated2_DFC_4T21_com_TS" xfId="4086" xr:uid="{E60DBABE-D715-41A8-BDC6-643217B8AA0E}"/>
    <cellStyle name="_Gila River 3-29_25yr_D_Consolidated2_JV - SLC-MIT" xfId="3188" xr:uid="{773B1C54-72BE-4152-A056-58AABBA4444E}"/>
    <cellStyle name="_Gila River 3-29_25yr_DFC_4T21_com_TS" xfId="4081" xr:uid="{9D4E2BB1-17B3-4B08-B294-197C69F96D88}"/>
    <cellStyle name="_Gila River 3-29_25yr_JV - SLC-MIT" xfId="3183" xr:uid="{AB284B45-B4FB-44E4-A639-B40825A4E669}"/>
    <cellStyle name="_Gila River 3-29_25yr_Model v9.8" xfId="617" xr:uid="{C56E662B-22E4-4DD4-8651-04DC12864C26}"/>
    <cellStyle name="_Gila River 3-29_25yr_Model v9.8_DFC_4T21_com_TS" xfId="4087" xr:uid="{D87A4F66-FF88-4A12-A557-1EAEEAEDEC7B}"/>
    <cellStyle name="_Gila River 3-29_25yr_Model v9.8_JV - SLC-MIT" xfId="3189" xr:uid="{EC9F5A87-C17D-45B0-B8DC-D8DD9115732A}"/>
    <cellStyle name="_Gila River 3-29_25yr_Mutilples Template2" xfId="618" xr:uid="{4489FEF6-C121-433B-8496-34DEBB3D4C62}"/>
    <cellStyle name="_Gila River 3-29_25yr_Mutilples Template2_DFC_4T21_com_TS" xfId="4088" xr:uid="{2129B265-F0AE-44CF-AD0F-907442380298}"/>
    <cellStyle name="_Gila River 3-29_25yr_Mutilples Template2_Exelon Power Fuel Forecast - Project P 6-11-2004 ver21" xfId="619" xr:uid="{4D3771DC-3FF9-40F0-B941-4CA8D3ADCDF9}"/>
    <cellStyle name="_Gila River 3-29_25yr_Mutilples Template2_Exelon Power Fuel Forecast - Project P 6-11-2004 ver21_DFC_4T21_com_TS" xfId="4089" xr:uid="{BD3C3B06-A76C-4AFE-B620-67A89E30DE76}"/>
    <cellStyle name="_Gila River 3-29_25yr_Mutilples Template2_Exelon Power Fuel Forecast - Project P 6-11-2004 ver21_JV - SLC-MIT" xfId="3191" xr:uid="{05E01F8A-0B1F-4E8A-8072-F97B5963DA69}"/>
    <cellStyle name="_Gila River 3-29_25yr_Mutilples Template2_JV - SLC-MIT" xfId="3190" xr:uid="{7B3ED6D8-8ED0-4322-824B-EBC362BA1CFB}"/>
    <cellStyle name="_Gila River 3-29_25yr_Mutilples Template2_ML Outputs" xfId="620" xr:uid="{09A244F9-2097-4740-A8DC-31C5546C6C82}"/>
    <cellStyle name="_Gila River 3-29_25yr_Mutilples Template2_ML Outputs_DFC_4T21_com_TS" xfId="4090" xr:uid="{5AD8CB35-2A48-448B-926B-3B49C7835AF1}"/>
    <cellStyle name="_Gila River 3-29_25yr_Mutilples Template2_ML Outputs_JV - SLC-MIT" xfId="3192" xr:uid="{5AFFF666-21DA-4F22-B3AD-B64F6FC63759}"/>
    <cellStyle name="_Gila River 3-29_25yr_Mutilples Template2_Project Forest Pro Forma Model v58" xfId="621" xr:uid="{BCF1B17D-6771-43F3-9FA1-E12808F0F8F9}"/>
    <cellStyle name="_Gila River 3-29_25yr_Mutilples Template2_Project Forest Pro Forma Model v58_DFC_4T21_com_TS" xfId="4091" xr:uid="{BC0FA425-9813-4C42-8EFE-3E2AE5557AB4}"/>
    <cellStyle name="_Gila River 3-29_25yr_Mutilples Template2_Project Forest Pro Forma Model v58_JV - SLC-MIT" xfId="3193" xr:uid="{4D3C3AB6-24EA-451C-9E2F-B345F716674D}"/>
    <cellStyle name="_Gila River 3-29_25yr_pom consolidated v3" xfId="622" xr:uid="{CBE2CCC5-03F4-4C16-900B-D9139F701A05}"/>
    <cellStyle name="_Gila River 3-29_25yr_pom consolidated v3_DFC_4T21_com_TS" xfId="4092" xr:uid="{F74334D5-BAB4-4B29-978D-0A1E47FFCED6}"/>
    <cellStyle name="_Gila River 3-29_25yr_pom consolidated v3_Exelon Power Fuel Forecast - Project P 6-11-2004 ver21" xfId="623" xr:uid="{476A84F2-654B-450F-B36E-EF091FE85022}"/>
    <cellStyle name="_Gila River 3-29_25yr_pom consolidated v3_Exelon Power Fuel Forecast - Project P 6-11-2004 ver21_DFC_4T21_com_TS" xfId="4093" xr:uid="{2E408A16-DC0F-4FA8-A028-02F73401BABE}"/>
    <cellStyle name="_Gila River 3-29_25yr_pom consolidated v3_Exelon Power Fuel Forecast - Project P 6-11-2004 ver21_JV - SLC-MIT" xfId="3195" xr:uid="{97D78682-4F1B-42A6-A88B-E348187271C6}"/>
    <cellStyle name="_Gila River 3-29_25yr_pom consolidated v3_JV - SLC-MIT" xfId="3194" xr:uid="{74C65236-5B15-47B3-8A1E-0BA76918D797}"/>
    <cellStyle name="_Gila River 3-29_25yr_pom consolidated v3_ML Outputs" xfId="624" xr:uid="{AB3D4236-CAFC-4790-962E-3414681F8E58}"/>
    <cellStyle name="_Gila River 3-29_25yr_pom consolidated v3_ML Outputs_DFC_4T21_com_TS" xfId="4094" xr:uid="{FCBFD824-3E2E-4236-876B-1E4EEE80654C}"/>
    <cellStyle name="_Gila River 3-29_25yr_pom consolidated v3_ML Outputs_JV - SLC-MIT" xfId="3196" xr:uid="{6D8D5F8B-61D4-4E36-95EB-F11B74F76BC4}"/>
    <cellStyle name="_Gila River 3-29_25yr_pom consolidated v3_Project Forest Pro Forma Model v58" xfId="625" xr:uid="{4219B41F-369A-486B-B8B0-C87FBB2A98A9}"/>
    <cellStyle name="_Gila River 3-29_25yr_pom consolidated v3_Project Forest Pro Forma Model v58_DFC_4T21_com_TS" xfId="4095" xr:uid="{BFFFFD18-620E-4A58-9D27-EFC6B10DAEEF}"/>
    <cellStyle name="_Gila River 3-29_25yr_pom consolidated v3_Project Forest Pro Forma Model v58_JV - SLC-MIT" xfId="3197" xr:uid="{54D617CA-7282-4BB5-9F00-CB44C22BBB14}"/>
    <cellStyle name="_GOODWILL" xfId="626" xr:uid="{7D46A2C1-A630-45DC-B91C-1B9846C1B76A}"/>
    <cellStyle name="_GOODWILL_DFC_4T21_com_TS" xfId="4096" xr:uid="{462086D4-F1B4-461E-AB54-153D985769D1}"/>
    <cellStyle name="_GOODWILL_JV - SLC-MIT" xfId="3198" xr:uid="{E2E6A682-7B71-47F5-B06E-2F6E0F7F325A}"/>
    <cellStyle name="_Hamakua_refinance_042301" xfId="627" xr:uid="{004546C8-044E-4383-B4AC-73C40859A65B}"/>
    <cellStyle name="_Hamakua_refinance_042301_Copy of CNL Consolidated model_v.FPL_v37" xfId="628" xr:uid="{E25CB2F6-E768-4872-A7F9-FFEBF0F8D6CE}"/>
    <cellStyle name="_Hamakua_refinance_042301_Copy of CNL Consolidated model_v.FPL_v37_DFC_4T21_com_TS" xfId="4098" xr:uid="{FEEA143E-A1C7-4728-92B4-73D7199094C2}"/>
    <cellStyle name="_Hamakua_refinance_042301_Copy of CNL Consolidated model_v.FPL_v37_Exelon Power Fuel Forecast - Project P 6-11-2004 ver21" xfId="629" xr:uid="{952F4CAD-5B10-4F99-86AE-059C5D194697}"/>
    <cellStyle name="_Hamakua_refinance_042301_Copy of CNL Consolidated model_v.FPL_v37_Exelon Power Fuel Forecast - Project P 6-11-2004 ver21_DFC_4T21_com_TS" xfId="4099" xr:uid="{1CC15EB5-EF72-4C60-86F0-2B8E72336641}"/>
    <cellStyle name="_Hamakua_refinance_042301_Copy of CNL Consolidated model_v.FPL_v37_Exelon Power Fuel Forecast - Project P 6-11-2004 ver21_JV - SLC-MIT" xfId="3201" xr:uid="{5A1C5E1D-F5DB-434F-AF69-51A283A490BB}"/>
    <cellStyle name="_Hamakua_refinance_042301_Copy of CNL Consolidated model_v.FPL_v37_JV - SLC-MIT" xfId="3200" xr:uid="{FD348417-E03B-4DBC-B800-C0BEF58128B0}"/>
    <cellStyle name="_Hamakua_refinance_042301_Copy of CNL Consolidated model_v.FPL_v37_ML Outputs" xfId="630" xr:uid="{0BD1604C-4F67-4771-83C2-F8F98EB8926F}"/>
    <cellStyle name="_Hamakua_refinance_042301_Copy of CNL Consolidated model_v.FPL_v37_ML Outputs_DFC_4T21_com_TS" xfId="4100" xr:uid="{3290D9E1-4342-4A07-B0E5-5BF0334ADA57}"/>
    <cellStyle name="_Hamakua_refinance_042301_Copy of CNL Consolidated model_v.FPL_v37_ML Outputs_JV - SLC-MIT" xfId="3202" xr:uid="{45DC7BAC-BF23-473A-8A56-24B5D1E62F84}"/>
    <cellStyle name="_Hamakua_refinance_042301_Copy of CNL Consolidated model_v.FPL_v37_Project Forest Pro Forma Model v58" xfId="631" xr:uid="{7273C36B-DF93-4522-86EA-695AB7D8FDF6}"/>
    <cellStyle name="_Hamakua_refinance_042301_Copy of CNL Consolidated model_v.FPL_v37_Project Forest Pro Forma Model v58_DFC_4T21_com_TS" xfId="4101" xr:uid="{CB62B62E-F34B-4E72-94A6-C7431C49D31D}"/>
    <cellStyle name="_Hamakua_refinance_042301_Copy of CNL Consolidated model_v.FPL_v37_Project Forest Pro Forma Model v58_JV - SLC-MIT" xfId="3203" xr:uid="{909D87C8-957E-48CA-834C-D17FC30877B8}"/>
    <cellStyle name="_Hamakua_refinance_042301_D_Consolidated2" xfId="632" xr:uid="{AEB0B814-9A68-4034-B36D-7D03276126B8}"/>
    <cellStyle name="_Hamakua_refinance_042301_D_Consolidated2_DFC_4T21_com_TS" xfId="4102" xr:uid="{1060A84E-9E5B-4818-857C-86F9F334D00A}"/>
    <cellStyle name="_Hamakua_refinance_042301_D_Consolidated2_JV - SLC-MIT" xfId="3204" xr:uid="{E8764ED5-D94D-4170-BCE3-6F0CAE4CF43C}"/>
    <cellStyle name="_Hamakua_refinance_042301_DFC_4T21_com_TS" xfId="4097" xr:uid="{E8488C3C-95B7-40FB-B446-55CE53D35361}"/>
    <cellStyle name="_Hamakua_refinance_042301_JV - SLC-MIT" xfId="3199" xr:uid="{293C5E42-D8A6-40AD-929E-4F61BF4671F9}"/>
    <cellStyle name="_Hamakua_refinance_042301_Model v9.8" xfId="633" xr:uid="{82C797F8-780B-4B25-AEEC-25CB6C837A56}"/>
    <cellStyle name="_Hamakua_refinance_042301_Model v9.8_DFC_4T21_com_TS" xfId="4103" xr:uid="{9D99073E-6973-45BD-BA51-74265A17DBE4}"/>
    <cellStyle name="_Hamakua_refinance_042301_Model v9.8_JV - SLC-MIT" xfId="3205" xr:uid="{8B434CC8-936C-42CF-AE43-C1F775F7B0FF}"/>
    <cellStyle name="_Hamakua_refinance_042301_Mutilples Template2" xfId="634" xr:uid="{E97957D7-85F7-4A20-A8E9-08EB3A458E14}"/>
    <cellStyle name="_Hamakua_refinance_042301_Mutilples Template2_DFC_4T21_com_TS" xfId="4104" xr:uid="{7C0612CD-5EA7-4659-9154-820E9872E251}"/>
    <cellStyle name="_Hamakua_refinance_042301_Mutilples Template2_Exelon Power Fuel Forecast - Project P 6-11-2004 ver21" xfId="635" xr:uid="{044DC24D-2257-4656-B6C4-8976B8CDC27D}"/>
    <cellStyle name="_Hamakua_refinance_042301_Mutilples Template2_Exelon Power Fuel Forecast - Project P 6-11-2004 ver21_DFC_4T21_com_TS" xfId="4105" xr:uid="{AC24076C-8A69-4ADF-ACEE-3B7ED699FB51}"/>
    <cellStyle name="_Hamakua_refinance_042301_Mutilples Template2_Exelon Power Fuel Forecast - Project P 6-11-2004 ver21_JV - SLC-MIT" xfId="3207" xr:uid="{759137C9-70E4-4CE5-AA8C-0B01AE27D8C6}"/>
    <cellStyle name="_Hamakua_refinance_042301_Mutilples Template2_JV - SLC-MIT" xfId="3206" xr:uid="{FC094C01-483A-472D-AA18-2F7C155F6B69}"/>
    <cellStyle name="_Hamakua_refinance_042301_Mutilples Template2_ML Outputs" xfId="636" xr:uid="{FE75715C-F5F5-4C2A-8B5C-80D43D03D874}"/>
    <cellStyle name="_Hamakua_refinance_042301_Mutilples Template2_ML Outputs_DFC_4T21_com_TS" xfId="4106" xr:uid="{67FC7C34-DB95-4771-B03E-7B31CBD4F80E}"/>
    <cellStyle name="_Hamakua_refinance_042301_Mutilples Template2_ML Outputs_JV - SLC-MIT" xfId="3208" xr:uid="{5239B687-EFDB-4B4D-A645-80D821DFB45C}"/>
    <cellStyle name="_Hamakua_refinance_042301_Mutilples Template2_Project Forest Pro Forma Model v58" xfId="637" xr:uid="{D7B49D02-58EA-42D0-B815-5F7CE9282C2F}"/>
    <cellStyle name="_Hamakua_refinance_042301_Mutilples Template2_Project Forest Pro Forma Model v58_DFC_4T21_com_TS" xfId="4107" xr:uid="{896AF7BB-035A-4769-8E31-26FB7AD32C69}"/>
    <cellStyle name="_Hamakua_refinance_042301_Mutilples Template2_Project Forest Pro Forma Model v58_JV - SLC-MIT" xfId="3209" xr:uid="{752E3C3A-6776-4E56-8D3E-66294AE4D343}"/>
    <cellStyle name="_Hamakua_refinance_042301_pom consolidated v3" xfId="638" xr:uid="{35861070-72CB-48EA-8072-87D914247489}"/>
    <cellStyle name="_Hamakua_refinance_042301_pom consolidated v3_DFC_4T21_com_TS" xfId="4108" xr:uid="{16907BBD-D903-4AFB-B559-B7CF45E257DE}"/>
    <cellStyle name="_Hamakua_refinance_042301_pom consolidated v3_Exelon Power Fuel Forecast - Project P 6-11-2004 ver21" xfId="639" xr:uid="{653DF8D5-0FB5-43A8-8F92-53FA92FFB483}"/>
    <cellStyle name="_Hamakua_refinance_042301_pom consolidated v3_Exelon Power Fuel Forecast - Project P 6-11-2004 ver21_DFC_4T21_com_TS" xfId="4109" xr:uid="{71E1F481-2B61-4C0F-95B0-7A7D83B84B2E}"/>
    <cellStyle name="_Hamakua_refinance_042301_pom consolidated v3_Exelon Power Fuel Forecast - Project P 6-11-2004 ver21_JV - SLC-MIT" xfId="3211" xr:uid="{EF135EF1-9510-49F7-B082-4BBE8EDBDD47}"/>
    <cellStyle name="_Hamakua_refinance_042301_pom consolidated v3_JV - SLC-MIT" xfId="3210" xr:uid="{82B17644-221D-4238-971A-287551A5BD1D}"/>
    <cellStyle name="_Hamakua_refinance_042301_pom consolidated v3_ML Outputs" xfId="640" xr:uid="{B75740BB-BF61-4B40-85FF-79AD74BF14E1}"/>
    <cellStyle name="_Hamakua_refinance_042301_pom consolidated v3_ML Outputs_DFC_4T21_com_TS" xfId="4110" xr:uid="{BE4C57F4-FDF5-4ECB-AED8-605A72F9C134}"/>
    <cellStyle name="_Hamakua_refinance_042301_pom consolidated v3_ML Outputs_JV - SLC-MIT" xfId="3212" xr:uid="{0D0C4897-401C-444B-881A-8874B0FE6853}"/>
    <cellStyle name="_Hamakua_refinance_042301_pom consolidated v3_Project Forest Pro Forma Model v58" xfId="641" xr:uid="{C0C1C6FB-61C8-4A80-8EBB-959B99344991}"/>
    <cellStyle name="_Hamakua_refinance_042301_pom consolidated v3_Project Forest Pro Forma Model v58_DFC_4T21_com_TS" xfId="4111" xr:uid="{E5725FC3-8DF2-4969-9810-74904E4896C1}"/>
    <cellStyle name="_Hamakua_refinance_042301_pom consolidated v3_Project Forest Pro Forma Model v58_JV - SLC-MIT" xfId="3213" xr:uid="{775F7E31-92DE-4DDA-AAF8-BCEB012A0522}"/>
    <cellStyle name="_Illinois 111100 v1" xfId="642" xr:uid="{80691606-54F6-44CD-B5E3-801DACEBBA43}"/>
    <cellStyle name="_Illinois 111100 v1_Copy of CNL Consolidated model_v.FPL_v37" xfId="643" xr:uid="{E5CC1E99-5852-4FFC-9A85-665E815A6F93}"/>
    <cellStyle name="_Illinois 111100 v1_Copy of CNL Consolidated model_v.FPL_v37_DFC_4T21_com_TS" xfId="4113" xr:uid="{A6FF804B-00CE-4760-B196-8D535BEFB3FE}"/>
    <cellStyle name="_Illinois 111100 v1_Copy of CNL Consolidated model_v.FPL_v37_Exelon Power Fuel Forecast - Project P 6-11-2004 ver21" xfId="644" xr:uid="{568DBA56-4F0F-4492-BCA2-85C3D9DEDCE2}"/>
    <cellStyle name="_Illinois 111100 v1_Copy of CNL Consolidated model_v.FPL_v37_Exelon Power Fuel Forecast - Project P 6-11-2004 ver21_DFC_4T21_com_TS" xfId="4114" xr:uid="{44AB6BC7-BFE7-4ECA-AD68-E93363E2236D}"/>
    <cellStyle name="_Illinois 111100 v1_Copy of CNL Consolidated model_v.FPL_v37_Exelon Power Fuel Forecast - Project P 6-11-2004 ver21_JV - SLC-MIT" xfId="3216" xr:uid="{9A4590A8-CEC8-49F7-AB6E-337A4B8D3A3C}"/>
    <cellStyle name="_Illinois 111100 v1_Copy of CNL Consolidated model_v.FPL_v37_JV - SLC-MIT" xfId="3215" xr:uid="{9B9E2BC7-B39F-4DF1-A25C-AE4B5BC0D25B}"/>
    <cellStyle name="_Illinois 111100 v1_Copy of CNL Consolidated model_v.FPL_v37_ML Outputs" xfId="645" xr:uid="{CC44E448-0437-4ED7-BEE0-86483466D9FF}"/>
    <cellStyle name="_Illinois 111100 v1_Copy of CNL Consolidated model_v.FPL_v37_ML Outputs_DFC_4T21_com_TS" xfId="4115" xr:uid="{33725C7B-EAAE-4553-BE16-D2E2019098D6}"/>
    <cellStyle name="_Illinois 111100 v1_Copy of CNL Consolidated model_v.FPL_v37_ML Outputs_JV - SLC-MIT" xfId="3217" xr:uid="{82638B69-B25B-4C08-9F14-85BBBD489CC2}"/>
    <cellStyle name="_Illinois 111100 v1_Copy of CNL Consolidated model_v.FPL_v37_Project Forest Pro Forma Model v58" xfId="646" xr:uid="{5BC800C6-6A10-43CC-B234-9CFA072DF79B}"/>
    <cellStyle name="_Illinois 111100 v1_Copy of CNL Consolidated model_v.FPL_v37_Project Forest Pro Forma Model v58_DFC_4T21_com_TS" xfId="4116" xr:uid="{21713EBB-0302-4D0F-AED6-EB0EFCBFCFF0}"/>
    <cellStyle name="_Illinois 111100 v1_Copy of CNL Consolidated model_v.FPL_v37_Project Forest Pro Forma Model v58_JV - SLC-MIT" xfId="3218" xr:uid="{FB4D212E-7435-4FBB-A456-EF1C51816C30}"/>
    <cellStyle name="_Illinois 111100 v1_D_Consolidated2" xfId="647" xr:uid="{610B8F24-A22E-4A2D-9760-356FF63F30C7}"/>
    <cellStyle name="_Illinois 111100 v1_D_Consolidated2_DFC_4T21_com_TS" xfId="4117" xr:uid="{76E809DD-7A6A-4CBC-A283-78A429EE23DC}"/>
    <cellStyle name="_Illinois 111100 v1_D_Consolidated2_JV - SLC-MIT" xfId="3219" xr:uid="{2CDCC649-AC9C-4035-B638-820A75623468}"/>
    <cellStyle name="_Illinois 111100 v1_DFC_4T21_com_TS" xfId="4112" xr:uid="{38001AD4-9730-4AEE-BB28-518528C1AFD7}"/>
    <cellStyle name="_Illinois 111100 v1_JV - SLC-MIT" xfId="3214" xr:uid="{56901223-F9FD-4A67-9A05-EA7E910433F3}"/>
    <cellStyle name="_Illinois 111100 v1_Model v9.8" xfId="648" xr:uid="{11D05E76-FC4D-491E-B423-033132BAAAC7}"/>
    <cellStyle name="_Illinois 111100 v1_Model v9.8_DFC_4T21_com_TS" xfId="4118" xr:uid="{D5EAF9F1-A14A-4ECB-A375-BD62CB56EFC9}"/>
    <cellStyle name="_Illinois 111100 v1_Model v9.8_JV - SLC-MIT" xfId="3220" xr:uid="{648D5105-6982-4A55-A9AF-E368741689E2}"/>
    <cellStyle name="_Illinois 111100 v1_Mutilples Template2" xfId="649" xr:uid="{FC8EAD98-DC79-4B4C-93A3-4A9C07A586F3}"/>
    <cellStyle name="_Illinois 111100 v1_Mutilples Template2_DFC_4T21_com_TS" xfId="4119" xr:uid="{762767A8-6FDB-4244-BB44-2BE41B33793E}"/>
    <cellStyle name="_Illinois 111100 v1_Mutilples Template2_Exelon Power Fuel Forecast - Project P 6-11-2004 ver21" xfId="650" xr:uid="{EEE202BA-7146-41CF-AE2B-9C91194B9C8C}"/>
    <cellStyle name="_Illinois 111100 v1_Mutilples Template2_Exelon Power Fuel Forecast - Project P 6-11-2004 ver21_DFC_4T21_com_TS" xfId="4120" xr:uid="{0A6E2399-BCE2-4522-A258-AE19194C9998}"/>
    <cellStyle name="_Illinois 111100 v1_Mutilples Template2_Exelon Power Fuel Forecast - Project P 6-11-2004 ver21_JV - SLC-MIT" xfId="3222" xr:uid="{34A77231-4B78-44DF-BA49-8A1C4367EB61}"/>
    <cellStyle name="_Illinois 111100 v1_Mutilples Template2_JV - SLC-MIT" xfId="3221" xr:uid="{A4358A75-804A-43E9-AF22-70895FDC6FA6}"/>
    <cellStyle name="_Illinois 111100 v1_Mutilples Template2_ML Outputs" xfId="651" xr:uid="{84AB1B3C-FAEF-4CD2-9A20-A2AB450AE4C1}"/>
    <cellStyle name="_Illinois 111100 v1_Mutilples Template2_ML Outputs_DFC_4T21_com_TS" xfId="4121" xr:uid="{A95A4E0E-E47A-4FF9-B37A-6FC4255E1AFD}"/>
    <cellStyle name="_Illinois 111100 v1_Mutilples Template2_ML Outputs_JV - SLC-MIT" xfId="3223" xr:uid="{9327B906-0B19-4302-B1E5-85493E399C7B}"/>
    <cellStyle name="_Illinois 111100 v1_Mutilples Template2_Project Forest Pro Forma Model v58" xfId="652" xr:uid="{CDEDFA4C-EB3C-4BA1-A313-3A85E7EF72C8}"/>
    <cellStyle name="_Illinois 111100 v1_Mutilples Template2_Project Forest Pro Forma Model v58_DFC_4T21_com_TS" xfId="4122" xr:uid="{6A3CB7AC-AF3B-48EC-BCFC-651B78ED76FB}"/>
    <cellStyle name="_Illinois 111100 v1_Mutilples Template2_Project Forest Pro Forma Model v58_JV - SLC-MIT" xfId="3224" xr:uid="{C96F9330-5BD9-4A30-BEBC-7E029A137FEE}"/>
    <cellStyle name="_Illinois 111100 v1_pom consolidated v3" xfId="653" xr:uid="{C078D75F-0C3A-45A6-9D66-B1A2E5848271}"/>
    <cellStyle name="_Illinois 111100 v1_pom consolidated v3_DFC_4T21_com_TS" xfId="4123" xr:uid="{54502361-A1B4-412B-8D45-6E261BD16896}"/>
    <cellStyle name="_Illinois 111100 v1_pom consolidated v3_Exelon Power Fuel Forecast - Project P 6-11-2004 ver21" xfId="654" xr:uid="{9A2638DA-1C35-4182-8BF3-672C8A4F621B}"/>
    <cellStyle name="_Illinois 111100 v1_pom consolidated v3_Exelon Power Fuel Forecast - Project P 6-11-2004 ver21_DFC_4T21_com_TS" xfId="4124" xr:uid="{644CFD20-A8A4-4661-A0B4-913AA5980AD9}"/>
    <cellStyle name="_Illinois 111100 v1_pom consolidated v3_Exelon Power Fuel Forecast - Project P 6-11-2004 ver21_JV - SLC-MIT" xfId="3226" xr:uid="{5CBEBD13-6EB2-4FE0-A299-387C1109ABA7}"/>
    <cellStyle name="_Illinois 111100 v1_pom consolidated v3_JV - SLC-MIT" xfId="3225" xr:uid="{D4130D0E-0B78-4049-B346-9F83DFC44B45}"/>
    <cellStyle name="_Illinois 111100 v1_pom consolidated v3_ML Outputs" xfId="655" xr:uid="{5D8B9201-D17C-4FE1-8460-7351CDA115CB}"/>
    <cellStyle name="_Illinois 111100 v1_pom consolidated v3_ML Outputs_DFC_4T21_com_TS" xfId="4125" xr:uid="{6391D9A9-FA7E-46BE-A416-53B2EB9A4DC9}"/>
    <cellStyle name="_Illinois 111100 v1_pom consolidated v3_ML Outputs_JV - SLC-MIT" xfId="3227" xr:uid="{F24BF4C6-CE47-4945-9AA0-A51937ECE579}"/>
    <cellStyle name="_Illinois 111100 v1_pom consolidated v3_Project Forest Pro Forma Model v58" xfId="656" xr:uid="{E610C945-7538-4D22-8322-0E6365EF865B}"/>
    <cellStyle name="_Illinois 111100 v1_pom consolidated v3_Project Forest Pro Forma Model v58_DFC_4T21_com_TS" xfId="4126" xr:uid="{964E1F34-2193-4B4A-A973-82C04D869B9E}"/>
    <cellStyle name="_Illinois 111100 v1_pom consolidated v3_Project Forest Pro Forma Model v58_JV - SLC-MIT" xfId="3228" xr:uid="{F17E548E-BA03-46AA-B886-B9D08A757531}"/>
    <cellStyle name="_x0013__JV - SLC-MIT" xfId="2632" xr:uid="{39AD9B57-CFF0-4959-BCD2-0C8D868373AC}"/>
    <cellStyle name="_LDC Rate Base Model_v5" xfId="657" xr:uid="{E68A6BCA-D365-43DC-8DAA-87C0D2312D5F}"/>
    <cellStyle name="_LDC Rate Base Model_v5_Exelon Power Fuel Forecast - Project P 6-11-2004 ver21" xfId="658" xr:uid="{F613126E-B247-4062-8349-BE4C41C10F45}"/>
    <cellStyle name="_LDC Rate Base Model_v5_ML Outputs" xfId="659" xr:uid="{DD3C1AE1-2AFC-4A75-9A73-96C9DE014C8F}"/>
    <cellStyle name="_LDC Rate Base Model_v5_Project Forest Pro Forma Model v58" xfId="660" xr:uid="{09C81060-B96C-4B44-ACF1-CAD809ABEF95}"/>
    <cellStyle name="_Loan Draw Schedule" xfId="661" xr:uid="{C5937CA6-5483-4F7C-91B2-27E8F9CD05FB}"/>
    <cellStyle name="_Loan Draw Schedule_Copy of CNL Consolidated model_v.FPL_v37" xfId="662" xr:uid="{A8D285A8-5A20-4624-831B-0D30592BFD48}"/>
    <cellStyle name="_Loan Draw Schedule_Copy of CNL Consolidated model_v.FPL_v37_DFC_4T21_com_TS" xfId="4128" xr:uid="{E17C1CA9-2088-4437-B32C-CC4197F5F22F}"/>
    <cellStyle name="_Loan Draw Schedule_Copy of CNL Consolidated model_v.FPL_v37_Exelon Power Fuel Forecast - Project P 6-11-2004 ver21" xfId="663" xr:uid="{01773B5F-076D-4661-938D-D1E9C561AC7D}"/>
    <cellStyle name="_Loan Draw Schedule_Copy of CNL Consolidated model_v.FPL_v37_Exelon Power Fuel Forecast - Project P 6-11-2004 ver21_DFC_4T21_com_TS" xfId="4129" xr:uid="{9FF0C1D1-4535-465A-8335-F224FBA3FEFE}"/>
    <cellStyle name="_Loan Draw Schedule_Copy of CNL Consolidated model_v.FPL_v37_Exelon Power Fuel Forecast - Project P 6-11-2004 ver21_JV - SLC-MIT" xfId="3231" xr:uid="{9DDEA6B4-07F8-4565-8AB7-159B6D44CC84}"/>
    <cellStyle name="_Loan Draw Schedule_Copy of CNL Consolidated model_v.FPL_v37_JV - SLC-MIT" xfId="3230" xr:uid="{895D5474-9299-42E4-981D-48050F393516}"/>
    <cellStyle name="_Loan Draw Schedule_Copy of CNL Consolidated model_v.FPL_v37_ML Outputs" xfId="664" xr:uid="{79134658-0639-4DB8-B376-51EA0C231B11}"/>
    <cellStyle name="_Loan Draw Schedule_Copy of CNL Consolidated model_v.FPL_v37_ML Outputs_DFC_4T21_com_TS" xfId="4130" xr:uid="{D2615A43-909A-4761-A93E-2F78C6D633D7}"/>
    <cellStyle name="_Loan Draw Schedule_Copy of CNL Consolidated model_v.FPL_v37_ML Outputs_JV - SLC-MIT" xfId="3232" xr:uid="{F57DA877-F05F-49ED-905A-6939C3DE4199}"/>
    <cellStyle name="_Loan Draw Schedule_Copy of CNL Consolidated model_v.FPL_v37_Project Forest Pro Forma Model v58" xfId="665" xr:uid="{16BBA25C-E3BE-4897-A1C8-01E2CF3B2421}"/>
    <cellStyle name="_Loan Draw Schedule_Copy of CNL Consolidated model_v.FPL_v37_Project Forest Pro Forma Model v58_DFC_4T21_com_TS" xfId="4131" xr:uid="{A18E251B-46D8-4A8F-86CB-DE5CDAB72266}"/>
    <cellStyle name="_Loan Draw Schedule_Copy of CNL Consolidated model_v.FPL_v37_Project Forest Pro Forma Model v58_JV - SLC-MIT" xfId="3233" xr:uid="{EF92236F-431C-462F-B35A-FF6CDB5A5B71}"/>
    <cellStyle name="_Loan Draw Schedule_D_Consolidated2" xfId="666" xr:uid="{F8722964-9DB6-4342-893D-82AA2E6E1B5D}"/>
    <cellStyle name="_Loan Draw Schedule_D_Consolidated2_DFC_4T21_com_TS" xfId="4132" xr:uid="{78829D68-DC8D-4F93-A428-A1AE8992433E}"/>
    <cellStyle name="_Loan Draw Schedule_D_Consolidated2_JV - SLC-MIT" xfId="3234" xr:uid="{B882460F-6AD1-4668-9238-F0118BDD5E41}"/>
    <cellStyle name="_Loan Draw Schedule_DFC_4T21_com_TS" xfId="4127" xr:uid="{54286FA4-1A23-4064-BBD4-6923DDB42BBE}"/>
    <cellStyle name="_Loan Draw Schedule_JV - SLC-MIT" xfId="3229" xr:uid="{E014083C-D8F1-4F86-9008-F16B860E3198}"/>
    <cellStyle name="_Loan Draw Schedule_Model v9.8" xfId="667" xr:uid="{2BA9F108-484F-4595-964D-DC7A6348EE0B}"/>
    <cellStyle name="_Loan Draw Schedule_Model v9.8_DFC_4T21_com_TS" xfId="4133" xr:uid="{909A18F5-C1C2-45FB-8EE7-C45BF1E1ACA6}"/>
    <cellStyle name="_Loan Draw Schedule_Model v9.8_JV - SLC-MIT" xfId="3235" xr:uid="{3C2BE075-8182-4BD5-A48C-D7FB6B0BE9B9}"/>
    <cellStyle name="_Loan Draw Schedule_Mutilples Template2" xfId="668" xr:uid="{EA7F2BD4-BF1D-4B27-A386-E5C8BA51FFFF}"/>
    <cellStyle name="_Loan Draw Schedule_Mutilples Template2_DFC_4T21_com_TS" xfId="4134" xr:uid="{1D8FE0EC-1F53-4072-9DB7-30AE92D54052}"/>
    <cellStyle name="_Loan Draw Schedule_Mutilples Template2_Exelon Power Fuel Forecast - Project P 6-11-2004 ver21" xfId="669" xr:uid="{336F055E-1065-460F-AD94-7DE7F0D3BF1E}"/>
    <cellStyle name="_Loan Draw Schedule_Mutilples Template2_Exelon Power Fuel Forecast - Project P 6-11-2004 ver21_DFC_4T21_com_TS" xfId="4135" xr:uid="{E1D0C163-24B8-404D-A556-B7A8EC99B494}"/>
    <cellStyle name="_Loan Draw Schedule_Mutilples Template2_Exelon Power Fuel Forecast - Project P 6-11-2004 ver21_JV - SLC-MIT" xfId="3237" xr:uid="{ABA99FE2-C90F-46CC-A6E0-CD9B8DF2520A}"/>
    <cellStyle name="_Loan Draw Schedule_Mutilples Template2_JV - SLC-MIT" xfId="3236" xr:uid="{2D1FFFBA-B7C9-4B4A-B0C2-4FC8AB2B9CC5}"/>
    <cellStyle name="_Loan Draw Schedule_Mutilples Template2_ML Outputs" xfId="670" xr:uid="{2D96D3E7-3968-4082-A257-3061959052E7}"/>
    <cellStyle name="_Loan Draw Schedule_Mutilples Template2_ML Outputs_DFC_4T21_com_TS" xfId="4136" xr:uid="{33A8A9B0-FB92-431C-8A18-725876639A9F}"/>
    <cellStyle name="_Loan Draw Schedule_Mutilples Template2_ML Outputs_JV - SLC-MIT" xfId="3238" xr:uid="{677DF00D-7B03-4508-BE47-4C688F07C75E}"/>
    <cellStyle name="_Loan Draw Schedule_Mutilples Template2_Project Forest Pro Forma Model v58" xfId="671" xr:uid="{8C5B7178-5F4D-4CF3-9BC2-B10921FB5333}"/>
    <cellStyle name="_Loan Draw Schedule_Mutilples Template2_Project Forest Pro Forma Model v58_DFC_4T21_com_TS" xfId="4137" xr:uid="{34296B8E-8C38-4753-959B-C18260EA04D8}"/>
    <cellStyle name="_Loan Draw Schedule_Mutilples Template2_Project Forest Pro Forma Model v58_JV - SLC-MIT" xfId="3239" xr:uid="{3AB06D6A-2CAE-4198-98A6-E5FF496AC17F}"/>
    <cellStyle name="_Loan Draw Schedule_pom consolidated v3" xfId="672" xr:uid="{BEDBCF51-A19C-404E-B204-8A7149AF6706}"/>
    <cellStyle name="_Loan Draw Schedule_pom consolidated v3_DFC_4T21_com_TS" xfId="4138" xr:uid="{B1E4ED46-45B2-4F9E-97C4-582FF8A275D3}"/>
    <cellStyle name="_Loan Draw Schedule_pom consolidated v3_Exelon Power Fuel Forecast - Project P 6-11-2004 ver21" xfId="673" xr:uid="{B64C6152-9EF8-48F6-ACA8-F4DF862F1ADE}"/>
    <cellStyle name="_Loan Draw Schedule_pom consolidated v3_Exelon Power Fuel Forecast - Project P 6-11-2004 ver21_DFC_4T21_com_TS" xfId="4139" xr:uid="{332ABB1A-5227-4FC1-A36B-8794A2A4B6F9}"/>
    <cellStyle name="_Loan Draw Schedule_pom consolidated v3_Exelon Power Fuel Forecast - Project P 6-11-2004 ver21_JV - SLC-MIT" xfId="3241" xr:uid="{245C7205-945C-444F-A0A4-B161B629CDF4}"/>
    <cellStyle name="_Loan Draw Schedule_pom consolidated v3_JV - SLC-MIT" xfId="3240" xr:uid="{EFB4E9F7-AD37-42D6-9240-CF821B099765}"/>
    <cellStyle name="_Loan Draw Schedule_pom consolidated v3_ML Outputs" xfId="674" xr:uid="{150B4520-7DF9-434D-A398-63147658BB27}"/>
    <cellStyle name="_Loan Draw Schedule_pom consolidated v3_ML Outputs_DFC_4T21_com_TS" xfId="4140" xr:uid="{AB23B265-7E82-4C42-8A20-0BA9845BCB3B}"/>
    <cellStyle name="_Loan Draw Schedule_pom consolidated v3_ML Outputs_JV - SLC-MIT" xfId="3242" xr:uid="{C83F42E0-E3F0-4ECB-829A-6177516D5AC4}"/>
    <cellStyle name="_Loan Draw Schedule_pom consolidated v3_Project Forest Pro Forma Model v58" xfId="675" xr:uid="{CA4E099B-2B24-4D23-BD2B-2804D20E2955}"/>
    <cellStyle name="_Loan Draw Schedule_pom consolidated v3_Project Forest Pro Forma Model v58_DFC_4T21_com_TS" xfId="4141" xr:uid="{458DCD40-CEF4-45E2-996C-D95CBD5F152A}"/>
    <cellStyle name="_Loan Draw Schedule_pom consolidated v3_Project Forest Pro Forma Model v58_JV - SLC-MIT" xfId="3243" xr:uid="{A19346CE-3FEB-4FBB-809F-4170EF2AF4F5}"/>
    <cellStyle name="_Merger_PSEG_v9.2" xfId="676" xr:uid="{58EC9F4E-3E0B-4EE0-89F9-C5768255A27E}"/>
    <cellStyle name="_Merger_PSEG_v9.2_DFC_4T21_com_TS" xfId="4142" xr:uid="{404A6410-AFAF-49C8-BF6A-CBB3F11F5EB1}"/>
    <cellStyle name="_Merger_PSEG_v9.2_Exelon Power Fuel Forecast - Project P 6-11-2004 ver21" xfId="677" xr:uid="{5D45F984-DC81-4DB8-A59E-4D8529B27E3B}"/>
    <cellStyle name="_Merger_PSEG_v9.2_Exelon Power Fuel Forecast - Project P 6-11-2004 ver21_DFC_4T21_com_TS" xfId="4143" xr:uid="{FEAB95B3-F1A2-4BAF-BE0C-EDE24ABA18F8}"/>
    <cellStyle name="_Merger_PSEG_v9.2_Exelon Power Fuel Forecast - Project P 6-11-2004 ver21_JV - SLC-MIT" xfId="3245" xr:uid="{8FBD75F1-CEEB-40E1-9D2C-789A2BD823EF}"/>
    <cellStyle name="_Merger_PSEG_v9.2_JV - SLC-MIT" xfId="3244" xr:uid="{DF7EEBEE-7884-4CD6-8499-FFC868BB7A21}"/>
    <cellStyle name="_Merger_PSEG_v9.2_ML Outputs" xfId="678" xr:uid="{90A5F964-06E3-4129-81C9-D9D597D9714A}"/>
    <cellStyle name="_Merger_PSEG_v9.2_ML Outputs_DFC_4T21_com_TS" xfId="4144" xr:uid="{63787083-E7F0-43BF-85FD-013F56EE81FC}"/>
    <cellStyle name="_Merger_PSEG_v9.2_ML Outputs_JV - SLC-MIT" xfId="3246" xr:uid="{D1CB3338-FA51-4A3D-95BD-CE42489DF403}"/>
    <cellStyle name="_Merger_PSEG_v9.2_Project Forest Pro Forma Model v58" xfId="679" xr:uid="{E18FDD56-E2C2-4048-A5AB-83C562BBDEBA}"/>
    <cellStyle name="_Merger_PSEG_v9.2_Project Forest Pro Forma Model v58_DFC_4T21_com_TS" xfId="4145" xr:uid="{7D282C66-8470-4A6D-B5EB-E97399B291CD}"/>
    <cellStyle name="_Merger_PSEG_v9.2_Project Forest Pro Forma Model v58_JV - SLC-MIT" xfId="3247" xr:uid="{5BCB8A5D-3807-4D1E-B735-EA70858651B0}"/>
    <cellStyle name="_Missouri 0502 v6_TPS_PPA" xfId="680" xr:uid="{E67E039E-3BDE-4E92-822A-7BF35C605EB1}"/>
    <cellStyle name="_Missouri 0502 v6_TPS_PPA_Copy of CNL Consolidated model_v.FPL_v37" xfId="681" xr:uid="{7270BD3D-6164-442C-B565-98F95E5B9FCA}"/>
    <cellStyle name="_Missouri 0502 v6_TPS_PPA_Copy of CNL Consolidated model_v.FPL_v37_DFC_4T21_com_TS" xfId="4147" xr:uid="{8D028CE0-5EA6-4C05-AFE4-81405AA901B9}"/>
    <cellStyle name="_Missouri 0502 v6_TPS_PPA_Copy of CNL Consolidated model_v.FPL_v37_Exelon Power Fuel Forecast - Project P 6-11-2004 ver21" xfId="682" xr:uid="{B86BE7C6-E95C-4AB7-AFA4-AC61F1641C15}"/>
    <cellStyle name="_Missouri 0502 v6_TPS_PPA_Copy of CNL Consolidated model_v.FPL_v37_Exelon Power Fuel Forecast - Project P 6-11-2004 ver21_DFC_4T21_com_TS" xfId="4148" xr:uid="{4417D632-DA6B-4344-AB89-B30BFFA2502E}"/>
    <cellStyle name="_Missouri 0502 v6_TPS_PPA_Copy of CNL Consolidated model_v.FPL_v37_Exelon Power Fuel Forecast - Project P 6-11-2004 ver21_JV - SLC-MIT" xfId="3250" xr:uid="{A1E4D092-FD8B-4F83-BDF1-EDABA8649726}"/>
    <cellStyle name="_Missouri 0502 v6_TPS_PPA_Copy of CNL Consolidated model_v.FPL_v37_JV - SLC-MIT" xfId="3249" xr:uid="{1D766285-F5C9-45A4-A953-5A4189D3062F}"/>
    <cellStyle name="_Missouri 0502 v6_TPS_PPA_Copy of CNL Consolidated model_v.FPL_v37_ML Outputs" xfId="683" xr:uid="{1AAD0B9F-58FB-4240-9F7C-B2FAD250F20E}"/>
    <cellStyle name="_Missouri 0502 v6_TPS_PPA_Copy of CNL Consolidated model_v.FPL_v37_ML Outputs_DFC_4T21_com_TS" xfId="4149" xr:uid="{E89FF7B6-56A8-455A-8A2C-1B9E2B21E28E}"/>
    <cellStyle name="_Missouri 0502 v6_TPS_PPA_Copy of CNL Consolidated model_v.FPL_v37_ML Outputs_JV - SLC-MIT" xfId="3251" xr:uid="{7C0951FF-A8C7-461C-B83C-E038F59AAF27}"/>
    <cellStyle name="_Missouri 0502 v6_TPS_PPA_Copy of CNL Consolidated model_v.FPL_v37_Project Forest Pro Forma Model v58" xfId="684" xr:uid="{4EF926E8-CE98-4507-8042-E20F989648D2}"/>
    <cellStyle name="_Missouri 0502 v6_TPS_PPA_Copy of CNL Consolidated model_v.FPL_v37_Project Forest Pro Forma Model v58_DFC_4T21_com_TS" xfId="4150" xr:uid="{8ECED4ED-4D2D-4354-8597-3ED2B288BAFE}"/>
    <cellStyle name="_Missouri 0502 v6_TPS_PPA_Copy of CNL Consolidated model_v.FPL_v37_Project Forest Pro Forma Model v58_JV - SLC-MIT" xfId="3252" xr:uid="{07150CD6-1C15-46C8-940B-48D13471EECA}"/>
    <cellStyle name="_Missouri 0502 v6_TPS_PPA_D_Consolidated2" xfId="685" xr:uid="{CF09E848-71F2-4D37-AB79-845740D3C00D}"/>
    <cellStyle name="_Missouri 0502 v6_TPS_PPA_D_Consolidated2_DFC_4T21_com_TS" xfId="4151" xr:uid="{CFB2BB12-5155-4C3B-9D44-3F38E4098C40}"/>
    <cellStyle name="_Missouri 0502 v6_TPS_PPA_D_Consolidated2_JV - SLC-MIT" xfId="3253" xr:uid="{E6F61BC2-87C7-40D8-934B-D2BE9B128083}"/>
    <cellStyle name="_Missouri 0502 v6_TPS_PPA_DFC_4T21_com_TS" xfId="4146" xr:uid="{0CD4C6AC-10F8-432B-97D9-89F0EF47F8F4}"/>
    <cellStyle name="_Missouri 0502 v6_TPS_PPA_JV - SLC-MIT" xfId="3248" xr:uid="{E2BE951A-4A29-4B8D-8D8E-D9BFDA546BDC}"/>
    <cellStyle name="_Missouri 0502 v6_TPS_PPA_Model v9.8" xfId="686" xr:uid="{ADA16579-65E9-4A02-AD33-3CF6B8FBE8DB}"/>
    <cellStyle name="_Missouri 0502 v6_TPS_PPA_Model v9.8_DFC_4T21_com_TS" xfId="4152" xr:uid="{4D0C84F3-D8D0-48B4-B8FD-F271C65595FC}"/>
    <cellStyle name="_Missouri 0502 v6_TPS_PPA_Model v9.8_JV - SLC-MIT" xfId="3254" xr:uid="{FEF03998-3E3E-4ED0-AA98-1655EF728B4F}"/>
    <cellStyle name="_Missouri 0502 v6_TPS_PPA_Mutilples Template2" xfId="687" xr:uid="{1EAB3BD5-A017-4AA0-BACE-AFE7243491CD}"/>
    <cellStyle name="_Missouri 0502 v6_TPS_PPA_Mutilples Template2_DFC_4T21_com_TS" xfId="4153" xr:uid="{CF619AF0-F35E-41E0-A94B-8AB9F1056CA0}"/>
    <cellStyle name="_Missouri 0502 v6_TPS_PPA_Mutilples Template2_Exelon Power Fuel Forecast - Project P 6-11-2004 ver21" xfId="688" xr:uid="{5E2D47ED-703F-4279-B67C-8646626BB8EC}"/>
    <cellStyle name="_Missouri 0502 v6_TPS_PPA_Mutilples Template2_Exelon Power Fuel Forecast - Project P 6-11-2004 ver21_DFC_4T21_com_TS" xfId="4154" xr:uid="{DF9781C5-51A0-415A-BC10-04DDD1EB2ECB}"/>
    <cellStyle name="_Missouri 0502 v6_TPS_PPA_Mutilples Template2_Exelon Power Fuel Forecast - Project P 6-11-2004 ver21_JV - SLC-MIT" xfId="3256" xr:uid="{D9E28DAA-E418-4E43-A185-1E18C353821E}"/>
    <cellStyle name="_Missouri 0502 v6_TPS_PPA_Mutilples Template2_JV - SLC-MIT" xfId="3255" xr:uid="{D61EC378-5793-42A7-B798-BDD96359A200}"/>
    <cellStyle name="_Missouri 0502 v6_TPS_PPA_Mutilples Template2_ML Outputs" xfId="689" xr:uid="{E2C7478A-9F8C-4EAF-A21F-53DA932A726C}"/>
    <cellStyle name="_Missouri 0502 v6_TPS_PPA_Mutilples Template2_ML Outputs_DFC_4T21_com_TS" xfId="4155" xr:uid="{8DB1E4D3-F6B1-484A-978F-98F8F4729147}"/>
    <cellStyle name="_Missouri 0502 v6_TPS_PPA_Mutilples Template2_ML Outputs_JV - SLC-MIT" xfId="3257" xr:uid="{A8DA0BA9-B3E6-4CE0-B2AC-501958AE7F25}"/>
    <cellStyle name="_Missouri 0502 v6_TPS_PPA_Mutilples Template2_Project Forest Pro Forma Model v58" xfId="690" xr:uid="{9E46EBE9-2F67-4B83-BB9C-2B25D6791910}"/>
    <cellStyle name="_Missouri 0502 v6_TPS_PPA_Mutilples Template2_Project Forest Pro Forma Model v58_DFC_4T21_com_TS" xfId="4156" xr:uid="{D0E20A6D-444A-4DC4-BFA0-DC5599AC4670}"/>
    <cellStyle name="_Missouri 0502 v6_TPS_PPA_Mutilples Template2_Project Forest Pro Forma Model v58_JV - SLC-MIT" xfId="3258" xr:uid="{4986B8EF-6551-4836-9BA4-940A6FE29F2F}"/>
    <cellStyle name="_Missouri 0502 v6_TPS_PPA_pom consolidated v3" xfId="691" xr:uid="{C2BAED6B-D23D-4EA2-B1B2-CA6818F828A4}"/>
    <cellStyle name="_Missouri 0502 v6_TPS_PPA_pom consolidated v3_DFC_4T21_com_TS" xfId="4157" xr:uid="{8529C3EF-42E8-4F1F-9498-DF7927C52472}"/>
    <cellStyle name="_Missouri 0502 v6_TPS_PPA_pom consolidated v3_Exelon Power Fuel Forecast - Project P 6-11-2004 ver21" xfId="692" xr:uid="{B21E5D7B-81FB-41D1-AC30-C378BB53D66B}"/>
    <cellStyle name="_Missouri 0502 v6_TPS_PPA_pom consolidated v3_Exelon Power Fuel Forecast - Project P 6-11-2004 ver21_DFC_4T21_com_TS" xfId="4158" xr:uid="{349AB6A0-D9E2-4942-8538-876678F42C85}"/>
    <cellStyle name="_Missouri 0502 v6_TPS_PPA_pom consolidated v3_Exelon Power Fuel Forecast - Project P 6-11-2004 ver21_JV - SLC-MIT" xfId="3260" xr:uid="{364A87E4-A47D-4022-9E5C-C96132E4BFF6}"/>
    <cellStyle name="_Missouri 0502 v6_TPS_PPA_pom consolidated v3_JV - SLC-MIT" xfId="3259" xr:uid="{C5B87F56-EE0B-48A7-8ECF-BA8B530DFB10}"/>
    <cellStyle name="_Missouri 0502 v6_TPS_PPA_pom consolidated v3_ML Outputs" xfId="693" xr:uid="{C5B8D926-2E63-433A-BD26-4A90EA1697F5}"/>
    <cellStyle name="_Missouri 0502 v6_TPS_PPA_pom consolidated v3_ML Outputs_DFC_4T21_com_TS" xfId="4159" xr:uid="{60742ACF-A471-42EA-8207-5BA678F72F65}"/>
    <cellStyle name="_Missouri 0502 v6_TPS_PPA_pom consolidated v3_ML Outputs_JV - SLC-MIT" xfId="3261" xr:uid="{C0609974-A5EC-465A-A422-D90BC164D35C}"/>
    <cellStyle name="_Missouri 0502 v6_TPS_PPA_pom consolidated v3_Project Forest Pro Forma Model v58" xfId="694" xr:uid="{62A1F142-9B3B-4015-9A9A-2E7223028115}"/>
    <cellStyle name="_Missouri 0502 v6_TPS_PPA_pom consolidated v3_Project Forest Pro Forma Model v58_DFC_4T21_com_TS" xfId="4160" xr:uid="{72C22F2A-B810-4508-AA1C-65AC1F76C7F1}"/>
    <cellStyle name="_Missouri 0502 v6_TPS_PPA_pom consolidated v3_Project Forest Pro Forma Model v58_JV - SLC-MIT" xfId="3262" xr:uid="{6043041D-A7FD-4527-BCAD-F0127E39347D}"/>
    <cellStyle name="_ML Outputs" xfId="695" xr:uid="{A2995842-492B-49C9-8750-2ECE923CBCAF}"/>
    <cellStyle name="_ML Outputs_DFC_4T21_com_TS" xfId="4161" xr:uid="{BCC0E7DB-4F23-447A-9546-08DE16AAC962}"/>
    <cellStyle name="_ML Outputs_JV - SLC-MIT" xfId="3263" xr:uid="{35309D8A-C9B0-451F-BD75-5320444A34BE}"/>
    <cellStyle name="_Model v9.8" xfId="696" xr:uid="{10A8ADBB-710C-4A2F-9EB4-77CC3DCB71C1}"/>
    <cellStyle name="_Mutilples Template2" xfId="697" xr:uid="{C7EBC6C1-EB12-47C8-80FC-ADBAD61E0244}"/>
    <cellStyle name="_Mutilples Template2_DFC_4T21_com_TS" xfId="4162" xr:uid="{50782E6F-A30D-44AA-B64E-6D70A0AD80F1}"/>
    <cellStyle name="_Mutilples Template2_Exelon Power Fuel Forecast - Project P 6-11-2004 ver21" xfId="698" xr:uid="{B42539AB-E989-415F-946B-D5ECEA8B9AA3}"/>
    <cellStyle name="_Mutilples Template2_Exelon Power Fuel Forecast - Project P 6-11-2004 ver21_DFC_4T21_com_TS" xfId="4163" xr:uid="{554166B7-E11C-4766-A7BD-4978025AE6C3}"/>
    <cellStyle name="_Mutilples Template2_Exelon Power Fuel Forecast - Project P 6-11-2004 ver21_JV - SLC-MIT" xfId="3265" xr:uid="{766AB751-3B02-439C-82D7-DB88730697BA}"/>
    <cellStyle name="_Mutilples Template2_JV - SLC-MIT" xfId="3264" xr:uid="{37E94F14-AC85-4834-BA6D-FD27187731F6}"/>
    <cellStyle name="_Mutilples Template2_ML Outputs" xfId="699" xr:uid="{73CFD31E-6EEB-4C2D-8EFF-A21C9507D742}"/>
    <cellStyle name="_Mutilples Template2_ML Outputs_DFC_4T21_com_TS" xfId="4164" xr:uid="{C07FCCE1-416A-43FB-BD5E-12CF68927CC5}"/>
    <cellStyle name="_Mutilples Template2_ML Outputs_JV - SLC-MIT" xfId="3266" xr:uid="{A5F96461-6059-42BC-B8A8-F2DF1890E41A}"/>
    <cellStyle name="_Mutilples Template2_Project Forest Pro Forma Model v58" xfId="700" xr:uid="{127B35E5-05AD-4A86-B2F5-73CB41964A60}"/>
    <cellStyle name="_Mutilples Template2_Project Forest Pro Forma Model v58_DFC_4T21_com_TS" xfId="4165" xr:uid="{908D6D19-5C52-4B22-A105-39732DCE0CB7}"/>
    <cellStyle name="_Mutilples Template2_Project Forest Pro Forma Model v58_JV - SLC-MIT" xfId="3267" xr:uid="{A7980617-057C-41CF-94F5-932E8FF98347}"/>
    <cellStyle name="_Oneta 052200 v1" xfId="701" xr:uid="{6ED71205-959E-46A5-81C9-70228B47479F}"/>
    <cellStyle name="_Oneta 052200 v1_Copy of CNL Consolidated model_v.FPL_v37" xfId="702" xr:uid="{94D95431-9BCF-4ADF-9948-698197AB20D5}"/>
    <cellStyle name="_Oneta 052200 v1_Copy of CNL Consolidated model_v.FPL_v37_DFC_4T21_com_TS" xfId="4167" xr:uid="{FE144BE5-D684-470C-B9CA-2411F4C546E2}"/>
    <cellStyle name="_Oneta 052200 v1_Copy of CNL Consolidated model_v.FPL_v37_Exelon Power Fuel Forecast - Project P 6-11-2004 ver21" xfId="703" xr:uid="{AE680F15-0CEC-4CA1-8291-B4828D196ACD}"/>
    <cellStyle name="_Oneta 052200 v1_Copy of CNL Consolidated model_v.FPL_v37_Exelon Power Fuel Forecast - Project P 6-11-2004 ver21_DFC_4T21_com_TS" xfId="4168" xr:uid="{A4748E5F-BAC6-40A2-BEF1-BBF4DFC3163F}"/>
    <cellStyle name="_Oneta 052200 v1_Copy of CNL Consolidated model_v.FPL_v37_Exelon Power Fuel Forecast - Project P 6-11-2004 ver21_JV - SLC-MIT" xfId="3270" xr:uid="{F7F6B01D-76BC-445C-BA35-396F82AA28E6}"/>
    <cellStyle name="_Oneta 052200 v1_Copy of CNL Consolidated model_v.FPL_v37_JV - SLC-MIT" xfId="3269" xr:uid="{AA9ECA91-CDB6-4320-9A5D-237CFE9E64FA}"/>
    <cellStyle name="_Oneta 052200 v1_Copy of CNL Consolidated model_v.FPL_v37_ML Outputs" xfId="704" xr:uid="{A99E8D63-5969-489C-96F2-5B6783AC296A}"/>
    <cellStyle name="_Oneta 052200 v1_Copy of CNL Consolidated model_v.FPL_v37_ML Outputs_DFC_4T21_com_TS" xfId="4169" xr:uid="{C7008AB0-F85C-47AF-BC52-AD0458571AFC}"/>
    <cellStyle name="_Oneta 052200 v1_Copy of CNL Consolidated model_v.FPL_v37_ML Outputs_JV - SLC-MIT" xfId="3271" xr:uid="{B07D7EF2-CEEE-4FC5-B76D-83A970B652B2}"/>
    <cellStyle name="_Oneta 052200 v1_Copy of CNL Consolidated model_v.FPL_v37_Project Forest Pro Forma Model v58" xfId="705" xr:uid="{B240C928-8BA1-478A-A718-D1B436452E39}"/>
    <cellStyle name="_Oneta 052200 v1_Copy of CNL Consolidated model_v.FPL_v37_Project Forest Pro Forma Model v58_DFC_4T21_com_TS" xfId="4170" xr:uid="{0CE73B3D-C97E-46DD-95CE-8272CA7B909F}"/>
    <cellStyle name="_Oneta 052200 v1_Copy of CNL Consolidated model_v.FPL_v37_Project Forest Pro Forma Model v58_JV - SLC-MIT" xfId="3272" xr:uid="{98DC246F-E985-4E06-9164-534152CBA4E8}"/>
    <cellStyle name="_Oneta 052200 v1_D_Consolidated2" xfId="706" xr:uid="{3E51B88D-B504-4055-87EE-02F623CC1D8C}"/>
    <cellStyle name="_Oneta 052200 v1_D_Consolidated2_DFC_4T21_com_TS" xfId="4171" xr:uid="{5CEEF4C8-082E-4D1E-92D3-2D021587AFD8}"/>
    <cellStyle name="_Oneta 052200 v1_D_Consolidated2_JV - SLC-MIT" xfId="3273" xr:uid="{CD442347-984D-4773-8D55-4C838176C77A}"/>
    <cellStyle name="_Oneta 052200 v1_DFC_4T21_com_TS" xfId="4166" xr:uid="{F6B4ADBF-02A7-4110-9680-DED40E84BEB3}"/>
    <cellStyle name="_Oneta 052200 v1_JV - SLC-MIT" xfId="3268" xr:uid="{C87C0FF2-FAB7-461D-9241-EEBCEB95FF71}"/>
    <cellStyle name="_Oneta 052200 v1_Model v9.8" xfId="707" xr:uid="{6D2A5F1A-0E95-4164-BD1B-ACD6ED61DCA8}"/>
    <cellStyle name="_Oneta 052200 v1_Model v9.8_DFC_4T21_com_TS" xfId="4172" xr:uid="{9B629BB1-6A00-4FCA-829F-DF9321F1B45C}"/>
    <cellStyle name="_Oneta 052200 v1_Model v9.8_JV - SLC-MIT" xfId="3274" xr:uid="{5562E6E0-978B-4233-99B8-EAAD9923D5CA}"/>
    <cellStyle name="_Oneta 052200 v1_Mutilples Template2" xfId="708" xr:uid="{3BE0D296-32BF-4972-BF00-0A09AC0C12DD}"/>
    <cellStyle name="_Oneta 052200 v1_Mutilples Template2_DFC_4T21_com_TS" xfId="4173" xr:uid="{0AFA768D-4DDF-491C-A335-4ED451911BF3}"/>
    <cellStyle name="_Oneta 052200 v1_Mutilples Template2_Exelon Power Fuel Forecast - Project P 6-11-2004 ver21" xfId="709" xr:uid="{898AAE4A-90AC-4004-B3D8-0709A61531E9}"/>
    <cellStyle name="_Oneta 052200 v1_Mutilples Template2_Exelon Power Fuel Forecast - Project P 6-11-2004 ver21_DFC_4T21_com_TS" xfId="4174" xr:uid="{D79EF489-9650-4984-839B-83822C12356D}"/>
    <cellStyle name="_Oneta 052200 v1_Mutilples Template2_Exelon Power Fuel Forecast - Project P 6-11-2004 ver21_JV - SLC-MIT" xfId="3276" xr:uid="{11228BCC-3DA1-4F57-A8A8-C8BBC2B34964}"/>
    <cellStyle name="_Oneta 052200 v1_Mutilples Template2_JV - SLC-MIT" xfId="3275" xr:uid="{CC7195AA-56C3-4900-AD0F-E692D946F7C9}"/>
    <cellStyle name="_Oneta 052200 v1_Mutilples Template2_ML Outputs" xfId="710" xr:uid="{2370E0BF-98C7-4114-9A2C-93C8B4E6D9B7}"/>
    <cellStyle name="_Oneta 052200 v1_Mutilples Template2_ML Outputs_DFC_4T21_com_TS" xfId="4175" xr:uid="{09FBFE14-7EA6-4907-9947-E91D03B15644}"/>
    <cellStyle name="_Oneta 052200 v1_Mutilples Template2_ML Outputs_JV - SLC-MIT" xfId="3277" xr:uid="{1198751E-89D6-4471-80EF-2BFDAA779511}"/>
    <cellStyle name="_Oneta 052200 v1_Mutilples Template2_Project Forest Pro Forma Model v58" xfId="711" xr:uid="{A3A171C7-BD56-43A0-87F9-BBCE025E45CF}"/>
    <cellStyle name="_Oneta 052200 v1_Mutilples Template2_Project Forest Pro Forma Model v58_DFC_4T21_com_TS" xfId="4176" xr:uid="{1118A2EA-AEA6-4D2B-BCA7-5E9B888E449D}"/>
    <cellStyle name="_Oneta 052200 v1_Mutilples Template2_Project Forest Pro Forma Model v58_JV - SLC-MIT" xfId="3278" xr:uid="{B3F6830F-3525-4FA1-9761-505589CFA7DF}"/>
    <cellStyle name="_Oneta 052200 v1_pom consolidated v3" xfId="712" xr:uid="{E2DF3769-E1BB-43C9-B384-07CC0AC1206C}"/>
    <cellStyle name="_Oneta 052200 v1_pom consolidated v3_DFC_4T21_com_TS" xfId="4177" xr:uid="{B0253BF8-1FC3-4601-8BC8-77B100AF9966}"/>
    <cellStyle name="_Oneta 052200 v1_pom consolidated v3_Exelon Power Fuel Forecast - Project P 6-11-2004 ver21" xfId="713" xr:uid="{71D307C3-0A64-40F7-87CF-812EC4DEFC8E}"/>
    <cellStyle name="_Oneta 052200 v1_pom consolidated v3_Exelon Power Fuel Forecast - Project P 6-11-2004 ver21_DFC_4T21_com_TS" xfId="4178" xr:uid="{FEDC460F-17E0-4AAB-A4E6-9ABABE76292E}"/>
    <cellStyle name="_Oneta 052200 v1_pom consolidated v3_Exelon Power Fuel Forecast - Project P 6-11-2004 ver21_JV - SLC-MIT" xfId="3280" xr:uid="{578AE897-0A41-4BB2-A738-1BFBC4A41DAE}"/>
    <cellStyle name="_Oneta 052200 v1_pom consolidated v3_JV - SLC-MIT" xfId="3279" xr:uid="{456723B2-A79D-4198-8205-DA2D4F865CF2}"/>
    <cellStyle name="_Oneta 052200 v1_pom consolidated v3_ML Outputs" xfId="714" xr:uid="{F5D3A580-9897-4A11-B94C-821E6AAD7539}"/>
    <cellStyle name="_Oneta 052200 v1_pom consolidated v3_ML Outputs_DFC_4T21_com_TS" xfId="4179" xr:uid="{BF576D1E-1A5F-4112-9073-89E68BA6D082}"/>
    <cellStyle name="_Oneta 052200 v1_pom consolidated v3_ML Outputs_JV - SLC-MIT" xfId="3281" xr:uid="{1562131E-B580-45B9-8CB1-A8F4595BF565}"/>
    <cellStyle name="_Oneta 052200 v1_pom consolidated v3_Project Forest Pro Forma Model v58" xfId="715" xr:uid="{8C4494B1-5243-421D-8918-F91A47651049}"/>
    <cellStyle name="_Oneta 052200 v1_pom consolidated v3_Project Forest Pro Forma Model v58_DFC_4T21_com_TS" xfId="4180" xr:uid="{D7242C7B-E960-4FE0-B2DE-7B7BE68EC9AE}"/>
    <cellStyle name="_Oneta 052200 v1_pom consolidated v3_Project Forest Pro Forma Model v58_JV - SLC-MIT" xfId="3282" xr:uid="{F6A4DC05-18BE-4DCC-A6C5-FDB030F57A42}"/>
    <cellStyle name="_Oneta 061300" xfId="716" xr:uid="{6DB010D5-1A7C-4D17-8A38-DE273DED44FA}"/>
    <cellStyle name="_Oneta 061300_Copy of CNL Consolidated model_v.FPL_v37" xfId="717" xr:uid="{596F3C2A-A577-44F5-8D71-A3B6BDCC97EB}"/>
    <cellStyle name="_Oneta 061300_Copy of CNL Consolidated model_v.FPL_v37_DFC_4T21_com_TS" xfId="4182" xr:uid="{2780FF89-D47A-4455-A680-4764B757D5E0}"/>
    <cellStyle name="_Oneta 061300_Copy of CNL Consolidated model_v.FPL_v37_Exelon Power Fuel Forecast - Project P 6-11-2004 ver21" xfId="718" xr:uid="{79129450-43FE-4DAC-BAD5-28FE91FE461F}"/>
    <cellStyle name="_Oneta 061300_Copy of CNL Consolidated model_v.FPL_v37_Exelon Power Fuel Forecast - Project P 6-11-2004 ver21_DFC_4T21_com_TS" xfId="4183" xr:uid="{3CAA1F54-6773-48E2-AE50-75BA244A3BD7}"/>
    <cellStyle name="_Oneta 061300_Copy of CNL Consolidated model_v.FPL_v37_Exelon Power Fuel Forecast - Project P 6-11-2004 ver21_JV - SLC-MIT" xfId="3285" xr:uid="{8DE344D0-11DD-48CB-93F0-D0E56E132DE1}"/>
    <cellStyle name="_Oneta 061300_Copy of CNL Consolidated model_v.FPL_v37_JV - SLC-MIT" xfId="3284" xr:uid="{A9BD71C0-EF43-4505-98E8-2062C3EA5ACA}"/>
    <cellStyle name="_Oneta 061300_Copy of CNL Consolidated model_v.FPL_v37_ML Outputs" xfId="719" xr:uid="{C504292D-5C4F-4EAE-AFEA-687A7EBE2281}"/>
    <cellStyle name="_Oneta 061300_Copy of CNL Consolidated model_v.FPL_v37_ML Outputs_DFC_4T21_com_TS" xfId="4184" xr:uid="{84BF8271-F90E-46A0-A784-8E108D0F5EF1}"/>
    <cellStyle name="_Oneta 061300_Copy of CNL Consolidated model_v.FPL_v37_ML Outputs_JV - SLC-MIT" xfId="3286" xr:uid="{64797032-666F-40AC-85CE-6492FB9DDF90}"/>
    <cellStyle name="_Oneta 061300_Copy of CNL Consolidated model_v.FPL_v37_Project Forest Pro Forma Model v58" xfId="720" xr:uid="{5166E724-B90A-44FC-AF90-B8251B5E19D0}"/>
    <cellStyle name="_Oneta 061300_Copy of CNL Consolidated model_v.FPL_v37_Project Forest Pro Forma Model v58_DFC_4T21_com_TS" xfId="4185" xr:uid="{61993FEF-5AD1-4F8C-806D-9FA88685585D}"/>
    <cellStyle name="_Oneta 061300_Copy of CNL Consolidated model_v.FPL_v37_Project Forest Pro Forma Model v58_JV - SLC-MIT" xfId="3287" xr:uid="{0FC049C3-F289-44AA-A2D9-F0484544C3C1}"/>
    <cellStyle name="_Oneta 061300_D_Consolidated2" xfId="721" xr:uid="{0167195D-43B7-40B2-A3CF-43E836FC34A6}"/>
    <cellStyle name="_Oneta 061300_D_Consolidated2_DFC_4T21_com_TS" xfId="4186" xr:uid="{06945FDF-6A86-4C29-AFB0-79B107A3DB9A}"/>
    <cellStyle name="_Oneta 061300_D_Consolidated2_JV - SLC-MIT" xfId="3288" xr:uid="{36892534-B5E1-451E-8145-1EC094F322EB}"/>
    <cellStyle name="_Oneta 061300_DFC_4T21_com_TS" xfId="4181" xr:uid="{0CEDB9BC-2821-4150-9ADF-BB77B4BA2491}"/>
    <cellStyle name="_Oneta 061300_JV - SLC-MIT" xfId="3283" xr:uid="{C84BF64D-FEB8-4223-B1A1-6ECA374C389B}"/>
    <cellStyle name="_Oneta 061300_Model v9.8" xfId="722" xr:uid="{488C4A87-07B5-4931-93B5-BA65963843A9}"/>
    <cellStyle name="_Oneta 061300_Model v9.8_DFC_4T21_com_TS" xfId="4187" xr:uid="{54A22937-7E5B-4924-A75A-B469CE9C18D8}"/>
    <cellStyle name="_Oneta 061300_Model v9.8_JV - SLC-MIT" xfId="3289" xr:uid="{41BF0D06-0AAA-4550-9994-1794724FADA6}"/>
    <cellStyle name="_Oneta 061300_Mutilples Template2" xfId="723" xr:uid="{20851CB3-82B1-4684-B015-C28C5BA7179C}"/>
    <cellStyle name="_Oneta 061300_Mutilples Template2_DFC_4T21_com_TS" xfId="4188" xr:uid="{DDC70186-0777-4FF9-A7BF-77B511A5C7C2}"/>
    <cellStyle name="_Oneta 061300_Mutilples Template2_Exelon Power Fuel Forecast - Project P 6-11-2004 ver21" xfId="724" xr:uid="{E5E0A0B2-CBAC-4D66-A72A-4578BC6337D8}"/>
    <cellStyle name="_Oneta 061300_Mutilples Template2_Exelon Power Fuel Forecast - Project P 6-11-2004 ver21_DFC_4T21_com_TS" xfId="4189" xr:uid="{11C9DABB-E826-413C-8AA0-C20EA894C7F9}"/>
    <cellStyle name="_Oneta 061300_Mutilples Template2_Exelon Power Fuel Forecast - Project P 6-11-2004 ver21_JV - SLC-MIT" xfId="3291" xr:uid="{815D2696-D486-499B-BA57-E7B0A9D121E9}"/>
    <cellStyle name="_Oneta 061300_Mutilples Template2_JV - SLC-MIT" xfId="3290" xr:uid="{D6C07A81-5162-4012-B3CE-548236FA1EEE}"/>
    <cellStyle name="_Oneta 061300_Mutilples Template2_ML Outputs" xfId="725" xr:uid="{90938CD3-D689-4528-B572-DD927ABF5FC1}"/>
    <cellStyle name="_Oneta 061300_Mutilples Template2_ML Outputs_DFC_4T21_com_TS" xfId="4190" xr:uid="{06D10061-5040-4542-B101-C8B6E6EC65AF}"/>
    <cellStyle name="_Oneta 061300_Mutilples Template2_ML Outputs_JV - SLC-MIT" xfId="3292" xr:uid="{4FDA7EA6-16F6-4DEF-B456-D94763500770}"/>
    <cellStyle name="_Oneta 061300_Mutilples Template2_Project Forest Pro Forma Model v58" xfId="726" xr:uid="{68E14B2E-80B6-480D-A02A-DAE243F767CC}"/>
    <cellStyle name="_Oneta 061300_Mutilples Template2_Project Forest Pro Forma Model v58_DFC_4T21_com_TS" xfId="4191" xr:uid="{CC47CE91-8307-4675-8FEE-7902007B5AE0}"/>
    <cellStyle name="_Oneta 061300_Mutilples Template2_Project Forest Pro Forma Model v58_JV - SLC-MIT" xfId="3293" xr:uid="{1B5486B5-D879-4977-AA23-8207E6ED01A0}"/>
    <cellStyle name="_Oneta 061300_pom consolidated v3" xfId="727" xr:uid="{3570CCA3-B2F7-4AA0-9469-EF5393C2F49D}"/>
    <cellStyle name="_Oneta 061300_pom consolidated v3_DFC_4T21_com_TS" xfId="4192" xr:uid="{5A4A54BE-48D8-4200-8163-4A69231A92C0}"/>
    <cellStyle name="_Oneta 061300_pom consolidated v3_Exelon Power Fuel Forecast - Project P 6-11-2004 ver21" xfId="728" xr:uid="{36425536-F684-4DDB-A786-22A9D23FFD05}"/>
    <cellStyle name="_Oneta 061300_pom consolidated v3_Exelon Power Fuel Forecast - Project P 6-11-2004 ver21_DFC_4T21_com_TS" xfId="4193" xr:uid="{0B32A529-FC27-44EC-B28A-D58085C96845}"/>
    <cellStyle name="_Oneta 061300_pom consolidated v3_Exelon Power Fuel Forecast - Project P 6-11-2004 ver21_JV - SLC-MIT" xfId="3295" xr:uid="{63DBF1E6-03A6-47D7-9F3C-A8219708165F}"/>
    <cellStyle name="_Oneta 061300_pom consolidated v3_JV - SLC-MIT" xfId="3294" xr:uid="{C8C8CEAA-A534-4A35-8E51-EA682B07A2EA}"/>
    <cellStyle name="_Oneta 061300_pom consolidated v3_ML Outputs" xfId="729" xr:uid="{1E430FB0-7DAD-4369-94ED-0B8A99ECCB34}"/>
    <cellStyle name="_Oneta 061300_pom consolidated v3_ML Outputs_DFC_4T21_com_TS" xfId="4194" xr:uid="{B59F3536-4E56-4C93-B630-E9ECE364BBCD}"/>
    <cellStyle name="_Oneta 061300_pom consolidated v3_ML Outputs_JV - SLC-MIT" xfId="3296" xr:uid="{47E4969E-D161-4EF7-A664-7EE1D9C007CE}"/>
    <cellStyle name="_Oneta 061300_pom consolidated v3_Project Forest Pro Forma Model v58" xfId="730" xr:uid="{BDE14F97-FD90-493A-AB50-0B2B87E9105B}"/>
    <cellStyle name="_Oneta 061300_pom consolidated v3_Project Forest Pro Forma Model v58_DFC_4T21_com_TS" xfId="4195" xr:uid="{1FF4ADB2-A90F-49A4-A082-4A6BC1DAA943}"/>
    <cellStyle name="_Oneta 061300_pom consolidated v3_Project Forest Pro Forma Model v58_JV - SLC-MIT" xfId="3297" xr:uid="{C6D9459D-208A-4880-A748-1C60DBED8459}"/>
    <cellStyle name="_Papaya_Elektro_v03" xfId="731" xr:uid="{0F6BB20E-5001-4A38-AA47-75E949841D08}"/>
    <cellStyle name="_Papaya_Elektro_v04" xfId="732" xr:uid="{CD40A075-8DC9-43D9-99B0-1EB12C307428}"/>
    <cellStyle name="_pom consolidated v3" xfId="733" xr:uid="{9A20469A-AA4A-49FD-A46B-477351A405C0}"/>
    <cellStyle name="_pom consolidated v3_DFC_4T21_com_TS" xfId="4196" xr:uid="{3B1369BF-3A3A-40A9-8B24-98C33B935963}"/>
    <cellStyle name="_pom consolidated v3_Exelon Power Fuel Forecast - Project P 6-11-2004 ver21" xfId="734" xr:uid="{BBA7D579-792B-49BF-A3C1-6630575A3BA1}"/>
    <cellStyle name="_pom consolidated v3_Exelon Power Fuel Forecast - Project P 6-11-2004 ver21_DFC_4T21_com_TS" xfId="4197" xr:uid="{B232B0BD-D4FA-46AE-BEA0-7ADB955595B4}"/>
    <cellStyle name="_pom consolidated v3_Exelon Power Fuel Forecast - Project P 6-11-2004 ver21_JV - SLC-MIT" xfId="3299" xr:uid="{B57ACB31-3AD8-4A70-87DA-C719374F8443}"/>
    <cellStyle name="_pom consolidated v3_JV - SLC-MIT" xfId="3298" xr:uid="{0F7C81E5-5BE4-4A1A-8588-050ED652BAC9}"/>
    <cellStyle name="_pom consolidated v3_ML Outputs" xfId="735" xr:uid="{D0CBEF03-ABA2-45BD-8A81-AE1632CAE3BD}"/>
    <cellStyle name="_pom consolidated v3_ML Outputs_DFC_4T21_com_TS" xfId="4198" xr:uid="{B7000F6B-3900-4925-B703-E032C82939C6}"/>
    <cellStyle name="_pom consolidated v3_ML Outputs_JV - SLC-MIT" xfId="3300" xr:uid="{00D9DD3C-4737-434D-9A3C-776ED6118BAC}"/>
    <cellStyle name="_pom consolidated v3_Project Forest Pro Forma Model v58" xfId="736" xr:uid="{1CCAEF4E-E193-41B5-853F-415E5D54A8AA}"/>
    <cellStyle name="_pom consolidated v3_Project Forest Pro Forma Model v58_DFC_4T21_com_TS" xfId="4199" xr:uid="{2A4D05EE-C2C8-466D-8CA9-E50C605BA7C1}"/>
    <cellStyle name="_pom consolidated v3_Project Forest Pro Forma Model v58_JV - SLC-MIT" xfId="3301" xr:uid="{76E136E5-008E-4360-9758-8A2F61F56AD9}"/>
    <cellStyle name="_PPA Curve Analysis" xfId="737" xr:uid="{87AAFCF4-59F7-4241-99C8-503CD423D0EF}"/>
    <cellStyle name="_PPA Curve Analysis_Copy of CNL Consolidated model_v.FPL_v37" xfId="738" xr:uid="{D14D9454-5B92-46F6-B5B2-71BDD75D80CC}"/>
    <cellStyle name="_PPA Curve Analysis_Copy of CNL Consolidated model_v.FPL_v37_DFC_4T21_com_TS" xfId="4201" xr:uid="{4BFE6BBA-73FC-44B4-9E16-ACA366989C2E}"/>
    <cellStyle name="_PPA Curve Analysis_Copy of CNL Consolidated model_v.FPL_v37_Exelon Power Fuel Forecast - Project P 6-11-2004 ver21" xfId="739" xr:uid="{66E912E4-B1A0-4CFA-8BEF-729F41C8B1AE}"/>
    <cellStyle name="_PPA Curve Analysis_Copy of CNL Consolidated model_v.FPL_v37_Exelon Power Fuel Forecast - Project P 6-11-2004 ver21_DFC_4T21_com_TS" xfId="4202" xr:uid="{81D04DE7-B2D6-4F63-BF13-7A2232BFCE98}"/>
    <cellStyle name="_PPA Curve Analysis_Copy of CNL Consolidated model_v.FPL_v37_Exelon Power Fuel Forecast - Project P 6-11-2004 ver21_JV - SLC-MIT" xfId="3304" xr:uid="{A1735E9E-2360-457E-AB85-0E68F96E0397}"/>
    <cellStyle name="_PPA Curve Analysis_Copy of CNL Consolidated model_v.FPL_v37_JV - SLC-MIT" xfId="3303" xr:uid="{2B937E3F-6110-4438-9DD1-FC2BA9DC0209}"/>
    <cellStyle name="_PPA Curve Analysis_Copy of CNL Consolidated model_v.FPL_v37_ML Outputs" xfId="740" xr:uid="{7FABA0DC-DCD2-4D25-B180-59A6815116A1}"/>
    <cellStyle name="_PPA Curve Analysis_Copy of CNL Consolidated model_v.FPL_v37_ML Outputs_DFC_4T21_com_TS" xfId="4203" xr:uid="{9DE6DCFC-9CC6-4A93-98E3-B788E0B62DB0}"/>
    <cellStyle name="_PPA Curve Analysis_Copy of CNL Consolidated model_v.FPL_v37_ML Outputs_JV - SLC-MIT" xfId="3305" xr:uid="{6AEAC8F6-2A45-4BAA-8B9E-F941E94BB171}"/>
    <cellStyle name="_PPA Curve Analysis_Copy of CNL Consolidated model_v.FPL_v37_Project Forest Pro Forma Model v58" xfId="741" xr:uid="{E6ECF675-627C-4D33-9883-C36CA7C7C35B}"/>
    <cellStyle name="_PPA Curve Analysis_Copy of CNL Consolidated model_v.FPL_v37_Project Forest Pro Forma Model v58_DFC_4T21_com_TS" xfId="4204" xr:uid="{FE5E4D81-C579-45BE-8236-453D93CCA24B}"/>
    <cellStyle name="_PPA Curve Analysis_Copy of CNL Consolidated model_v.FPL_v37_Project Forest Pro Forma Model v58_JV - SLC-MIT" xfId="3306" xr:uid="{3C5D2CD9-5396-4721-8E59-8BFBA9B8C954}"/>
    <cellStyle name="_PPA Curve Analysis_D_Consolidated2" xfId="742" xr:uid="{E1111A36-43EB-4236-9491-6D8410E0432E}"/>
    <cellStyle name="_PPA Curve Analysis_D_Consolidated2_DFC_4T21_com_TS" xfId="4205" xr:uid="{35959E99-D4E1-459E-AC3F-24B89AD05E7B}"/>
    <cellStyle name="_PPA Curve Analysis_D_Consolidated2_JV - SLC-MIT" xfId="3307" xr:uid="{82E00A1C-3529-40F6-8A6B-5F471B5DBA51}"/>
    <cellStyle name="_PPA Curve Analysis_DFC_4T21_com_TS" xfId="4200" xr:uid="{BE5C17B4-C7E8-4CBE-A073-771C3093D7E5}"/>
    <cellStyle name="_PPA Curve Analysis_JV - SLC-MIT" xfId="3302" xr:uid="{A1D7A563-70E6-48F7-B9D7-480C16BAA3AD}"/>
    <cellStyle name="_PPA Curve Analysis_Model v9.8" xfId="743" xr:uid="{2BD8D69C-C123-4FF7-B267-EA56A5031A9E}"/>
    <cellStyle name="_PPA Curve Analysis_Model v9.8_DFC_4T21_com_TS" xfId="4206" xr:uid="{75681471-BEBB-4ADD-8035-272D1E993851}"/>
    <cellStyle name="_PPA Curve Analysis_Model v9.8_JV - SLC-MIT" xfId="3308" xr:uid="{81B770D7-6949-4F45-A4D8-6C6735C29773}"/>
    <cellStyle name="_PPA Curve Analysis_Mutilples Template2" xfId="744" xr:uid="{031A70D6-0E8C-4B23-A34B-348BB0F53465}"/>
    <cellStyle name="_PPA Curve Analysis_Mutilples Template2_DFC_4T21_com_TS" xfId="4207" xr:uid="{48E2CF09-BB69-4BFF-93CE-EF49704B8185}"/>
    <cellStyle name="_PPA Curve Analysis_Mutilples Template2_Exelon Power Fuel Forecast - Project P 6-11-2004 ver21" xfId="745" xr:uid="{ACA4D721-E3FD-4609-A25C-0ABD8F28218C}"/>
    <cellStyle name="_PPA Curve Analysis_Mutilples Template2_Exelon Power Fuel Forecast - Project P 6-11-2004 ver21_DFC_4T21_com_TS" xfId="4208" xr:uid="{31FDBE85-CE06-4A98-9DC7-CD2592B64531}"/>
    <cellStyle name="_PPA Curve Analysis_Mutilples Template2_Exelon Power Fuel Forecast - Project P 6-11-2004 ver21_JV - SLC-MIT" xfId="3310" xr:uid="{C735DAC3-EC2A-4957-BEA9-9C1261439D7A}"/>
    <cellStyle name="_PPA Curve Analysis_Mutilples Template2_JV - SLC-MIT" xfId="3309" xr:uid="{5EE1ED4A-7138-41BA-9FE3-0D63D7378C84}"/>
    <cellStyle name="_PPA Curve Analysis_Mutilples Template2_ML Outputs" xfId="746" xr:uid="{F1586D2F-5F90-4340-BE03-66FA873C2099}"/>
    <cellStyle name="_PPA Curve Analysis_Mutilples Template2_ML Outputs_DFC_4T21_com_TS" xfId="4209" xr:uid="{1A2778FD-C2A8-4E41-9268-6B62A4776469}"/>
    <cellStyle name="_PPA Curve Analysis_Mutilples Template2_ML Outputs_JV - SLC-MIT" xfId="3311" xr:uid="{555A3D76-85C9-426B-A6CA-FAB700514E6A}"/>
    <cellStyle name="_PPA Curve Analysis_Mutilples Template2_Project Forest Pro Forma Model v58" xfId="747" xr:uid="{7258E3EF-187C-42BE-9F86-F12D223EC0BA}"/>
    <cellStyle name="_PPA Curve Analysis_Mutilples Template2_Project Forest Pro Forma Model v58_DFC_4T21_com_TS" xfId="4210" xr:uid="{3496B248-0CBB-4586-91D9-D103CDF69ED3}"/>
    <cellStyle name="_PPA Curve Analysis_Mutilples Template2_Project Forest Pro Forma Model v58_JV - SLC-MIT" xfId="3312" xr:uid="{3069B39F-6128-494C-B1A5-DDBAEC07DAC0}"/>
    <cellStyle name="_PPA Curve Analysis_pom consolidated v3" xfId="748" xr:uid="{923C5FAC-139D-420A-A86A-32B3BCECC6FA}"/>
    <cellStyle name="_PPA Curve Analysis_pom consolidated v3_DFC_4T21_com_TS" xfId="4211" xr:uid="{A9337249-A39F-4004-984C-5EDD7275A7D0}"/>
    <cellStyle name="_PPA Curve Analysis_pom consolidated v3_Exelon Power Fuel Forecast - Project P 6-11-2004 ver21" xfId="749" xr:uid="{A4577CFA-F646-4364-ABFC-02D7590A300C}"/>
    <cellStyle name="_PPA Curve Analysis_pom consolidated v3_Exelon Power Fuel Forecast - Project P 6-11-2004 ver21_DFC_4T21_com_TS" xfId="4212" xr:uid="{77081F69-6B00-4AB2-9F65-E0F582413DE2}"/>
    <cellStyle name="_PPA Curve Analysis_pom consolidated v3_Exelon Power Fuel Forecast - Project P 6-11-2004 ver21_JV - SLC-MIT" xfId="3314" xr:uid="{01DCBB79-3C92-4C03-BB3E-FF2EFD141235}"/>
    <cellStyle name="_PPA Curve Analysis_pom consolidated v3_JV - SLC-MIT" xfId="3313" xr:uid="{BDCFAACF-D052-4B6E-A949-C101CD867B43}"/>
    <cellStyle name="_PPA Curve Analysis_pom consolidated v3_ML Outputs" xfId="750" xr:uid="{4EB020EE-EA50-40D6-86F8-E9BFE2D885B1}"/>
    <cellStyle name="_PPA Curve Analysis_pom consolidated v3_ML Outputs_DFC_4T21_com_TS" xfId="4213" xr:uid="{6E935D77-756C-473D-BF7C-950CEB8D9CD9}"/>
    <cellStyle name="_PPA Curve Analysis_pom consolidated v3_ML Outputs_JV - SLC-MIT" xfId="3315" xr:uid="{5BA72D0B-91CB-4426-9BA5-98EAA3B1D7D4}"/>
    <cellStyle name="_PPA Curve Analysis_pom consolidated v3_Project Forest Pro Forma Model v58" xfId="751" xr:uid="{C97DE263-3447-4770-9D6F-AD3B59C72113}"/>
    <cellStyle name="_PPA Curve Analysis_pom consolidated v3_Project Forest Pro Forma Model v58_DFC_4T21_com_TS" xfId="4214" xr:uid="{B6C2A4AF-50FF-4FF2-B93B-7775BAE7106B}"/>
    <cellStyle name="_PPA Curve Analysis_pom consolidated v3_Project Forest Pro Forma Model v58_JV - SLC-MIT" xfId="3316" xr:uid="{F6CABA44-183E-4ED6-8003-0FEC450F469B}"/>
    <cellStyle name="_Project Forest Pro Forma Model v58" xfId="752" xr:uid="{074BBBCD-228F-4B55-99FD-2BEB41B3CE43}"/>
    <cellStyle name="_Project Forest Pro Forma Model v58_DFC_4T21_com_TS" xfId="4215" xr:uid="{7A402AC8-3516-43A6-A5DA-EE4781428C88}"/>
    <cellStyle name="_Project Forest Pro Forma Model v58_JV - SLC-MIT" xfId="3317" xr:uid="{F980A3AB-7D4B-4DDA-A646-A0F5EFEF5BEE}"/>
    <cellStyle name="_Project Model Form Links" xfId="753" xr:uid="{78E68D97-0789-489D-9695-B57F742D0179}"/>
    <cellStyle name="_Project Model Form Links_Copy of CNL Consolidated model_v.FPL_v37" xfId="754" xr:uid="{F10FAAFE-E464-4D11-BB69-94681239FADE}"/>
    <cellStyle name="_Project Model Form Links_Copy of CNL Consolidated model_v.FPL_v37_DFC_4T21_com_TS" xfId="4217" xr:uid="{5960B93B-DA4D-4FBB-B55C-10558F1123AF}"/>
    <cellStyle name="_Project Model Form Links_Copy of CNL Consolidated model_v.FPL_v37_Exelon Power Fuel Forecast - Project P 6-11-2004 ver21" xfId="755" xr:uid="{937C0377-6055-4464-8DB3-338B08B6D653}"/>
    <cellStyle name="_Project Model Form Links_Copy of CNL Consolidated model_v.FPL_v37_Exelon Power Fuel Forecast - Project P 6-11-2004 ver21_DFC_4T21_com_TS" xfId="4218" xr:uid="{6501FB35-5C40-4520-938D-2CD8E33980E3}"/>
    <cellStyle name="_Project Model Form Links_Copy of CNL Consolidated model_v.FPL_v37_Exelon Power Fuel Forecast - Project P 6-11-2004 ver21_JV - SLC-MIT" xfId="3320" xr:uid="{6684F240-DFD8-4EF5-9769-84630DBE9CB3}"/>
    <cellStyle name="_Project Model Form Links_Copy of CNL Consolidated model_v.FPL_v37_JV - SLC-MIT" xfId="3319" xr:uid="{C8015977-3594-41C8-AC40-A15E04D64D40}"/>
    <cellStyle name="_Project Model Form Links_Copy of CNL Consolidated model_v.FPL_v37_ML Outputs" xfId="756" xr:uid="{C9CB8643-B999-4217-B49F-B5A7B9892975}"/>
    <cellStyle name="_Project Model Form Links_Copy of CNL Consolidated model_v.FPL_v37_ML Outputs_DFC_4T21_com_TS" xfId="4219" xr:uid="{DDFFD73D-281D-43F3-9823-2883A638ACD6}"/>
    <cellStyle name="_Project Model Form Links_Copy of CNL Consolidated model_v.FPL_v37_ML Outputs_JV - SLC-MIT" xfId="3321" xr:uid="{32113E40-E57C-49AE-A6BF-F01AF3498CFA}"/>
    <cellStyle name="_Project Model Form Links_Copy of CNL Consolidated model_v.FPL_v37_Project Forest Pro Forma Model v58" xfId="757" xr:uid="{379F022F-C664-4040-A405-3AB59603C79A}"/>
    <cellStyle name="_Project Model Form Links_Copy of CNL Consolidated model_v.FPL_v37_Project Forest Pro Forma Model v58_DFC_4T21_com_TS" xfId="4220" xr:uid="{D6EB3077-62C3-404E-8CB8-0F01631EEE2F}"/>
    <cellStyle name="_Project Model Form Links_Copy of CNL Consolidated model_v.FPL_v37_Project Forest Pro Forma Model v58_JV - SLC-MIT" xfId="3322" xr:uid="{376453F7-34C4-4708-B147-66F987809CF3}"/>
    <cellStyle name="_Project Model Form Links_D_Consolidated2" xfId="758" xr:uid="{840AD5E7-6A6F-41D3-A369-A20D247C2AD2}"/>
    <cellStyle name="_Project Model Form Links_D_Consolidated2_DFC_4T21_com_TS" xfId="4221" xr:uid="{0F018CAD-ED1D-4443-83E4-09C41C065A5F}"/>
    <cellStyle name="_Project Model Form Links_D_Consolidated2_JV - SLC-MIT" xfId="3323" xr:uid="{AB99C341-458F-4666-A6F1-8DAAC1FD0889}"/>
    <cellStyle name="_Project Model Form Links_DFC_4T21_com_TS" xfId="4216" xr:uid="{8A1D3C37-FBD5-4659-BD6D-D829BEBBAAA7}"/>
    <cellStyle name="_Project Model Form Links_JV - SLC-MIT" xfId="3318" xr:uid="{04E283BB-6451-470E-851F-6F04A4554E62}"/>
    <cellStyle name="_Project Model Form Links_Model v9.8" xfId="759" xr:uid="{B93EE3A5-A511-4072-9412-9A80F8CF917E}"/>
    <cellStyle name="_Project Model Form Links_Model v9.8_DFC_4T21_com_TS" xfId="4222" xr:uid="{67FEDA69-AE2A-45A6-9DE5-A1EB7AFBA2A9}"/>
    <cellStyle name="_Project Model Form Links_Model v9.8_JV - SLC-MIT" xfId="3324" xr:uid="{8F44817D-9300-45A8-880C-119029DFC13A}"/>
    <cellStyle name="_Project Model Form Links_Mutilples Template2" xfId="760" xr:uid="{3458609D-0BB0-4139-BB03-E68942F558D0}"/>
    <cellStyle name="_Project Model Form Links_Mutilples Template2_DFC_4T21_com_TS" xfId="4223" xr:uid="{CA9A5FA2-9111-4982-87F8-ED83F0E2F9F9}"/>
    <cellStyle name="_Project Model Form Links_Mutilples Template2_Exelon Power Fuel Forecast - Project P 6-11-2004 ver21" xfId="761" xr:uid="{B69648A4-C50B-4EAA-B8ED-21361D8F61B5}"/>
    <cellStyle name="_Project Model Form Links_Mutilples Template2_Exelon Power Fuel Forecast - Project P 6-11-2004 ver21_DFC_4T21_com_TS" xfId="4224" xr:uid="{30E1F161-4805-4E22-AF76-80A33B19544B}"/>
    <cellStyle name="_Project Model Form Links_Mutilples Template2_Exelon Power Fuel Forecast - Project P 6-11-2004 ver21_JV - SLC-MIT" xfId="3326" xr:uid="{77FA4C38-66EF-4A5D-BFF8-8855C1AA100A}"/>
    <cellStyle name="_Project Model Form Links_Mutilples Template2_JV - SLC-MIT" xfId="3325" xr:uid="{A39AAD2F-923C-44BE-9119-DEC202D19979}"/>
    <cellStyle name="_Project Model Form Links_Mutilples Template2_ML Outputs" xfId="762" xr:uid="{AAC9E3BA-8573-4543-8E41-0CCD40C1DFC4}"/>
    <cellStyle name="_Project Model Form Links_Mutilples Template2_ML Outputs_DFC_4T21_com_TS" xfId="4225" xr:uid="{8F766BD5-C860-4FD1-8111-000D7B0B709A}"/>
    <cellStyle name="_Project Model Form Links_Mutilples Template2_ML Outputs_JV - SLC-MIT" xfId="3327" xr:uid="{8FC6149A-0994-4580-80BE-DB330CBB1FB5}"/>
    <cellStyle name="_Project Model Form Links_Mutilples Template2_Project Forest Pro Forma Model v58" xfId="763" xr:uid="{7E503B61-DE20-4506-AD04-47A51191569B}"/>
    <cellStyle name="_Project Model Form Links_Mutilples Template2_Project Forest Pro Forma Model v58_DFC_4T21_com_TS" xfId="4226" xr:uid="{457F2F7D-8107-4DC2-9B60-7BC352B723C5}"/>
    <cellStyle name="_Project Model Form Links_Mutilples Template2_Project Forest Pro Forma Model v58_JV - SLC-MIT" xfId="3328" xr:uid="{12AE293C-13FD-41A1-AE9D-121DD43D091F}"/>
    <cellStyle name="_Project Model Form Links_pom consolidated v3" xfId="764" xr:uid="{73B46C84-9BCB-4890-BC96-9AFDB639B617}"/>
    <cellStyle name="_Project Model Form Links_pom consolidated v3_DFC_4T21_com_TS" xfId="4227" xr:uid="{A0E1CCF2-EE1C-4CF5-91C3-05BE0C7DC2CD}"/>
    <cellStyle name="_Project Model Form Links_pom consolidated v3_Exelon Power Fuel Forecast - Project P 6-11-2004 ver21" xfId="765" xr:uid="{D60B088C-D381-456A-9A45-FE8B94CACA05}"/>
    <cellStyle name="_Project Model Form Links_pom consolidated v3_Exelon Power Fuel Forecast - Project P 6-11-2004 ver21_DFC_4T21_com_TS" xfId="4228" xr:uid="{BAA398B5-C2D0-431C-94A9-9169D4237F7F}"/>
    <cellStyle name="_Project Model Form Links_pom consolidated v3_Exelon Power Fuel Forecast - Project P 6-11-2004 ver21_JV - SLC-MIT" xfId="3330" xr:uid="{27C83B72-A37C-4AA5-8226-482B2EEC85A0}"/>
    <cellStyle name="_Project Model Form Links_pom consolidated v3_JV - SLC-MIT" xfId="3329" xr:uid="{6E05F17F-4692-4B7A-A4A6-787DCADE5FDD}"/>
    <cellStyle name="_Project Model Form Links_pom consolidated v3_ML Outputs" xfId="766" xr:uid="{8ECB26A5-1A4D-48D9-94F5-2D17A85DCBFC}"/>
    <cellStyle name="_Project Model Form Links_pom consolidated v3_ML Outputs_DFC_4T21_com_TS" xfId="4229" xr:uid="{23A74DC0-ABB7-490C-99E4-70C6F4748719}"/>
    <cellStyle name="_Project Model Form Links_pom consolidated v3_ML Outputs_JV - SLC-MIT" xfId="3331" xr:uid="{5DB1A1A7-6D2D-497A-9DDD-468C08D96213}"/>
    <cellStyle name="_Project Model Form Links_pom consolidated v3_Project Forest Pro Forma Model v58" xfId="767" xr:uid="{4406C56F-EA21-463B-83E2-0BC17BF4B742}"/>
    <cellStyle name="_Project Model Form Links_pom consolidated v3_Project Forest Pro Forma Model v58_DFC_4T21_com_TS" xfId="4230" xr:uid="{2B8559BE-24DD-4112-A1B0-5CA4A1B7C9F6}"/>
    <cellStyle name="_Project Model Form Links_pom consolidated v3_Project Forest Pro Forma Model v58_JV - SLC-MIT" xfId="3332" xr:uid="{9A0035A3-5304-4975-8F7E-F479D8E9B6D8}"/>
    <cellStyle name="_PSEG Consolidated Model ver 23" xfId="768" xr:uid="{403FD291-6670-405D-972E-7D262654F575}"/>
    <cellStyle name="_Rating Agency Analysis v2" xfId="769" xr:uid="{13FD55BF-C9E3-4072-B610-222EECF88A08}"/>
    <cellStyle name="_Rating Agency Analysis v2_Copy of CNL Consolidated model_v.FPL_v37" xfId="770" xr:uid="{F0226946-342C-499D-BA1A-FC4A06D27319}"/>
    <cellStyle name="_Rating Agency Analysis v2_Copy of CNL Consolidated model_v.FPL_v37_DFC_4T21_com_TS" xfId="4232" xr:uid="{B4E2601C-FE17-4236-A231-6B70511A35B5}"/>
    <cellStyle name="_Rating Agency Analysis v2_Copy of CNL Consolidated model_v.FPL_v37_Exelon Power Fuel Forecast - Project P 6-11-2004 ver21" xfId="771" xr:uid="{9FBAA423-15F7-4A31-A26D-CD1F3857AEFF}"/>
    <cellStyle name="_Rating Agency Analysis v2_Copy of CNL Consolidated model_v.FPL_v37_Exelon Power Fuel Forecast - Project P 6-11-2004 ver21_DFC_4T21_com_TS" xfId="4233" xr:uid="{3673438B-517A-43F4-8403-771153B4B14F}"/>
    <cellStyle name="_Rating Agency Analysis v2_Copy of CNL Consolidated model_v.FPL_v37_Exelon Power Fuel Forecast - Project P 6-11-2004 ver21_JV - SLC-MIT" xfId="3335" xr:uid="{7E0BE3E7-37C6-43C2-B2A8-3450F452E7DA}"/>
    <cellStyle name="_Rating Agency Analysis v2_Copy of CNL Consolidated model_v.FPL_v37_JV - SLC-MIT" xfId="3334" xr:uid="{B63E7C7B-B3A9-42AD-8079-C40757587333}"/>
    <cellStyle name="_Rating Agency Analysis v2_Copy of CNL Consolidated model_v.FPL_v37_ML Outputs" xfId="772" xr:uid="{3CC8BCF5-20A1-40C4-AB5B-CF2FE9B996A5}"/>
    <cellStyle name="_Rating Agency Analysis v2_Copy of CNL Consolidated model_v.FPL_v37_ML Outputs_DFC_4T21_com_TS" xfId="4234" xr:uid="{6C494A20-DAC5-4AD5-9410-899E5BDF3900}"/>
    <cellStyle name="_Rating Agency Analysis v2_Copy of CNL Consolidated model_v.FPL_v37_ML Outputs_JV - SLC-MIT" xfId="3336" xr:uid="{1C389E8C-E318-46E6-A112-27C959E53019}"/>
    <cellStyle name="_Rating Agency Analysis v2_Copy of CNL Consolidated model_v.FPL_v37_Project Forest Pro Forma Model v58" xfId="773" xr:uid="{ABE2324A-0307-449F-B4A1-EADDA68279FF}"/>
    <cellStyle name="_Rating Agency Analysis v2_Copy of CNL Consolidated model_v.FPL_v37_Project Forest Pro Forma Model v58_DFC_4T21_com_TS" xfId="4235" xr:uid="{A5D54FB3-C83A-4083-AC47-FE8464722123}"/>
    <cellStyle name="_Rating Agency Analysis v2_Copy of CNL Consolidated model_v.FPL_v37_Project Forest Pro Forma Model v58_JV - SLC-MIT" xfId="3337" xr:uid="{DD9CC553-1B5D-4D02-8862-EC53DD767A02}"/>
    <cellStyle name="_Rating Agency Analysis v2_D_Consolidated2" xfId="774" xr:uid="{312B1238-2E5B-40A2-9DFF-3749431FC40C}"/>
    <cellStyle name="_Rating Agency Analysis v2_D_Consolidated2_DFC_4T21_com_TS" xfId="4236" xr:uid="{CA506328-3531-4B15-A93B-3E84DEE7EC0B}"/>
    <cellStyle name="_Rating Agency Analysis v2_D_Consolidated2_JV - SLC-MIT" xfId="3338" xr:uid="{5E4B76DD-AD0E-4BF6-8282-EF891ECBD14B}"/>
    <cellStyle name="_Rating Agency Analysis v2_DFC_4T21_com_TS" xfId="4231" xr:uid="{169CA0D4-0ED9-4726-9C49-A4A1265AF48E}"/>
    <cellStyle name="_Rating Agency Analysis v2_JV - SLC-MIT" xfId="3333" xr:uid="{A760DF7A-0AE1-4F6B-9929-8D29C0555852}"/>
    <cellStyle name="_Rating Agency Analysis v2_Model v9.8" xfId="775" xr:uid="{E95F2F91-B311-4392-9354-E215B6CFC8DF}"/>
    <cellStyle name="_Rating Agency Analysis v2_Model v9.8_DFC_4T21_com_TS" xfId="4237" xr:uid="{0DB5200D-B954-41F3-9F6C-555361B4BCCD}"/>
    <cellStyle name="_Rating Agency Analysis v2_Model v9.8_JV - SLC-MIT" xfId="3339" xr:uid="{1AF134F5-DD07-4F13-91F4-F6AC60785871}"/>
    <cellStyle name="_Rating Agency Analysis v2_Mutilples Template2" xfId="776" xr:uid="{8DF9C10F-D2DC-41CF-BE31-8199F89813D4}"/>
    <cellStyle name="_Rating Agency Analysis v2_Mutilples Template2_DFC_4T21_com_TS" xfId="4238" xr:uid="{23198FC1-00A4-48BE-A4EF-EABD813B3118}"/>
    <cellStyle name="_Rating Agency Analysis v2_Mutilples Template2_Exelon Power Fuel Forecast - Project P 6-11-2004 ver21" xfId="777" xr:uid="{1B1C0FF3-33F9-408D-8609-460FC8D73F21}"/>
    <cellStyle name="_Rating Agency Analysis v2_Mutilples Template2_Exelon Power Fuel Forecast - Project P 6-11-2004 ver21_DFC_4T21_com_TS" xfId="4239" xr:uid="{CEB75461-0B43-4058-8401-07FFFB210F59}"/>
    <cellStyle name="_Rating Agency Analysis v2_Mutilples Template2_Exelon Power Fuel Forecast - Project P 6-11-2004 ver21_JV - SLC-MIT" xfId="3341" xr:uid="{E192DB66-3ADC-4207-B16E-C231EAF0936F}"/>
    <cellStyle name="_Rating Agency Analysis v2_Mutilples Template2_JV - SLC-MIT" xfId="3340" xr:uid="{32CCD348-D94F-4B0E-9E19-51E49C9F84AB}"/>
    <cellStyle name="_Rating Agency Analysis v2_Mutilples Template2_ML Outputs" xfId="778" xr:uid="{AE570B16-FDAE-4697-9EBB-D9CD6F1B3DE8}"/>
    <cellStyle name="_Rating Agency Analysis v2_Mutilples Template2_ML Outputs_DFC_4T21_com_TS" xfId="4240" xr:uid="{BBCF2CDF-08A1-4BE4-94C6-0A0EFDD9157D}"/>
    <cellStyle name="_Rating Agency Analysis v2_Mutilples Template2_ML Outputs_JV - SLC-MIT" xfId="3342" xr:uid="{65EBC395-4634-483F-8A34-2C0BD29F4583}"/>
    <cellStyle name="_Rating Agency Analysis v2_Mutilples Template2_Project Forest Pro Forma Model v58" xfId="779" xr:uid="{C2F9A4BC-3775-46BE-8B59-7E32405C281D}"/>
    <cellStyle name="_Rating Agency Analysis v2_Mutilples Template2_Project Forest Pro Forma Model v58_DFC_4T21_com_TS" xfId="4241" xr:uid="{6B9BDD82-3E84-4DA8-A22B-8A8F6137FF2A}"/>
    <cellStyle name="_Rating Agency Analysis v2_Mutilples Template2_Project Forest Pro Forma Model v58_JV - SLC-MIT" xfId="3343" xr:uid="{591B2B30-38D6-41AD-A09B-EBD3454E83FC}"/>
    <cellStyle name="_Rating Agency Analysis v2_pom consolidated v3" xfId="780" xr:uid="{335E3B4C-F16C-4FB6-B333-BE56E2B1BC0A}"/>
    <cellStyle name="_Rating Agency Analysis v2_pom consolidated v3_DFC_4T21_com_TS" xfId="4242" xr:uid="{1D0DE789-122F-4054-B7D2-D1FA4736A0C9}"/>
    <cellStyle name="_Rating Agency Analysis v2_pom consolidated v3_Exelon Power Fuel Forecast - Project P 6-11-2004 ver21" xfId="781" xr:uid="{5BA9A3EC-E6C7-44CF-8969-AC061C4772F5}"/>
    <cellStyle name="_Rating Agency Analysis v2_pom consolidated v3_Exelon Power Fuel Forecast - Project P 6-11-2004 ver21_DFC_4T21_com_TS" xfId="4243" xr:uid="{B16FB21F-A3C0-4286-A31F-F96E62636C18}"/>
    <cellStyle name="_Rating Agency Analysis v2_pom consolidated v3_Exelon Power Fuel Forecast - Project P 6-11-2004 ver21_JV - SLC-MIT" xfId="3345" xr:uid="{75AB45D9-3FF8-4BBC-8B1B-FA2BC507AC97}"/>
    <cellStyle name="_Rating Agency Analysis v2_pom consolidated v3_JV - SLC-MIT" xfId="3344" xr:uid="{C4C0074A-4560-4D6C-AE4E-DB3FCD68D09D}"/>
    <cellStyle name="_Rating Agency Analysis v2_pom consolidated v3_ML Outputs" xfId="782" xr:uid="{30839305-66EA-4E62-9360-A748136DFAD3}"/>
    <cellStyle name="_Rating Agency Analysis v2_pom consolidated v3_ML Outputs_DFC_4T21_com_TS" xfId="4244" xr:uid="{F4F215DE-281F-4F0A-930B-4326D055BB54}"/>
    <cellStyle name="_Rating Agency Analysis v2_pom consolidated v3_ML Outputs_JV - SLC-MIT" xfId="3346" xr:uid="{1085654D-3A59-498B-A20A-34C7CFC71CCA}"/>
    <cellStyle name="_Rating Agency Analysis v2_pom consolidated v3_Project Forest Pro Forma Model v58" xfId="783" xr:uid="{E274B6B6-ECC8-4854-AF2F-F976C03AEEAA}"/>
    <cellStyle name="_Rating Agency Analysis v2_pom consolidated v3_Project Forest Pro Forma Model v58_DFC_4T21_com_TS" xfId="4245" xr:uid="{B4E43795-FEED-4FF0-84B8-6CF8D4BFEEC3}"/>
    <cellStyle name="_Rating Agency Analysis v2_pom consolidated v3_Project Forest Pro Forma Model v58_JV - SLC-MIT" xfId="3347" xr:uid="{5B73BED6-21F3-4CC7-90DD-316300284B12}"/>
    <cellStyle name="_ROCE template" xfId="784" xr:uid="{FCE5831D-1640-421C-A225-830206DEA17A}"/>
    <cellStyle name="_ROCE template_DFC_4T21_com_TS" xfId="4246" xr:uid="{89DE5F9A-33A9-49AE-BBBE-D8F9F1FD4D39}"/>
    <cellStyle name="_ROCE template_JV - SLC-MIT" xfId="3348" xr:uid="{661C7E41-3657-4234-8317-971F078729A3}"/>
    <cellStyle name="_SUE_LATAM-final" xfId="785" xr:uid="{623E6594-C223-4634-B22D-01349A1600A6}"/>
    <cellStyle name="_Tampa_Model_v3" xfId="786" xr:uid="{AC0B27AE-BDF3-4FBB-89CA-9680F4874404}"/>
    <cellStyle name="_Tampa_Model_v3_Exelon Power Fuel Forecast - Project P 6-11-2004 ver21" xfId="787" xr:uid="{F0A7344E-4816-4A65-8371-81485809654A}"/>
    <cellStyle name="_Tampa_Model_v3_ML Outputs" xfId="788" xr:uid="{66483522-F29F-44D7-B683-15C50DC2C232}"/>
    <cellStyle name="_Tampa_Model_v3_Project Forest Pro Forma Model v58" xfId="789" xr:uid="{F2E6476A-CD4C-4D46-852F-86CF9F584208}"/>
    <cellStyle name="_Teco Coal_5" xfId="790" xr:uid="{052C6AD3-E952-4C76-A055-151A17EFA584}"/>
    <cellStyle name="_Teco Coal_5_Exelon Power Fuel Forecast - Project P 6-11-2004 ver21" xfId="791" xr:uid="{A05CBC44-19AE-491A-ABA9-69EF7A680FA6}"/>
    <cellStyle name="_Teco Coal_5_ML Outputs" xfId="792" xr:uid="{513A6D0E-66CF-4620-87AE-70AA2720CC13}"/>
    <cellStyle name="_Teco Coal_5_Project Forest Pro Forma Model v58" xfId="793" xr:uid="{8E4D897D-97CA-4E35-BCEB-162A8BC19848}"/>
    <cellStyle name="_TECO Combined Return Analysis NEW 01-23-01" xfId="794" xr:uid="{F84CA846-2636-4B64-9882-657883E50AC6}"/>
    <cellStyle name="_TECO Combined Return Analysis NEW 01-23-01_Copy of CNL Consolidated model_v.FPL_v37" xfId="795" xr:uid="{BFB1508D-3BE8-4B5B-9199-4F38DF2FEEBB}"/>
    <cellStyle name="_TECO Combined Return Analysis NEW 01-23-01_Copy of CNL Consolidated model_v.FPL_v37_DFC_4T21_com_TS" xfId="4248" xr:uid="{E9542D22-14AB-49F7-A03D-8623FAE264D5}"/>
    <cellStyle name="_TECO Combined Return Analysis NEW 01-23-01_Copy of CNL Consolidated model_v.FPL_v37_Exelon Power Fuel Forecast - Project P 6-11-2004 ver21" xfId="796" xr:uid="{F340CCD0-F52C-435B-9BBF-D2844132D52F}"/>
    <cellStyle name="_TECO Combined Return Analysis NEW 01-23-01_Copy of CNL Consolidated model_v.FPL_v37_Exelon Power Fuel Forecast - Project P 6-11-2004 ver21_DFC_4T21_com_TS" xfId="4249" xr:uid="{1E1ADA74-1EBE-4471-AE6A-E8C04B831950}"/>
    <cellStyle name="_TECO Combined Return Analysis NEW 01-23-01_Copy of CNL Consolidated model_v.FPL_v37_Exelon Power Fuel Forecast - Project P 6-11-2004 ver21_JV - SLC-MIT" xfId="3351" xr:uid="{46D025D7-7906-446A-AB63-77B197AC90F1}"/>
    <cellStyle name="_TECO Combined Return Analysis NEW 01-23-01_Copy of CNL Consolidated model_v.FPL_v37_JV - SLC-MIT" xfId="3350" xr:uid="{C5A8C44E-6F40-46E1-B7C4-F24A03BE3370}"/>
    <cellStyle name="_TECO Combined Return Analysis NEW 01-23-01_Copy of CNL Consolidated model_v.FPL_v37_ML Outputs" xfId="797" xr:uid="{644DF01D-6C6D-4223-AB66-71599041BB61}"/>
    <cellStyle name="_TECO Combined Return Analysis NEW 01-23-01_Copy of CNL Consolidated model_v.FPL_v37_ML Outputs_DFC_4T21_com_TS" xfId="4250" xr:uid="{7C63D025-2F22-4CDC-8B60-9EF6AD3FB53E}"/>
    <cellStyle name="_TECO Combined Return Analysis NEW 01-23-01_Copy of CNL Consolidated model_v.FPL_v37_ML Outputs_JV - SLC-MIT" xfId="3352" xr:uid="{63CB86D9-AD1A-43C2-BD2B-BD70329DD5DE}"/>
    <cellStyle name="_TECO Combined Return Analysis NEW 01-23-01_Copy of CNL Consolidated model_v.FPL_v37_Project Forest Pro Forma Model v58" xfId="798" xr:uid="{F3901D9C-275E-4243-B831-438C470C1778}"/>
    <cellStyle name="_TECO Combined Return Analysis NEW 01-23-01_Copy of CNL Consolidated model_v.FPL_v37_Project Forest Pro Forma Model v58_DFC_4T21_com_TS" xfId="4251" xr:uid="{90207218-8DB8-44F7-993E-373C6A6C50B4}"/>
    <cellStyle name="_TECO Combined Return Analysis NEW 01-23-01_Copy of CNL Consolidated model_v.FPL_v37_Project Forest Pro Forma Model v58_JV - SLC-MIT" xfId="3353" xr:uid="{3851439A-55E8-474B-8C63-CA50498D33FB}"/>
    <cellStyle name="_TECO Combined Return Analysis NEW 01-23-01_D_Consolidated2" xfId="799" xr:uid="{393F4FBD-8A44-4B6A-91F7-17CA3D3EE430}"/>
    <cellStyle name="_TECO Combined Return Analysis NEW 01-23-01_D_Consolidated2_DFC_4T21_com_TS" xfId="4252" xr:uid="{B500E159-7CA9-4034-8B19-AB44A1C51717}"/>
    <cellStyle name="_TECO Combined Return Analysis NEW 01-23-01_D_Consolidated2_JV - SLC-MIT" xfId="3354" xr:uid="{289DE054-3EAF-4E61-9C3F-98E17131A1BF}"/>
    <cellStyle name="_TECO Combined Return Analysis NEW 01-23-01_DFC_4T21_com_TS" xfId="4247" xr:uid="{EC82D94F-D0AA-47AF-AB39-84BC9245F578}"/>
    <cellStyle name="_TECO Combined Return Analysis NEW 01-23-01_JV - SLC-MIT" xfId="3349" xr:uid="{213002D9-BE9F-4508-85FC-A48EF943558F}"/>
    <cellStyle name="_TECO Combined Return Analysis NEW 01-23-01_Model v9.8" xfId="800" xr:uid="{2DCC9E71-DA9D-4C9F-9A90-A5766FA0AD93}"/>
    <cellStyle name="_TECO Combined Return Analysis NEW 01-23-01_Model v9.8_DFC_4T21_com_TS" xfId="4253" xr:uid="{30A7AE3E-1F83-4568-B1F0-6A7DA74806AE}"/>
    <cellStyle name="_TECO Combined Return Analysis NEW 01-23-01_Model v9.8_JV - SLC-MIT" xfId="3355" xr:uid="{4268D116-AA44-4DB9-9177-2B13667A8EDA}"/>
    <cellStyle name="_TECO Combined Return Analysis NEW 01-23-01_Mutilples Template2" xfId="801" xr:uid="{245E5685-D448-43CA-A401-C62B60C61430}"/>
    <cellStyle name="_TECO Combined Return Analysis NEW 01-23-01_Mutilples Template2_DFC_4T21_com_TS" xfId="4254" xr:uid="{9EE99BAA-C269-43AD-8474-DC5F745D9937}"/>
    <cellStyle name="_TECO Combined Return Analysis NEW 01-23-01_Mutilples Template2_Exelon Power Fuel Forecast - Project P 6-11-2004 ver21" xfId="802" xr:uid="{A05EC26F-A0C7-4A1B-A8E9-C25BF3DFFD4F}"/>
    <cellStyle name="_TECO Combined Return Analysis NEW 01-23-01_Mutilples Template2_Exelon Power Fuel Forecast - Project P 6-11-2004 ver21_DFC_4T21_com_TS" xfId="4255" xr:uid="{268ED20A-B165-4DB9-8B3E-80AEE2BC407B}"/>
    <cellStyle name="_TECO Combined Return Analysis NEW 01-23-01_Mutilples Template2_Exelon Power Fuel Forecast - Project P 6-11-2004 ver21_JV - SLC-MIT" xfId="3357" xr:uid="{100B2123-3320-45FE-9ECD-DDD064A56DF2}"/>
    <cellStyle name="_TECO Combined Return Analysis NEW 01-23-01_Mutilples Template2_JV - SLC-MIT" xfId="3356" xr:uid="{320A770F-6296-458B-AAF5-93B3B9134BC2}"/>
    <cellStyle name="_TECO Combined Return Analysis NEW 01-23-01_Mutilples Template2_ML Outputs" xfId="803" xr:uid="{B703A1D8-400F-4020-A364-9FD1F0AA1353}"/>
    <cellStyle name="_TECO Combined Return Analysis NEW 01-23-01_Mutilples Template2_ML Outputs_DFC_4T21_com_TS" xfId="4256" xr:uid="{7557A5F2-0423-42CE-B8F3-69DACF76DC9A}"/>
    <cellStyle name="_TECO Combined Return Analysis NEW 01-23-01_Mutilples Template2_ML Outputs_JV - SLC-MIT" xfId="3358" xr:uid="{FBA41BDC-0414-47A2-AA98-ED816FAC62D6}"/>
    <cellStyle name="_TECO Combined Return Analysis NEW 01-23-01_Mutilples Template2_Project Forest Pro Forma Model v58" xfId="804" xr:uid="{8B709FBB-06EF-45ED-AE33-B3902AA98F04}"/>
    <cellStyle name="_TECO Combined Return Analysis NEW 01-23-01_Mutilples Template2_Project Forest Pro Forma Model v58_DFC_4T21_com_TS" xfId="4257" xr:uid="{946F6C83-98CA-4FC6-B6A3-3D07FB4F5947}"/>
    <cellStyle name="_TECO Combined Return Analysis NEW 01-23-01_Mutilples Template2_Project Forest Pro Forma Model v58_JV - SLC-MIT" xfId="3359" xr:uid="{D4226EA0-C46F-4FF9-B473-DC515B13799D}"/>
    <cellStyle name="_TECO Combined Return Analysis NEW 01-23-01_pom consolidated v3" xfId="805" xr:uid="{CD07C398-BFAA-4B24-A479-061F27CC9178}"/>
    <cellStyle name="_TECO Combined Return Analysis NEW 01-23-01_pom consolidated v3_DFC_4T21_com_TS" xfId="4258" xr:uid="{EB14DA6C-B6C0-46FE-805D-BEA5BA21452C}"/>
    <cellStyle name="_TECO Combined Return Analysis NEW 01-23-01_pom consolidated v3_Exelon Power Fuel Forecast - Project P 6-11-2004 ver21" xfId="806" xr:uid="{17331219-D352-4755-A9EB-F45E177F6CCB}"/>
    <cellStyle name="_TECO Combined Return Analysis NEW 01-23-01_pom consolidated v3_Exelon Power Fuel Forecast - Project P 6-11-2004 ver21_DFC_4T21_com_TS" xfId="4259" xr:uid="{4CD6550F-2FDD-46E3-9E87-8792B6CB3238}"/>
    <cellStyle name="_TECO Combined Return Analysis NEW 01-23-01_pom consolidated v3_Exelon Power Fuel Forecast - Project P 6-11-2004 ver21_JV - SLC-MIT" xfId="3361" xr:uid="{A613666B-CF3C-482C-9A5B-1B9E40E581FB}"/>
    <cellStyle name="_TECO Combined Return Analysis NEW 01-23-01_pom consolidated v3_JV - SLC-MIT" xfId="3360" xr:uid="{C5789329-F594-45F8-A4D1-287CD2EA6E02}"/>
    <cellStyle name="_TECO Combined Return Analysis NEW 01-23-01_pom consolidated v3_ML Outputs" xfId="807" xr:uid="{55684370-9F6A-4662-B195-0681E148EE6B}"/>
    <cellStyle name="_TECO Combined Return Analysis NEW 01-23-01_pom consolidated v3_ML Outputs_DFC_4T21_com_TS" xfId="4260" xr:uid="{4034D541-DA46-45DE-9844-F7E66D345902}"/>
    <cellStyle name="_TECO Combined Return Analysis NEW 01-23-01_pom consolidated v3_ML Outputs_JV - SLC-MIT" xfId="3362" xr:uid="{89AAA40F-F555-451C-AE68-8440F7EA401C}"/>
    <cellStyle name="_TECO Combined Return Analysis NEW 01-23-01_pom consolidated v3_Project Forest Pro Forma Model v58" xfId="808" xr:uid="{346625EA-3BFE-4854-AE65-B6346AE03013}"/>
    <cellStyle name="_TECO Combined Return Analysis NEW 01-23-01_pom consolidated v3_Project Forest Pro Forma Model v58_DFC_4T21_com_TS" xfId="4261" xr:uid="{44800708-8AF0-43D4-8970-3613EDAEEB1A}"/>
    <cellStyle name="_TECO Combined Return Analysis NEW 01-23-01_pom consolidated v3_Project Forest Pro Forma Model v58_JV - SLC-MIT" xfId="3363" xr:uid="{449DE407-A375-4A97-84A8-076016700221}"/>
    <cellStyle name="_Teco Fuel Pro Forma 10-31-2001" xfId="809" xr:uid="{28E635B4-950C-47D7-812F-75AA31C947BF}"/>
    <cellStyle name="_Teco Fuel Pro Forma 10-31-2001_Copy of CNL Consolidated model_v.FPL_v37" xfId="810" xr:uid="{D25386AE-DEE9-4C9B-9BF9-BAE71AF52E40}"/>
    <cellStyle name="_Teco Fuel Pro Forma 10-31-2001_Copy of CNL Consolidated model_v.FPL_v37_DFC_4T21_com_TS" xfId="4263" xr:uid="{557833CE-E3E2-426E-8D18-3DAF7A2F7255}"/>
    <cellStyle name="_Teco Fuel Pro Forma 10-31-2001_Copy of CNL Consolidated model_v.FPL_v37_Exelon Power Fuel Forecast - Project P 6-11-2004 ver21" xfId="811" xr:uid="{1D911437-53ED-47F9-B332-0DA59BA760A7}"/>
    <cellStyle name="_Teco Fuel Pro Forma 10-31-2001_Copy of CNL Consolidated model_v.FPL_v37_Exelon Power Fuel Forecast - Project P 6-11-2004 ver21_DFC_4T21_com_TS" xfId="4264" xr:uid="{74AA4E85-40A7-49C4-BBEF-640EF4D116C4}"/>
    <cellStyle name="_Teco Fuel Pro Forma 10-31-2001_Copy of CNL Consolidated model_v.FPL_v37_Exelon Power Fuel Forecast - Project P 6-11-2004 ver21_JV - SLC-MIT" xfId="3366" xr:uid="{F43041C2-6084-4BD4-AEE1-2A9384649118}"/>
    <cellStyle name="_Teco Fuel Pro Forma 10-31-2001_Copy of CNL Consolidated model_v.FPL_v37_JV - SLC-MIT" xfId="3365" xr:uid="{04103437-88D8-4BEC-9EE7-C86AB94AB9A6}"/>
    <cellStyle name="_Teco Fuel Pro Forma 10-31-2001_Copy of CNL Consolidated model_v.FPL_v37_ML Outputs" xfId="812" xr:uid="{2C107C04-1323-4CDF-A2FD-70214171A470}"/>
    <cellStyle name="_Teco Fuel Pro Forma 10-31-2001_Copy of CNL Consolidated model_v.FPL_v37_ML Outputs_DFC_4T21_com_TS" xfId="4265" xr:uid="{84BC5A8C-B3EF-4B1E-8B8D-04AAF22757F6}"/>
    <cellStyle name="_Teco Fuel Pro Forma 10-31-2001_Copy of CNL Consolidated model_v.FPL_v37_ML Outputs_JV - SLC-MIT" xfId="3367" xr:uid="{AE8D54FE-01DB-4D44-B73F-3041749F916D}"/>
    <cellStyle name="_Teco Fuel Pro Forma 10-31-2001_Copy of CNL Consolidated model_v.FPL_v37_Project Forest Pro Forma Model v58" xfId="813" xr:uid="{4B6B9D1D-7831-4E4A-802B-23E55DF19663}"/>
    <cellStyle name="_Teco Fuel Pro Forma 10-31-2001_Copy of CNL Consolidated model_v.FPL_v37_Project Forest Pro Forma Model v58_DFC_4T21_com_TS" xfId="4266" xr:uid="{15A9CE9F-47E3-4D02-BEC1-D868054FEFC4}"/>
    <cellStyle name="_Teco Fuel Pro Forma 10-31-2001_Copy of CNL Consolidated model_v.FPL_v37_Project Forest Pro Forma Model v58_JV - SLC-MIT" xfId="3368" xr:uid="{05494294-D905-48F9-A512-6B8C71F25AF0}"/>
    <cellStyle name="_Teco Fuel Pro Forma 10-31-2001_D_Consolidated2" xfId="814" xr:uid="{3D2B5019-3462-4BB3-8204-F055E8AA676E}"/>
    <cellStyle name="_Teco Fuel Pro Forma 10-31-2001_D_Consolidated2_DFC_4T21_com_TS" xfId="4267" xr:uid="{9C74E92C-E603-4A5C-98A7-391A50F8EA6B}"/>
    <cellStyle name="_Teco Fuel Pro Forma 10-31-2001_D_Consolidated2_JV - SLC-MIT" xfId="3369" xr:uid="{BF7DA7BA-F701-4485-B1E6-A66ACB0D444D}"/>
    <cellStyle name="_Teco Fuel Pro Forma 10-31-2001_DFC_4T21_com_TS" xfId="4262" xr:uid="{0A77184B-7F42-4372-A576-A7911B85BB4C}"/>
    <cellStyle name="_Teco Fuel Pro Forma 10-31-2001_JV - SLC-MIT" xfId="3364" xr:uid="{F37E4A32-4355-4D66-912C-36797C20E61A}"/>
    <cellStyle name="_Teco Fuel Pro Forma 10-31-2001_Model v9.8" xfId="815" xr:uid="{C0367271-2F00-46F8-9871-4BC214DDC164}"/>
    <cellStyle name="_Teco Fuel Pro Forma 10-31-2001_Model v9.8_DFC_4T21_com_TS" xfId="4268" xr:uid="{F3AAD026-CA20-4735-873D-42EB03C69E7E}"/>
    <cellStyle name="_Teco Fuel Pro Forma 10-31-2001_Model v9.8_JV - SLC-MIT" xfId="3370" xr:uid="{E65E8126-C128-47CA-9F6E-2CFDC77EDF49}"/>
    <cellStyle name="_Teco Fuel Pro Forma 10-31-2001_Mutilples Template2" xfId="816" xr:uid="{E686A264-F3DC-4F04-98D2-330681019B1C}"/>
    <cellStyle name="_Teco Fuel Pro Forma 10-31-2001_Mutilples Template2_DFC_4T21_com_TS" xfId="4269" xr:uid="{E6D3514D-0DD0-4219-9259-91BFA9D17AE0}"/>
    <cellStyle name="_Teco Fuel Pro Forma 10-31-2001_Mutilples Template2_Exelon Power Fuel Forecast - Project P 6-11-2004 ver21" xfId="817" xr:uid="{7A79337A-33FF-41ED-A34B-CF9DA7E4B226}"/>
    <cellStyle name="_Teco Fuel Pro Forma 10-31-2001_Mutilples Template2_Exelon Power Fuel Forecast - Project P 6-11-2004 ver21_DFC_4T21_com_TS" xfId="4270" xr:uid="{BEAF8772-B01E-4F03-B10C-F49AEBFEEDDD}"/>
    <cellStyle name="_Teco Fuel Pro Forma 10-31-2001_Mutilples Template2_Exelon Power Fuel Forecast - Project P 6-11-2004 ver21_JV - SLC-MIT" xfId="3372" xr:uid="{311F1745-5438-4499-8DB9-4BECE8E06897}"/>
    <cellStyle name="_Teco Fuel Pro Forma 10-31-2001_Mutilples Template2_JV - SLC-MIT" xfId="3371" xr:uid="{F36E18E4-3E6B-4D1A-9256-2CAC42566848}"/>
    <cellStyle name="_Teco Fuel Pro Forma 10-31-2001_Mutilples Template2_ML Outputs" xfId="818" xr:uid="{D45C7DD4-9551-49DB-B81E-81974ED990FD}"/>
    <cellStyle name="_Teco Fuel Pro Forma 10-31-2001_Mutilples Template2_ML Outputs_DFC_4T21_com_TS" xfId="4271" xr:uid="{11AEA499-586C-47FA-90B2-DB09CE7FB5FF}"/>
    <cellStyle name="_Teco Fuel Pro Forma 10-31-2001_Mutilples Template2_ML Outputs_JV - SLC-MIT" xfId="3373" xr:uid="{5BEC9CAD-23EE-42E9-9FD0-36818CAEC433}"/>
    <cellStyle name="_Teco Fuel Pro Forma 10-31-2001_Mutilples Template2_Project Forest Pro Forma Model v58" xfId="819" xr:uid="{CBC73E61-D120-45A3-909F-0C5A85798323}"/>
    <cellStyle name="_Teco Fuel Pro Forma 10-31-2001_Mutilples Template2_Project Forest Pro Forma Model v58_DFC_4T21_com_TS" xfId="4272" xr:uid="{BC1DE2B7-365D-431F-A36B-0D7F956D3EC9}"/>
    <cellStyle name="_Teco Fuel Pro Forma 10-31-2001_Mutilples Template2_Project Forest Pro Forma Model v58_JV - SLC-MIT" xfId="3374" xr:uid="{D477ED81-42A4-4D59-A8A3-7666CEE0D74E}"/>
    <cellStyle name="_Teco Fuel Pro Forma 10-31-2001_pom consolidated v3" xfId="820" xr:uid="{6B878B36-E15E-4735-B152-4C0F1A9771FA}"/>
    <cellStyle name="_Teco Fuel Pro Forma 10-31-2001_pom consolidated v3_DFC_4T21_com_TS" xfId="4273" xr:uid="{42483556-CE37-44FA-B51B-8853040DDCBA}"/>
    <cellStyle name="_Teco Fuel Pro Forma 10-31-2001_pom consolidated v3_Exelon Power Fuel Forecast - Project P 6-11-2004 ver21" xfId="821" xr:uid="{CD3B762E-B790-4A75-8757-AE656BDE17C2}"/>
    <cellStyle name="_Teco Fuel Pro Forma 10-31-2001_pom consolidated v3_Exelon Power Fuel Forecast - Project P 6-11-2004 ver21_DFC_4T21_com_TS" xfId="4274" xr:uid="{71750800-EB63-40C2-846F-DEF6A64BBCEF}"/>
    <cellStyle name="_Teco Fuel Pro Forma 10-31-2001_pom consolidated v3_Exelon Power Fuel Forecast - Project P 6-11-2004 ver21_JV - SLC-MIT" xfId="3376" xr:uid="{B394A82F-AF09-459E-BD30-3FB66661408A}"/>
    <cellStyle name="_Teco Fuel Pro Forma 10-31-2001_pom consolidated v3_JV - SLC-MIT" xfId="3375" xr:uid="{C8805C39-97A4-4DCC-AA6A-9D2BEE1C22E0}"/>
    <cellStyle name="_Teco Fuel Pro Forma 10-31-2001_pom consolidated v3_ML Outputs" xfId="822" xr:uid="{55A23176-4BD2-4AF2-8F1E-CEF7DB89130E}"/>
    <cellStyle name="_Teco Fuel Pro Forma 10-31-2001_pom consolidated v3_ML Outputs_DFC_4T21_com_TS" xfId="4275" xr:uid="{F7FD8703-56FF-4A10-AD30-D0F8C21E329B}"/>
    <cellStyle name="_Teco Fuel Pro Forma 10-31-2001_pom consolidated v3_ML Outputs_JV - SLC-MIT" xfId="3377" xr:uid="{33055E99-567C-457D-B105-8B054DBB522B}"/>
    <cellStyle name="_Teco Fuel Pro Forma 10-31-2001_pom consolidated v3_Project Forest Pro Forma Model v58" xfId="823" xr:uid="{CB5F818A-8948-4E1C-83AE-4E3CE586E9D3}"/>
    <cellStyle name="_Teco Fuel Pro Forma 10-31-2001_pom consolidated v3_Project Forest Pro Forma Model v58_DFC_4T21_com_TS" xfId="4276" xr:uid="{97FCB971-0E19-4969-B8B0-BC1B52C54A29}"/>
    <cellStyle name="_Teco Fuel Pro Forma 10-31-2001_pom consolidated v3_Project Forest Pro Forma Model v58_JV - SLC-MIT" xfId="3378" xr:uid="{28D2823E-6652-4FC4-95D7-56A750FF9471}"/>
    <cellStyle name="_TECO Solutions" xfId="824" xr:uid="{167F6DB3-4F83-4180-96D4-5E5079376003}"/>
    <cellStyle name="_TECO Solutions_Exelon Power Fuel Forecast - Project P 6-11-2004 ver21" xfId="825" xr:uid="{C07C4822-575C-43F1-BF9F-18D12A84409E}"/>
    <cellStyle name="_TECO Solutions_ML Outputs" xfId="826" xr:uid="{AC2843E0-1E5D-4F34-91D1-48A1893769BA}"/>
    <cellStyle name="_TECO Solutions_Project Forest Pro Forma Model v58" xfId="827" xr:uid="{1672605A-9F6B-421B-B76C-DA23BC1D19B3}"/>
    <cellStyle name="_TGN DCF v10" xfId="828" xr:uid="{EC41F86D-8184-478C-8DA5-3DFFC3A968F9}"/>
    <cellStyle name="_TIE Consolidated 09-18-00 c2 Teco" xfId="829" xr:uid="{E8C61F92-BB40-408C-88F9-34236237FE16}"/>
    <cellStyle name="_TIE Consolidated 09-18-00 c2 Teco_Copy of CNL Consolidated model_v.FPL_v37" xfId="830" xr:uid="{4BB38A0F-86A0-46B0-91E1-682035BCFD94}"/>
    <cellStyle name="_TIE Consolidated 09-18-00 c2 Teco_Copy of CNL Consolidated model_v.FPL_v37_DFC_4T21_com_TS" xfId="4278" xr:uid="{314A46D9-7660-4F8E-8156-1C846C6BA17D}"/>
    <cellStyle name="_TIE Consolidated 09-18-00 c2 Teco_Copy of CNL Consolidated model_v.FPL_v37_Exelon Power Fuel Forecast - Project P 6-11-2004 ver21" xfId="831" xr:uid="{4FFB7386-9EA1-432E-9D90-EE4D7B06975B}"/>
    <cellStyle name="_TIE Consolidated 09-18-00 c2 Teco_Copy of CNL Consolidated model_v.FPL_v37_Exelon Power Fuel Forecast - Project P 6-11-2004 ver21_DFC_4T21_com_TS" xfId="4279" xr:uid="{384A2A3B-3BF5-4F3C-AA64-4F5B5333BEDF}"/>
    <cellStyle name="_TIE Consolidated 09-18-00 c2 Teco_Copy of CNL Consolidated model_v.FPL_v37_Exelon Power Fuel Forecast - Project P 6-11-2004 ver21_JV - SLC-MIT" xfId="3381" xr:uid="{264E6672-2E33-477A-A6B9-D1218AD6B254}"/>
    <cellStyle name="_TIE Consolidated 09-18-00 c2 Teco_Copy of CNL Consolidated model_v.FPL_v37_JV - SLC-MIT" xfId="3380" xr:uid="{176E505E-7D19-4DA0-81DE-1444F14C1472}"/>
    <cellStyle name="_TIE Consolidated 09-18-00 c2 Teco_Copy of CNL Consolidated model_v.FPL_v37_ML Outputs" xfId="832" xr:uid="{0B2944CE-98BC-4381-8341-BDFB07267B4E}"/>
    <cellStyle name="_TIE Consolidated 09-18-00 c2 Teco_Copy of CNL Consolidated model_v.FPL_v37_ML Outputs_DFC_4T21_com_TS" xfId="4280" xr:uid="{411C1A75-834A-4E2E-B589-0DFA0FDB9324}"/>
    <cellStyle name="_TIE Consolidated 09-18-00 c2 Teco_Copy of CNL Consolidated model_v.FPL_v37_ML Outputs_JV - SLC-MIT" xfId="3382" xr:uid="{2FC2F5E7-8AC7-449C-940D-E73969978226}"/>
    <cellStyle name="_TIE Consolidated 09-18-00 c2 Teco_Copy of CNL Consolidated model_v.FPL_v37_Project Forest Pro Forma Model v58" xfId="833" xr:uid="{8288F139-DD7B-439D-8ED0-DDFDB202F4CA}"/>
    <cellStyle name="_TIE Consolidated 09-18-00 c2 Teco_Copy of CNL Consolidated model_v.FPL_v37_Project Forest Pro Forma Model v58_DFC_4T21_com_TS" xfId="4281" xr:uid="{14EF15FD-E399-4AEB-A10D-C2408975284C}"/>
    <cellStyle name="_TIE Consolidated 09-18-00 c2 Teco_Copy of CNL Consolidated model_v.FPL_v37_Project Forest Pro Forma Model v58_JV - SLC-MIT" xfId="3383" xr:uid="{BBD81D13-46C7-4D42-BA1F-B7E29AFB9AD4}"/>
    <cellStyle name="_TIE Consolidated 09-18-00 c2 Teco_D_Consolidated2" xfId="834" xr:uid="{80F4E88F-3A77-46A7-A810-C6E199DD2BD2}"/>
    <cellStyle name="_TIE Consolidated 09-18-00 c2 Teco_D_Consolidated2_DFC_4T21_com_TS" xfId="4282" xr:uid="{DB1CD217-5FE4-445B-A67A-156591A2A3BB}"/>
    <cellStyle name="_TIE Consolidated 09-18-00 c2 Teco_D_Consolidated2_JV - SLC-MIT" xfId="3384" xr:uid="{8D00D71C-8BEA-4201-8DB9-290E8B76050F}"/>
    <cellStyle name="_TIE Consolidated 09-18-00 c2 Teco_DFC_4T21_com_TS" xfId="4277" xr:uid="{0E3626AF-B90B-43E5-AE46-48FB0A9D35FD}"/>
    <cellStyle name="_TIE Consolidated 09-18-00 c2 Teco_JV - SLC-MIT" xfId="3379" xr:uid="{978777E4-A3C3-4050-A17A-08F6A200FA74}"/>
    <cellStyle name="_TIE Consolidated 09-18-00 c2 Teco_Model v9.8" xfId="835" xr:uid="{A002600B-E53C-48E9-B367-0D046810F8E4}"/>
    <cellStyle name="_TIE Consolidated 09-18-00 c2 Teco_Model v9.8_DFC_4T21_com_TS" xfId="4283" xr:uid="{E3C2F845-778B-4D46-B5C2-D658FCEF8F8D}"/>
    <cellStyle name="_TIE Consolidated 09-18-00 c2 Teco_Model v9.8_JV - SLC-MIT" xfId="3385" xr:uid="{30843ECA-4463-4DA9-A881-2BE9202C13C2}"/>
    <cellStyle name="_TIE Consolidated 09-18-00 c2 Teco_Mutilples Template2" xfId="836" xr:uid="{FB84CF94-7628-45C1-B058-04F0219C3A01}"/>
    <cellStyle name="_TIE Consolidated 09-18-00 c2 Teco_Mutilples Template2_DFC_4T21_com_TS" xfId="4284" xr:uid="{1BC696EE-86C1-4AF9-B4AA-2FCD82BD7644}"/>
    <cellStyle name="_TIE Consolidated 09-18-00 c2 Teco_Mutilples Template2_Exelon Power Fuel Forecast - Project P 6-11-2004 ver21" xfId="837" xr:uid="{9CA681E4-CC02-4FEE-9E75-E6DC6607F10A}"/>
    <cellStyle name="_TIE Consolidated 09-18-00 c2 Teco_Mutilples Template2_Exelon Power Fuel Forecast - Project P 6-11-2004 ver21_DFC_4T21_com_TS" xfId="4285" xr:uid="{0DD2B00C-D996-46BD-A22F-9351A20DB407}"/>
    <cellStyle name="_TIE Consolidated 09-18-00 c2 Teco_Mutilples Template2_Exelon Power Fuel Forecast - Project P 6-11-2004 ver21_JV - SLC-MIT" xfId="3387" xr:uid="{AD140EF4-A1E1-4DA8-B145-494F7506E5D8}"/>
    <cellStyle name="_TIE Consolidated 09-18-00 c2 Teco_Mutilples Template2_JV - SLC-MIT" xfId="3386" xr:uid="{A9A143E6-DD63-4672-82C7-99B54280AFF7}"/>
    <cellStyle name="_TIE Consolidated 09-18-00 c2 Teco_Mutilples Template2_ML Outputs" xfId="838" xr:uid="{456F8CC5-BEB1-4479-B11A-4D243AF1DC42}"/>
    <cellStyle name="_TIE Consolidated 09-18-00 c2 Teco_Mutilples Template2_ML Outputs_DFC_4T21_com_TS" xfId="4286" xr:uid="{E26E5692-797A-476F-9232-F67E01A3C59B}"/>
    <cellStyle name="_TIE Consolidated 09-18-00 c2 Teco_Mutilples Template2_ML Outputs_JV - SLC-MIT" xfId="3388" xr:uid="{3870F2A2-B276-4F7F-A254-0AAFC3280570}"/>
    <cellStyle name="_TIE Consolidated 09-18-00 c2 Teco_Mutilples Template2_Project Forest Pro Forma Model v58" xfId="839" xr:uid="{622E98D4-672A-44DF-9898-47408DD92079}"/>
    <cellStyle name="_TIE Consolidated 09-18-00 c2 Teco_Mutilples Template2_Project Forest Pro Forma Model v58_DFC_4T21_com_TS" xfId="4287" xr:uid="{584E1D61-640E-4A8F-85D6-3BE48A859A66}"/>
    <cellStyle name="_TIE Consolidated 09-18-00 c2 Teco_Mutilples Template2_Project Forest Pro Forma Model v58_JV - SLC-MIT" xfId="3389" xr:uid="{2080A4AF-5B82-4161-A615-13049790FC4C}"/>
    <cellStyle name="_TIE Consolidated 09-18-00 c2 Teco_pom consolidated v3" xfId="840" xr:uid="{B78F3988-F197-448D-919F-1E05753B4170}"/>
    <cellStyle name="_TIE Consolidated 09-18-00 c2 Teco_pom consolidated v3_DFC_4T21_com_TS" xfId="4288" xr:uid="{46DE1894-09F8-4EED-BFAC-983A544E2867}"/>
    <cellStyle name="_TIE Consolidated 09-18-00 c2 Teco_pom consolidated v3_Exelon Power Fuel Forecast - Project P 6-11-2004 ver21" xfId="841" xr:uid="{D891F538-C2BD-47D0-BB1C-F387E4C09C81}"/>
    <cellStyle name="_TIE Consolidated 09-18-00 c2 Teco_pom consolidated v3_Exelon Power Fuel Forecast - Project P 6-11-2004 ver21_DFC_4T21_com_TS" xfId="4289" xr:uid="{B24C5B04-6B28-4112-85B8-D1D83E95C5EE}"/>
    <cellStyle name="_TIE Consolidated 09-18-00 c2 Teco_pom consolidated v3_Exelon Power Fuel Forecast - Project P 6-11-2004 ver21_JV - SLC-MIT" xfId="3391" xr:uid="{ABADF1CD-BBC3-40AF-B156-16B63235634B}"/>
    <cellStyle name="_TIE Consolidated 09-18-00 c2 Teco_pom consolidated v3_JV - SLC-MIT" xfId="3390" xr:uid="{4D8CB2C9-C62A-4507-BCD6-2E42DF9D55CA}"/>
    <cellStyle name="_TIE Consolidated 09-18-00 c2 Teco_pom consolidated v3_ML Outputs" xfId="842" xr:uid="{A203CBED-B5FA-48B6-8B78-AACE214B8CCA}"/>
    <cellStyle name="_TIE Consolidated 09-18-00 c2 Teco_pom consolidated v3_ML Outputs_DFC_4T21_com_TS" xfId="4290" xr:uid="{CD655665-683B-4EDE-97A5-CE9E33B5CEB1}"/>
    <cellStyle name="_TIE Consolidated 09-18-00 c2 Teco_pom consolidated v3_ML Outputs_JV - SLC-MIT" xfId="3392" xr:uid="{15BA42BF-E04A-4278-BE15-94DCCB1025A6}"/>
    <cellStyle name="_TIE Consolidated 09-18-00 c2 Teco_pom consolidated v3_Project Forest Pro Forma Model v58" xfId="843" xr:uid="{22D612A8-1BE6-46E0-8114-F256684F78C4}"/>
    <cellStyle name="_TIE Consolidated 09-18-00 c2 Teco_pom consolidated v3_Project Forest Pro Forma Model v58_DFC_4T21_com_TS" xfId="4291" xr:uid="{3AB989D3-60C2-4611-809B-5DA9722CDEB0}"/>
    <cellStyle name="_TIE Consolidated 09-18-00 c2 Teco_pom consolidated v3_Project Forest Pro Forma Model v58_JV - SLC-MIT" xfId="3393" xr:uid="{1002281D-2058-45FA-A896-50DA8E7B7CD1}"/>
    <cellStyle name="_Transport Model_v6" xfId="844" xr:uid="{E8F5691D-C04C-4246-82B2-459F8C6D710F}"/>
    <cellStyle name="_Transport Model_v6_Exelon Power Fuel Forecast - Project P 6-11-2004 ver21" xfId="845" xr:uid="{CAF26930-52BC-4B5F-AFC0-299912892081}"/>
    <cellStyle name="_Transport Model_v6_ML Outputs" xfId="846" xr:uid="{F8FE300D-D367-4C06-AFB0-4EB96BB9D209}"/>
    <cellStyle name="_Transport Model_v6_Project Forest Pro Forma Model v58" xfId="847" xr:uid="{44078008-DA3D-4D9F-8E80-F33B81468772}"/>
    <cellStyle name="_WACC Papaya_v02" xfId="848" xr:uid="{FE95A266-FF84-48D5-9BC7-78A4E1F0410E}"/>
    <cellStyle name="_WACC Papaya_v02_DFC_4T21_com_TS" xfId="4292" xr:uid="{823D2E9A-E83B-4343-9540-519FC9606EFA}"/>
    <cellStyle name="_WACC Papaya_v02_JV - SLC-MIT" xfId="3394" xr:uid="{DFAC6C85-CB0B-4202-8413-52578E5A2CA7}"/>
    <cellStyle name="_West Michigan 0800 v1 test" xfId="849" xr:uid="{F5CD4302-E3BF-4B8E-9C0A-8B5BE87DC66A}"/>
    <cellStyle name="_West Michigan 0800 v1 test_Copy of CNL Consolidated model_v.FPL_v37" xfId="850" xr:uid="{51D99DEC-1292-4D31-9BD1-0FABDC7FFFB7}"/>
    <cellStyle name="_West Michigan 0800 v1 test_Copy of CNL Consolidated model_v.FPL_v37_DFC_4T21_com_TS" xfId="4294" xr:uid="{F7A42DA7-49F4-4520-891E-181BC9909103}"/>
    <cellStyle name="_West Michigan 0800 v1 test_Copy of CNL Consolidated model_v.FPL_v37_Exelon Power Fuel Forecast - Project P 6-11-2004 ver21" xfId="851" xr:uid="{17575055-FB11-411B-9F86-49E70C92BF72}"/>
    <cellStyle name="_West Michigan 0800 v1 test_Copy of CNL Consolidated model_v.FPL_v37_Exelon Power Fuel Forecast - Project P 6-11-2004 ver21_DFC_4T21_com_TS" xfId="4295" xr:uid="{959A6A21-6648-4D7B-AC4C-28089DBA9B74}"/>
    <cellStyle name="_West Michigan 0800 v1 test_Copy of CNL Consolidated model_v.FPL_v37_Exelon Power Fuel Forecast - Project P 6-11-2004 ver21_JV - SLC-MIT" xfId="3397" xr:uid="{2E3D4C7C-3AAD-444C-BD85-F083C33EDFB7}"/>
    <cellStyle name="_West Michigan 0800 v1 test_Copy of CNL Consolidated model_v.FPL_v37_JV - SLC-MIT" xfId="3396" xr:uid="{D0084FD0-C66A-45AA-A7D8-63D99305BF31}"/>
    <cellStyle name="_West Michigan 0800 v1 test_Copy of CNL Consolidated model_v.FPL_v37_ML Outputs" xfId="852" xr:uid="{418E8A58-CB4D-499E-BC0F-10F5C64B19AC}"/>
    <cellStyle name="_West Michigan 0800 v1 test_Copy of CNL Consolidated model_v.FPL_v37_ML Outputs_DFC_4T21_com_TS" xfId="4296" xr:uid="{4A0F9E61-4F80-4216-9E57-9907B17D49F5}"/>
    <cellStyle name="_West Michigan 0800 v1 test_Copy of CNL Consolidated model_v.FPL_v37_ML Outputs_JV - SLC-MIT" xfId="3398" xr:uid="{DA8BC765-1715-4909-AC66-F07A50501D43}"/>
    <cellStyle name="_West Michigan 0800 v1 test_Copy of CNL Consolidated model_v.FPL_v37_Project Forest Pro Forma Model v58" xfId="853" xr:uid="{FB6F22B7-0327-4FD0-BE92-CD98245CDC35}"/>
    <cellStyle name="_West Michigan 0800 v1 test_Copy of CNL Consolidated model_v.FPL_v37_Project Forest Pro Forma Model v58_DFC_4T21_com_TS" xfId="4297" xr:uid="{3DA45CF9-8051-4BC8-871D-504C770143A2}"/>
    <cellStyle name="_West Michigan 0800 v1 test_Copy of CNL Consolidated model_v.FPL_v37_Project Forest Pro Forma Model v58_JV - SLC-MIT" xfId="3399" xr:uid="{030623A7-B879-4D8D-BD59-2E93A181C9B6}"/>
    <cellStyle name="_West Michigan 0800 v1 test_D_Consolidated2" xfId="854" xr:uid="{9BE46443-4BAA-4480-81E2-CC61F6F8B5B7}"/>
    <cellStyle name="_West Michigan 0800 v1 test_D_Consolidated2_DFC_4T21_com_TS" xfId="4298" xr:uid="{CB6E21B6-C031-4226-9DA7-3D78547419EB}"/>
    <cellStyle name="_West Michigan 0800 v1 test_D_Consolidated2_JV - SLC-MIT" xfId="3400" xr:uid="{427B7C98-9C99-4413-8FF3-40C5B3FAF582}"/>
    <cellStyle name="_West Michigan 0800 v1 test_DFC_4T21_com_TS" xfId="4293" xr:uid="{3F28B7E6-A97C-4BFE-826A-0D04B95D6542}"/>
    <cellStyle name="_West Michigan 0800 v1 test_JV - SLC-MIT" xfId="3395" xr:uid="{03B49A93-AB80-48E1-82B3-686279A753FC}"/>
    <cellStyle name="_West Michigan 0800 v1 test_Model v9.8" xfId="855" xr:uid="{A544F046-0907-4FE3-8855-D0D32D5C015F}"/>
    <cellStyle name="_West Michigan 0800 v1 test_Model v9.8_DFC_4T21_com_TS" xfId="4299" xr:uid="{4B417E71-2513-44C0-BD8A-FFCFACFC2B36}"/>
    <cellStyle name="_West Michigan 0800 v1 test_Model v9.8_JV - SLC-MIT" xfId="3401" xr:uid="{D68726DC-AD8B-4C24-A239-4249DCB029D9}"/>
    <cellStyle name="_West Michigan 0800 v1 test_Mutilples Template2" xfId="856" xr:uid="{0BC803D4-D4C8-4156-ABB3-2B289E9C13FF}"/>
    <cellStyle name="_West Michigan 0800 v1 test_Mutilples Template2_DFC_4T21_com_TS" xfId="4300" xr:uid="{9976B992-EA08-4304-8602-83FA0F6795BC}"/>
    <cellStyle name="_West Michigan 0800 v1 test_Mutilples Template2_Exelon Power Fuel Forecast - Project P 6-11-2004 ver21" xfId="857" xr:uid="{7BD72AB4-00DF-4B5B-815C-3B253ED298E3}"/>
    <cellStyle name="_West Michigan 0800 v1 test_Mutilples Template2_Exelon Power Fuel Forecast - Project P 6-11-2004 ver21_DFC_4T21_com_TS" xfId="4301" xr:uid="{DF062CC7-28B5-4E6A-A768-75E5AEC45079}"/>
    <cellStyle name="_West Michigan 0800 v1 test_Mutilples Template2_Exelon Power Fuel Forecast - Project P 6-11-2004 ver21_JV - SLC-MIT" xfId="3403" xr:uid="{1B042931-B2B8-4E7B-BFD6-48ACCC883682}"/>
    <cellStyle name="_West Michigan 0800 v1 test_Mutilples Template2_JV - SLC-MIT" xfId="3402" xr:uid="{4A9F603C-45D1-404A-856B-DA72BB4FF1E0}"/>
    <cellStyle name="_West Michigan 0800 v1 test_Mutilples Template2_ML Outputs" xfId="858" xr:uid="{8F339396-DF6E-4849-A3E0-8999276E7C25}"/>
    <cellStyle name="_West Michigan 0800 v1 test_Mutilples Template2_ML Outputs_DFC_4T21_com_TS" xfId="4302" xr:uid="{BE7FC1DC-4ADF-4767-900D-6E3E159A0037}"/>
    <cellStyle name="_West Michigan 0800 v1 test_Mutilples Template2_ML Outputs_JV - SLC-MIT" xfId="3404" xr:uid="{85ECB82C-369E-40CF-A732-03CEF766885C}"/>
    <cellStyle name="_West Michigan 0800 v1 test_Mutilples Template2_Project Forest Pro Forma Model v58" xfId="859" xr:uid="{81BEE7D3-CD98-442E-8044-91E6A807D267}"/>
    <cellStyle name="_West Michigan 0800 v1 test_Mutilples Template2_Project Forest Pro Forma Model v58_DFC_4T21_com_TS" xfId="4303" xr:uid="{B7F4F29D-99FD-4AF0-A1A6-D8B01F6759DF}"/>
    <cellStyle name="_West Michigan 0800 v1 test_Mutilples Template2_Project Forest Pro Forma Model v58_JV - SLC-MIT" xfId="3405" xr:uid="{11DDF00A-621A-4BA8-B69B-2E3BAB9B1B88}"/>
    <cellStyle name="_West Michigan 0800 v1 test_pom consolidated v3" xfId="860" xr:uid="{11A0D8D7-CD40-40BE-8122-6B457656BC8E}"/>
    <cellStyle name="_West Michigan 0800 v1 test_pom consolidated v3_DFC_4T21_com_TS" xfId="4304" xr:uid="{75B69C36-D954-4FBF-96FD-3C60686AD19A}"/>
    <cellStyle name="_West Michigan 0800 v1 test_pom consolidated v3_Exelon Power Fuel Forecast - Project P 6-11-2004 ver21" xfId="861" xr:uid="{C9800481-AD1C-4B5B-9521-8B79D22BB0CB}"/>
    <cellStyle name="_West Michigan 0800 v1 test_pom consolidated v3_Exelon Power Fuel Forecast - Project P 6-11-2004 ver21_DFC_4T21_com_TS" xfId="4305" xr:uid="{5CAE61B0-D1B8-427A-9E71-A1FF420EBCCA}"/>
    <cellStyle name="_West Michigan 0800 v1 test_pom consolidated v3_Exelon Power Fuel Forecast - Project P 6-11-2004 ver21_JV - SLC-MIT" xfId="3407" xr:uid="{13EABCA5-8AF3-4D18-B919-BFBD1543F02B}"/>
    <cellStyle name="_West Michigan 0800 v1 test_pom consolidated v3_JV - SLC-MIT" xfId="3406" xr:uid="{0742A959-56EA-4C39-90F1-BE4E963EB2B4}"/>
    <cellStyle name="_West Michigan 0800 v1 test_pom consolidated v3_ML Outputs" xfId="862" xr:uid="{16C0F4A8-55FE-4234-B7FD-9D570C891EF2}"/>
    <cellStyle name="_West Michigan 0800 v1 test_pom consolidated v3_ML Outputs_DFC_4T21_com_TS" xfId="4306" xr:uid="{FA9B0C38-7A68-48B1-A3E8-FF645A72DD89}"/>
    <cellStyle name="_West Michigan 0800 v1 test_pom consolidated v3_ML Outputs_JV - SLC-MIT" xfId="3408" xr:uid="{08AC7B09-4C14-4F5B-88DB-EF1CB577983E}"/>
    <cellStyle name="_West Michigan 0800 v1 test_pom consolidated v3_Project Forest Pro Forma Model v58" xfId="863" xr:uid="{3F4C945F-0CF9-465E-9B1E-94586DBB7361}"/>
    <cellStyle name="_West Michigan 0800 v1 test_pom consolidated v3_Project Forest Pro Forma Model v58_DFC_4T21_com_TS" xfId="4307" xr:uid="{4285FA40-32B4-4B31-A163-FEC466EE58D2}"/>
    <cellStyle name="_West Michigan 0800 v1 test_pom consolidated v3_Project Forest Pro Forma Model v58_JV - SLC-MIT" xfId="3409" xr:uid="{11B2B702-3C68-4366-91B2-2C698F97FF8C}"/>
    <cellStyle name="=C:\WINDOWS\SYSTEM32\COMMAND.COM" xfId="3422" xr:uid="{168D845B-091C-49FF-A2D9-B67C64D53ADC}"/>
    <cellStyle name="=C:\WINNT35\SYSTEM32\COMMAND.COM" xfId="864" xr:uid="{BE30AE70-20AE-4D32-936C-48DB5531BC73}"/>
    <cellStyle name="•W_laroux" xfId="3423" xr:uid="{C499838C-F37E-4B4C-AF29-A8E9A27C04B5}"/>
    <cellStyle name="0" xfId="865" xr:uid="{921B72FF-49D5-4CED-B97B-D0CA0D07F78B}"/>
    <cellStyle name="0000" xfId="866" xr:uid="{FCEDF43D-00BA-43BE-B725-AB6308DC0E12}"/>
    <cellStyle name="000000" xfId="867" xr:uid="{6A619441-3A0A-41B8-AFE0-CB754280CD3B}"/>
    <cellStyle name="1o.nível" xfId="868" xr:uid="{A23D0FFD-13EA-462B-8B43-9EAE623159A3}"/>
    <cellStyle name="20% - Accent1" xfId="869" xr:uid="{3FF3595D-148D-4468-886F-93848A7448C3}"/>
    <cellStyle name="20% - Accent1 2" xfId="2607" xr:uid="{E9DFAA28-8DFE-4513-BD87-3556AFB1B447}"/>
    <cellStyle name="20% - Accent1_DFC_DF" xfId="4308" xr:uid="{6FEC32CC-B6C5-43F3-B09C-7E043AC10ADA}"/>
    <cellStyle name="20% - Accent2" xfId="870" xr:uid="{CB56B15F-D2F7-4A67-AB5C-0CDE1951A5D2}"/>
    <cellStyle name="20% - Accent2 2" xfId="2608" xr:uid="{2CA91688-08E1-4694-B6B7-53B81E494649}"/>
    <cellStyle name="20% - Accent2_DFC_DF" xfId="4309" xr:uid="{0E902BDA-E71A-4926-B0C4-C3BFB29DF483}"/>
    <cellStyle name="20% - Accent3" xfId="871" xr:uid="{155E48D9-BA1A-4420-A21A-684284814A9B}"/>
    <cellStyle name="20% - Accent3 2" xfId="2609" xr:uid="{E0B1A22B-85C9-48A8-ACEE-B58DE07077B2}"/>
    <cellStyle name="20% - Accent3_DFC_DF" xfId="4310" xr:uid="{223F8F7A-FB9E-452D-B530-7FCE48B7E3B7}"/>
    <cellStyle name="20% - Accent4" xfId="872" xr:uid="{58BDC981-126E-43A4-85CC-9F85B8060BE1}"/>
    <cellStyle name="20% - Accent4 2" xfId="2610" xr:uid="{B52C73EC-1DBC-4584-A4B4-496E90014E76}"/>
    <cellStyle name="20% - Accent4_DFC_DF" xfId="4311" xr:uid="{EF391357-2199-4F54-A082-011CB2A9D2FE}"/>
    <cellStyle name="20% - Accent5" xfId="873" xr:uid="{043A64D7-67F5-4BDC-A6C6-C387F37FE463}"/>
    <cellStyle name="20% - Accent5 2" xfId="2611" xr:uid="{531E0273-04BE-4900-94E1-CCF2E68D700D}"/>
    <cellStyle name="20% - Accent5_DFC_DF" xfId="4312" xr:uid="{492177CD-BA83-42AD-AA3A-6F317A383732}"/>
    <cellStyle name="20% - Accent6" xfId="874" xr:uid="{89830FA2-4D87-491D-AD42-EF52DC9A6D66}"/>
    <cellStyle name="20% - Accent6 2" xfId="2612" xr:uid="{5B07CB3D-0BDB-443C-82A5-44C5F9FF3CAB}"/>
    <cellStyle name="20% - Accent6_DFC_DF" xfId="4313" xr:uid="{97476D8F-5F00-4B69-8225-DC1D5D8B5024}"/>
    <cellStyle name="20% - Ênfase1 2" xfId="875" xr:uid="{EEC64A62-A8E2-40A4-8E9D-605185DF1F34}"/>
    <cellStyle name="20% - Ênfase1 2 2" xfId="876" xr:uid="{CFF44518-3CDA-4D61-A16B-34A2FD09F87F}"/>
    <cellStyle name="20% - Ênfase1 2 2 2" xfId="877" xr:uid="{208138BB-8B60-418D-9606-C39F4E5ABADA}"/>
    <cellStyle name="20% - Ênfase1 3" xfId="878" xr:uid="{C0E293E5-2B2C-4D52-B05C-1B91AD596472}"/>
    <cellStyle name="20% - Ênfase2 2" xfId="879" xr:uid="{46ABD393-C39B-4A9D-9D99-27714BDA03D5}"/>
    <cellStyle name="20% - Ênfase2 2 2" xfId="880" xr:uid="{B7D54846-D152-4EB8-BEC1-8B484061CC38}"/>
    <cellStyle name="20% - Ênfase2 2 2 2" xfId="881" xr:uid="{80F4B755-6965-4EE3-984A-1E14C6F2AB61}"/>
    <cellStyle name="20% - Ênfase2 3" xfId="882" xr:uid="{36FB2789-C447-4532-B34F-B80438C4A825}"/>
    <cellStyle name="20% - Ênfase3 2" xfId="883" xr:uid="{15DE05DA-E66A-43F3-B8D2-C302B7722941}"/>
    <cellStyle name="20% - Ênfase3 2 2" xfId="884" xr:uid="{82807208-8C14-4E01-BD59-515FC2426A60}"/>
    <cellStyle name="20% - Ênfase3 2 2 2" xfId="885" xr:uid="{D8055CE9-82D9-4803-A11F-B0AE4268F9F0}"/>
    <cellStyle name="20% - Ênfase3 3" xfId="886" xr:uid="{E33BBD03-9CD4-460B-A373-3455CD2650CC}"/>
    <cellStyle name="20% - Ênfase4 2" xfId="887" xr:uid="{046DC5FA-5134-4767-AA75-07B5AF43CCC3}"/>
    <cellStyle name="20% - Ênfase4 2 2" xfId="888" xr:uid="{A71A014D-FF1E-4B59-A0E5-FAA6FF408141}"/>
    <cellStyle name="20% - Ênfase4 2 2 2" xfId="889" xr:uid="{F72B0172-51AC-4C13-A0B4-0364AF42AD25}"/>
    <cellStyle name="20% - Ênfase4 3" xfId="890" xr:uid="{90E9DBFF-1488-4BEC-AA89-77AD0138AAFF}"/>
    <cellStyle name="20% - Ênfase5 2" xfId="891" xr:uid="{F38A0E6D-2D9D-46B5-BF92-B0201E9EDAFC}"/>
    <cellStyle name="20% - Ênfase5 2 2" xfId="892" xr:uid="{03BCB8E6-4006-480D-9E23-DE703F33B6A0}"/>
    <cellStyle name="20% - Ênfase5 2 2 2" xfId="893" xr:uid="{7652A5B7-F178-47D4-AE71-87536F271C31}"/>
    <cellStyle name="20% - Ênfase5 3" xfId="894" xr:uid="{787ED403-6B59-4C69-8C8B-9677F4424138}"/>
    <cellStyle name="20% - Ênfase6 2" xfId="895" xr:uid="{A37E41EC-AE82-4656-81CF-4C9CED14682B}"/>
    <cellStyle name="20% - Ênfase6 2 2" xfId="896" xr:uid="{194BD794-6850-421F-9EF7-E7DC2825163F}"/>
    <cellStyle name="20% - Ênfase6 2 2 2" xfId="897" xr:uid="{318AE599-0255-43CC-BEE3-063AEF883824}"/>
    <cellStyle name="20% - Ênfase6 3" xfId="898" xr:uid="{4D625489-9F76-4685-B6ED-933A285E3916}"/>
    <cellStyle name="2o.nível" xfId="899" xr:uid="{9C374845-3386-432C-A509-6ECA21D3C7D2}"/>
    <cellStyle name="40% - Accent1" xfId="900" xr:uid="{E3CE8958-41FB-4BAA-9A29-B7BBA013FC25}"/>
    <cellStyle name="40% - Accent1 2" xfId="2613" xr:uid="{170EB288-C473-4381-998D-F1E4BF70B49B}"/>
    <cellStyle name="40% - Accent1_DFC_DF" xfId="4314" xr:uid="{FF0684F1-4933-450B-A166-533930565229}"/>
    <cellStyle name="40% - Accent2" xfId="901" xr:uid="{9F41F205-05F0-4B83-A49C-E838B36FD076}"/>
    <cellStyle name="40% - Accent2 2" xfId="2614" xr:uid="{F08ECB7D-133B-4E93-8211-5D5089BBD19F}"/>
    <cellStyle name="40% - Accent2_DFC_DF" xfId="4315" xr:uid="{96EC7E84-DE40-463C-AFEE-6EB598C27D37}"/>
    <cellStyle name="40% - Accent3" xfId="902" xr:uid="{DA40E519-294F-4F47-BBFF-683F3C373BE4}"/>
    <cellStyle name="40% - Accent3 2" xfId="2615" xr:uid="{71A8EAEE-3520-4C7C-8A25-76787481911B}"/>
    <cellStyle name="40% - Accent3_DFC_DF" xfId="4316" xr:uid="{4E9E1D3A-D740-4B47-8AA1-211EF487C1D1}"/>
    <cellStyle name="40% - Accent4" xfId="903" xr:uid="{979522E6-F79D-461E-BF4F-3BF7CA5889AA}"/>
    <cellStyle name="40% - Accent4 2" xfId="2616" xr:uid="{B9C4FB45-A2F5-4C8A-BA6C-A7CB1343DEB1}"/>
    <cellStyle name="40% - Accent4_DFC_DF" xfId="4317" xr:uid="{E63CDF73-B112-4DE6-A735-B4DD18D98FBD}"/>
    <cellStyle name="40% - Accent5" xfId="904" xr:uid="{61C3FFCF-40DC-449A-998F-A648FD76C9D0}"/>
    <cellStyle name="40% - Accent5 2" xfId="2617" xr:uid="{5EE16A84-986D-4F61-B7F1-43B59CA7B879}"/>
    <cellStyle name="40% - Accent5_DFC_DF" xfId="4318" xr:uid="{2950B229-340D-4339-A8CF-F4B7BBF10F8F}"/>
    <cellStyle name="40% - Accent6" xfId="905" xr:uid="{C3A6E7D8-8232-4C5F-84E9-FBBE097B3A32}"/>
    <cellStyle name="40% - Accent6 2" xfId="2618" xr:uid="{AA193193-02D5-4EB2-8268-8DFC31B24184}"/>
    <cellStyle name="40% - Accent6_DFC_DF" xfId="4319" xr:uid="{B74E27F1-064D-4639-971D-7280E2F9E741}"/>
    <cellStyle name="40% - Ênfase1 2" xfId="906" xr:uid="{C3F40A70-14F7-491F-9BA3-CBD3B2BFC592}"/>
    <cellStyle name="40% - Ênfase1 2 2" xfId="907" xr:uid="{AED3D628-0ACB-407B-B42F-670127F9BAE7}"/>
    <cellStyle name="40% - Ênfase1 2 2 2" xfId="908" xr:uid="{599F1FB4-A2E0-4503-BB73-C04E5BE23DB5}"/>
    <cellStyle name="40% - Ênfase1 3" xfId="909" xr:uid="{8EB43146-AE3F-4991-89B6-DD6E09C4E25C}"/>
    <cellStyle name="40% - Ênfase2 2" xfId="910" xr:uid="{4213D60B-8A05-4BAE-89F3-C98A99130AC3}"/>
    <cellStyle name="40% - Ênfase2 2 2" xfId="911" xr:uid="{6BEE3850-0D58-403C-A309-05E4B80FD1B1}"/>
    <cellStyle name="40% - Ênfase2 2 2 2" xfId="912" xr:uid="{B000F4A8-0B8E-49EE-9D5E-C6EB0ED57121}"/>
    <cellStyle name="40% - Ênfase2 3" xfId="913" xr:uid="{00EC78D2-546E-474A-90D8-CB510DC58270}"/>
    <cellStyle name="40% - Ênfase3 2" xfId="914" xr:uid="{768A6F49-83A1-4547-883A-3E83B9294734}"/>
    <cellStyle name="40% - Ênfase3 2 2" xfId="915" xr:uid="{75FDAA6E-AA76-43DD-83CF-382AE277C1CB}"/>
    <cellStyle name="40% - Ênfase3 2 2 2" xfId="916" xr:uid="{DF71BF2C-A744-4125-9944-B409BEE6F5A2}"/>
    <cellStyle name="40% - Ênfase3 3" xfId="917" xr:uid="{C82063E9-F88F-450A-A534-BE870DB84D3C}"/>
    <cellStyle name="40% - Ênfase4 2" xfId="918" xr:uid="{39F20251-9DEA-4961-A38A-EE74C7E6365C}"/>
    <cellStyle name="40% - Ênfase4 2 2" xfId="919" xr:uid="{B917ABC2-6B15-402F-83EA-AB39B44A906C}"/>
    <cellStyle name="40% - Ênfase4 2 2 2" xfId="920" xr:uid="{9F9BDCEC-3196-4EE0-B598-E813231B0784}"/>
    <cellStyle name="40% - Ênfase4 3" xfId="921" xr:uid="{E10238E3-50BD-4EB9-94AD-9B1A72EF081E}"/>
    <cellStyle name="40% - Ênfase5 2" xfId="922" xr:uid="{E2422E2A-B6C2-4064-BB6C-E7F84B8AA6BD}"/>
    <cellStyle name="40% - Ênfase5 2 2" xfId="923" xr:uid="{C3CFACEA-87FA-4716-ABDD-A472C6932B3D}"/>
    <cellStyle name="40% - Ênfase5 2 2 2" xfId="924" xr:uid="{6E1571EB-8039-4B37-9707-0173E2FACACC}"/>
    <cellStyle name="40% - Ênfase5 3" xfId="925" xr:uid="{B078AB98-B08A-4574-AD54-E9E42213872C}"/>
    <cellStyle name="40% - Ênfase6 2" xfId="926" xr:uid="{54BA21B9-8FED-49B2-BAF4-F7DFE454754C}"/>
    <cellStyle name="40% - Ênfase6 2 2" xfId="927" xr:uid="{8A454DE4-5FCD-4F9F-A100-669A94CB8A23}"/>
    <cellStyle name="40% - Ênfase6 2 2 2" xfId="928" xr:uid="{CFED871F-7457-40B0-A21E-5457DDFF944B}"/>
    <cellStyle name="40% - Ênfase6 3" xfId="929" xr:uid="{251DAD81-1047-4C37-9CDC-F2C38F39D099}"/>
    <cellStyle name="60% - Accent1" xfId="930" xr:uid="{AA00B883-3828-433F-A24B-83906C936AB7}"/>
    <cellStyle name="60% - Accent1 2" xfId="3424" xr:uid="{D4E82645-D2D4-4755-919B-E7A0E6F9B079}"/>
    <cellStyle name="60% - Accent2" xfId="931" xr:uid="{8188D998-3949-4B9E-80CD-4516C2DE6FCB}"/>
    <cellStyle name="60% - Accent2 2" xfId="3425" xr:uid="{9336ECDC-7D95-493E-8EEA-F669760CCB66}"/>
    <cellStyle name="60% - Accent3" xfId="932" xr:uid="{094CF60C-0792-454E-A67A-2D7C71BF04DC}"/>
    <cellStyle name="60% - Accent3 2" xfId="3426" xr:uid="{F98FF4FA-BC4F-4180-802C-94C3D5F7AEEB}"/>
    <cellStyle name="60% - Accent4" xfId="933" xr:uid="{5FF4C1DD-3BD6-4B85-86B8-04C02519CF1E}"/>
    <cellStyle name="60% - Accent4 2" xfId="3427" xr:uid="{694AC0FC-1440-4BBA-8336-81DEEE4F8FEB}"/>
    <cellStyle name="60% - Accent5" xfId="934" xr:uid="{352A29CE-48F3-4134-A205-54FE1C019772}"/>
    <cellStyle name="60% - Accent5 2" xfId="3428" xr:uid="{E017AAC4-DB8D-4ACC-894D-75A29384D381}"/>
    <cellStyle name="60% - Accent6" xfId="935" xr:uid="{1953FE2D-F9F1-4D31-AE13-CC6E57D3DEF1}"/>
    <cellStyle name="60% - Accent6 2" xfId="3429" xr:uid="{DDD806F7-60AF-4DD6-B763-F8BE6FAEF9C9}"/>
    <cellStyle name="60% - Ênfase1 2" xfId="936" xr:uid="{4B64FAFB-24F0-49A3-BB34-CFF81F813D23}"/>
    <cellStyle name="60% - Ênfase1 2 2" xfId="937" xr:uid="{14BA4B89-3376-469D-BA42-2F04D227DBD2}"/>
    <cellStyle name="60% - Ênfase1 2 2 2" xfId="938" xr:uid="{C17BFB42-C39B-410D-8EDD-B2759996D940}"/>
    <cellStyle name="60% - Ênfase1 3" xfId="939" xr:uid="{BCFF90B3-EBE8-40F3-A047-9868FBF90BB7}"/>
    <cellStyle name="60% - Ênfase2 2" xfId="940" xr:uid="{F947FC02-E4AD-4865-8170-DBE32A2163A8}"/>
    <cellStyle name="60% - Ênfase2 2 2" xfId="941" xr:uid="{A3154A09-B1FE-4362-B221-1D3FA6E42BFE}"/>
    <cellStyle name="60% - Ênfase2 2 2 2" xfId="942" xr:uid="{087B1F9C-A4EF-4F27-B21C-1B12F39D50E7}"/>
    <cellStyle name="60% - Ênfase2 3" xfId="943" xr:uid="{0276216F-BFC1-414A-80D5-F86EC934E20D}"/>
    <cellStyle name="60% - Ênfase3 2" xfId="944" xr:uid="{10F459D9-F7EA-44F4-BE8F-5C3EF98A0D0A}"/>
    <cellStyle name="60% - Ênfase3 2 2" xfId="945" xr:uid="{AE7B2F55-DFBB-419F-A98C-65A31E19A035}"/>
    <cellStyle name="60% - Ênfase3 2 2 2" xfId="946" xr:uid="{F933A31A-6353-4A11-AC43-00F928D4E927}"/>
    <cellStyle name="60% - Ênfase3 3" xfId="947" xr:uid="{DB1CA31C-09F3-4DF3-B520-C3CEC9CFA688}"/>
    <cellStyle name="60% - Ênfase4 2" xfId="948" xr:uid="{C1D1F7FC-7699-4515-AD18-C51C094FEFBB}"/>
    <cellStyle name="60% - Ênfase4 2 2" xfId="949" xr:uid="{A47F1146-4BB1-460F-8FF2-DE64F0AB9682}"/>
    <cellStyle name="60% - Ênfase4 2 2 2" xfId="950" xr:uid="{E00FEFDF-8A01-47F9-9B5E-1B3525DD7003}"/>
    <cellStyle name="60% - Ênfase4 3" xfId="951" xr:uid="{AAD71871-2D58-4FFE-8C59-A29F51E6FE1B}"/>
    <cellStyle name="60% - Ênfase5 2" xfId="952" xr:uid="{CB562DB8-EBAB-44E9-9417-3B796B34846B}"/>
    <cellStyle name="60% - Ênfase5 2 2" xfId="953" xr:uid="{21E5E1A0-082C-4FD2-A94D-87B9D13AE8D7}"/>
    <cellStyle name="60% - Ênfase5 2 2 2" xfId="954" xr:uid="{915B48E5-0E80-4976-83FE-9D2B548B7EBE}"/>
    <cellStyle name="60% - Ênfase5 3" xfId="955" xr:uid="{467F007F-D408-4FBE-9B0B-3A2E23BD3620}"/>
    <cellStyle name="60% - Ênfase6 2" xfId="956" xr:uid="{0B07D80A-BA8A-4B73-8EC2-245BD6FA66A3}"/>
    <cellStyle name="60% - Ênfase6 2 2" xfId="957" xr:uid="{9967815E-488B-4DE0-8D9E-5C57BAD5E696}"/>
    <cellStyle name="60% - Ênfase6 2 2 2" xfId="958" xr:uid="{D0F896AC-559C-4E25-BB8F-8918295CC4A4}"/>
    <cellStyle name="60% - Ênfase6 3" xfId="959" xr:uid="{DA063F89-103D-4B57-A783-D3AFF8A631FF}"/>
    <cellStyle name="a_normal" xfId="960" xr:uid="{90EACDD6-B120-4B3F-A444-3A20D82E9233}"/>
    <cellStyle name="a_quebra_2" xfId="961" xr:uid="{91DA7E3A-F0BB-49BC-891C-239CF6401A72}"/>
    <cellStyle name="A3 297 x 420 mm" xfId="962" xr:uid="{3A5F0281-9450-4FB5-9079-48BA9EF6EF99}"/>
    <cellStyle name="Accent1" xfId="963" xr:uid="{283EE643-2BB6-4CCA-9040-B47F741444B8}"/>
    <cellStyle name="Accent1 - 20%" xfId="964" xr:uid="{2A4D3246-9E3D-436C-8A03-1D91FC73C8F3}"/>
    <cellStyle name="Accent1 - 40%" xfId="965" xr:uid="{D3707C7F-28FC-4008-91CB-7C709760BC99}"/>
    <cellStyle name="Accent1 - 60%" xfId="966" xr:uid="{A6E1AA8A-7499-4347-A81D-D35D47CC87E6}"/>
    <cellStyle name="Accent1 2" xfId="3430" xr:uid="{A0A6293E-5B6F-403D-AB89-F9AFB7E3378C}"/>
    <cellStyle name="Accent1_Alugueis" xfId="967" xr:uid="{D3A26119-92D1-4A84-8FAE-E84678359D96}"/>
    <cellStyle name="Accent2" xfId="968" xr:uid="{F659A1B2-7B28-4418-8F6C-A60E1EBD48B9}"/>
    <cellStyle name="Accent2 - 20%" xfId="969" xr:uid="{58FE73E7-A2AC-4AF8-99EC-CB15D2BD5BE2}"/>
    <cellStyle name="Accent2 - 40%" xfId="970" xr:uid="{E5F8B020-133F-4FAE-A7EF-80EC391BC11F}"/>
    <cellStyle name="Accent2 - 60%" xfId="971" xr:uid="{54DDC737-A8A8-4E98-92B5-1438E544A518}"/>
    <cellStyle name="Accent2 2" xfId="3431" xr:uid="{050DE95C-9553-45F0-92DF-FDC35698D803}"/>
    <cellStyle name="Accent2_Alugueis" xfId="972" xr:uid="{005BBB16-B3AF-410F-9E3D-9CCA1154ED74}"/>
    <cellStyle name="Accent3" xfId="973" xr:uid="{C4B1C6E2-183D-4C55-B62F-340973DF66B8}"/>
    <cellStyle name="Accent3 - 20%" xfId="974" xr:uid="{6AB653B3-FE50-423A-9835-8A3058489D44}"/>
    <cellStyle name="Accent3 - 40%" xfId="975" xr:uid="{3C092B03-2D7A-4375-B948-DA92393B177D}"/>
    <cellStyle name="Accent3 - 60%" xfId="976" xr:uid="{88E313F8-2E4B-4D0A-ABC6-AA2D23BF4DF6}"/>
    <cellStyle name="Accent3 2" xfId="3432" xr:uid="{E58017C3-B302-4327-B090-BD2434CF0072}"/>
    <cellStyle name="Accent3_Alugueis" xfId="977" xr:uid="{1BD1B499-AD11-4E4A-B6AC-9C8BDF4D3AAE}"/>
    <cellStyle name="Accent4" xfId="978" xr:uid="{9FE31AE5-326F-4EBE-A843-2A7770BEEA25}"/>
    <cellStyle name="Accent4 - 20%" xfId="979" xr:uid="{D900A3FF-1C1A-4949-A67F-380ED46E924D}"/>
    <cellStyle name="Accent4 - 40%" xfId="980" xr:uid="{DFAE4919-B33A-452A-BDD4-2D0D1230D6CC}"/>
    <cellStyle name="Accent4 - 60%" xfId="981" xr:uid="{CADCF175-F797-4BF9-AA06-1E48878FABB1}"/>
    <cellStyle name="Accent4 2" xfId="3433" xr:uid="{319BBAFF-D709-45C9-B419-BF21A30CE663}"/>
    <cellStyle name="Accent4_Alugueis" xfId="982" xr:uid="{C962EB97-026B-43A1-A501-8F6700D8F47D}"/>
    <cellStyle name="Accent5" xfId="983" xr:uid="{F74217AC-0381-4F54-91D5-B73A011890B6}"/>
    <cellStyle name="Accent5 - 20%" xfId="984" xr:uid="{7F01C826-6D28-4A95-A468-8253E0DC1893}"/>
    <cellStyle name="Accent5 - 40%" xfId="985" xr:uid="{4A07806E-79AA-4F60-8460-7E220EEAF7FC}"/>
    <cellStyle name="Accent5 - 60%" xfId="986" xr:uid="{8A47038B-6D72-479F-8203-0F7B42932E54}"/>
    <cellStyle name="Accent5 2" xfId="3434" xr:uid="{CE93DBC9-DE32-4E69-B109-05ADADEF28A1}"/>
    <cellStyle name="Accent5_Alugueis" xfId="987" xr:uid="{371C1983-4EA8-4156-8574-0AD627D5DFAA}"/>
    <cellStyle name="Accent6" xfId="988" xr:uid="{E057EF5C-41A3-45A0-A89E-4C9C520BB9D3}"/>
    <cellStyle name="Accent6 - 20%" xfId="989" xr:uid="{6B9BA535-E6B9-4135-8928-1962A72EF534}"/>
    <cellStyle name="Accent6 - 40%" xfId="990" xr:uid="{9555C0EA-ED53-413A-85DD-E04E4AD70238}"/>
    <cellStyle name="Accent6 - 60%" xfId="991" xr:uid="{22E46AF5-6837-4F7C-A54F-63EC0E705FC8}"/>
    <cellStyle name="Accent6 2" xfId="3435" xr:uid="{A7EA41EE-9963-4BB8-98BC-CE66D80A51BB}"/>
    <cellStyle name="Accent6_Alugueis" xfId="992" xr:uid="{D1FF5CCE-1154-4FBC-A805-CC86790A2A47}"/>
    <cellStyle name="Acctg" xfId="993" xr:uid="{CAD5144E-34FE-47DB-940D-5BCAFE1844B1}"/>
    <cellStyle name="Acctg$" xfId="994" xr:uid="{59AF29CB-247A-4179-AD4D-3A7C0684B394}"/>
    <cellStyle name="Acctg_Ampla - FO.V1.5Betaxls" xfId="995" xr:uid="{961D9ACC-5291-4E51-9AD8-CDFD04939747}"/>
    <cellStyle name="Actual Date" xfId="996" xr:uid="{828C0125-954D-4094-AECE-EEC9137A61C4}"/>
    <cellStyle name="AFE" xfId="997" xr:uid="{C56495B0-CFD2-4B31-B449-16994FF68D6E}"/>
    <cellStyle name="Amarelocot" xfId="3436" xr:uid="{E6EA44AB-6343-42A6-AA83-10B19523AEC1}"/>
    <cellStyle name="Andre's Title" xfId="998" xr:uid="{5279731A-2918-4EF2-B1CC-E95F31B35A1A}"/>
    <cellStyle name="args.style" xfId="999" xr:uid="{E0E68102-2E69-4956-B216-676E502EFE75}"/>
    <cellStyle name="Array" xfId="3437" xr:uid="{CB33585D-781D-4A7E-96E9-7424FB1DEEC8}"/>
    <cellStyle name="Array Enter" xfId="3438" xr:uid="{37CB6226-E91D-44DE-A732-55E376F247D4}"/>
    <cellStyle name="Array_Derivativos_Commodities_1212" xfId="3439" xr:uid="{4FB005E6-05B3-4842-9A46-E0F64BF51425}"/>
    <cellStyle name="Assumption" xfId="1000" xr:uid="{37768EE9-8CD0-4387-A18F-998202594168}"/>
    <cellStyle name="axlcolour" xfId="1001" xr:uid="{5B204B7C-B7BE-49C0-82F5-C0C90EC7E28D}"/>
    <cellStyle name="Bad" xfId="1002" xr:uid="{089A49DE-BE1D-43AF-A018-DE9B3CB8577D}"/>
    <cellStyle name="Bad 2" xfId="3440" xr:uid="{16D6519C-9D41-412C-AE42-5037424C4C54}"/>
    <cellStyle name="BalanceSheet" xfId="1003" xr:uid="{9BE6F9FF-B9B8-443A-823D-66F3301363BF}"/>
    <cellStyle name="black" xfId="1004" xr:uid="{E346E2E3-973C-4569-B184-2044E93C402B}"/>
    <cellStyle name="BlackStrike" xfId="1005" xr:uid="{829DA0B5-2210-48E5-B692-ED1BCC2FFA0F}"/>
    <cellStyle name="BlackText" xfId="1006" xr:uid="{4AF305E9-A282-4802-8C15-935B87F189E4}"/>
    <cellStyle name="blakc" xfId="1007" xr:uid="{5FC94EFE-9A16-4112-AAE2-CE218C278710}"/>
    <cellStyle name="blank" xfId="1008" xr:uid="{D12809DB-6CE5-4D44-BEAE-62EB7F221C27}"/>
    <cellStyle name="blue" xfId="1009" xr:uid="{B4A01511-4C95-4C27-A34C-DEC9DBBD1B88}"/>
    <cellStyle name="blue font" xfId="1010" xr:uid="{A6AC0695-F308-42EC-95C4-E01AA1903138}"/>
    <cellStyle name="blue_Papaya_Elektro_v03" xfId="1011" xr:uid="{61A34F2A-CD2F-4AC9-BC87-63A88B3142FD}"/>
    <cellStyle name="Body" xfId="3441" xr:uid="{FDD5DA37-75E6-4EF9-B972-BC6218C14C53}"/>
    <cellStyle name="Bold/Border" xfId="1012" xr:uid="{B386BE95-28C7-4B36-A86A-C484A7789AD2}"/>
    <cellStyle name="Bol-Data" xfId="1013" xr:uid="{A7471519-F794-40C9-95C1-5C19B9EDCC5E}"/>
    <cellStyle name="BoldText" xfId="1014" xr:uid="{1B18C1C3-BA37-4471-9EEA-602EB7D82EE1}"/>
    <cellStyle name="bolet" xfId="1015" xr:uid="{4A4F2499-74AA-4BD5-8395-E0DB385C3FC0}"/>
    <cellStyle name="Boletim" xfId="1016" xr:uid="{4ECFB8D3-5B79-43C8-B3FF-F95E92E941ED}"/>
    <cellStyle name="Bom 2" xfId="1017" xr:uid="{235B0597-C91A-406C-B618-401F9D03F323}"/>
    <cellStyle name="Bom 2 2" xfId="1018" xr:uid="{F1E1CDA9-7C89-4FEA-8BF1-E848B9F28B46}"/>
    <cellStyle name="Bom 2 2 2" xfId="1019" xr:uid="{9232F555-6DFD-435F-817E-23F1D7B92859}"/>
    <cellStyle name="Bom 3" xfId="1020" xr:uid="{2E77DC95-BDF5-4A93-8117-CDEBD8D40C97}"/>
    <cellStyle name="Border" xfId="1021" xr:uid="{9853226D-47CE-4606-BDD7-B796966E7A90}"/>
    <cellStyle name="Border Heavy" xfId="1022" xr:uid="{DC2ADC47-0E1A-4592-AA7C-77172830A855}"/>
    <cellStyle name="Border Thin" xfId="1023" xr:uid="{EA064430-2865-49E0-8D9C-00AEBD5CFA13}"/>
    <cellStyle name="Border_Papaya_Elektro_v03" xfId="1024" xr:uid="{9A4CC7DB-D632-4A65-A6D1-8EDADEBBF134}"/>
    <cellStyle name="Bottom Edge" xfId="1025" xr:uid="{6B91C2B6-A1DB-4E23-804E-0077E504642A}"/>
    <cellStyle name="bp--" xfId="1026" xr:uid="{0E45F803-79BB-46F7-85B0-CC286579B8B4}"/>
    <cellStyle name="bud" xfId="1027" xr:uid="{96C9DBB9-3C82-46DF-B807-6BED188F00B4}"/>
    <cellStyle name="Bullet" xfId="1028" xr:uid="{A8F69A7B-E933-4CAB-9F92-5B7E653605FA}"/>
    <cellStyle name="Business Description" xfId="1029" xr:uid="{322B4D27-26F9-4AE0-9AB6-6FBC1628BF52}"/>
    <cellStyle name="Cabe‡alho 1" xfId="3442" xr:uid="{5531A395-8320-42EA-861C-A746842FBC45}"/>
    <cellStyle name="Cabe‡alho 2" xfId="3443" xr:uid="{C10789BE-3A00-4B00-BDE6-5E38E9538419}"/>
    <cellStyle name="CABEÇALHO" xfId="3444" xr:uid="{94340936-67AA-414A-B0F7-D9BB54B15693}"/>
    <cellStyle name="CABEÇALHO2" xfId="3445" xr:uid="{E6360672-F41E-4F9F-B337-7CB8534817F1}"/>
    <cellStyle name="Calc Currency (0)" xfId="1030" xr:uid="{7AAA0085-CB9A-48A5-848A-6D36CB09B802}"/>
    <cellStyle name="Calc Currency (2)" xfId="1031" xr:uid="{8851F9D8-8B43-4A1D-9797-5396ED3E3887}"/>
    <cellStyle name="Calc Percent (0)" xfId="1032" xr:uid="{3B8BC236-51B0-42DA-A46D-33C44A1847C8}"/>
    <cellStyle name="Calc Percent (1)" xfId="1033" xr:uid="{109D0959-4123-43BF-913F-22852923305C}"/>
    <cellStyle name="Calc Percent (2)" xfId="1034" xr:uid="{FA6FCBD9-21A3-4069-AB8E-CC2B0E2C85A6}"/>
    <cellStyle name="Calc Units (0)" xfId="1035" xr:uid="{7DC4CCDA-29AB-4418-86DC-4F410045F3A5}"/>
    <cellStyle name="Calc Units (1)" xfId="1036" xr:uid="{887E7715-2FAE-4705-B8FA-3C9B840062EB}"/>
    <cellStyle name="Calc Units (2)" xfId="1037" xr:uid="{02250AF0-C92A-4C30-B6E0-00BC78F18B8E}"/>
    <cellStyle name="Calculation" xfId="1038" xr:uid="{3244A86F-E6E5-4EA9-A84D-24D6C76CA810}"/>
    <cellStyle name="Calculation 2" xfId="3446" xr:uid="{EE33ACF6-60A5-4542-A905-69C072C565F5}"/>
    <cellStyle name="Cálculo 2" xfId="1039" xr:uid="{7BB8D486-221E-4B9F-8225-C5F0121E8461}"/>
    <cellStyle name="Cálculo 2 2" xfId="1040" xr:uid="{F257AEEA-2887-4CC8-9578-7B0BE3274C4C}"/>
    <cellStyle name="Cálculo 2 2 2" xfId="1041" xr:uid="{BD43BE92-BD37-49E7-942E-4C98280ED8C5}"/>
    <cellStyle name="Cálculo 3" xfId="1042" xr:uid="{A0230E3F-2B22-4A30-B572-60C9699F2300}"/>
    <cellStyle name="CALDAS" xfId="3447" xr:uid="{D8B44D94-45E7-42C4-8FF1-03A78764F3FF}"/>
    <cellStyle name="Campo do Assistente de dados" xfId="1043" xr:uid="{7E99591A-63ED-4B36-A2D9-13FC5CA52E0E}"/>
    <cellStyle name="Canto do Assistente de dados" xfId="1044" xr:uid="{BAB84465-9821-4273-8FF2-6D6B47A7E89C}"/>
    <cellStyle name="CashFlow" xfId="1045" xr:uid="{1672B602-8342-4505-8A2E-7B793E359648}"/>
    <cellStyle name="Categoria do Assistente de dados" xfId="1046" xr:uid="{E555C849-5F92-43D4-AB9A-7DB8E9C13585}"/>
    <cellStyle name="Célula de Verificação 2" xfId="1047" xr:uid="{3C979752-64A0-4C11-A3F0-F797B93E92C8}"/>
    <cellStyle name="Célula de Verificação 2 2" xfId="1048" xr:uid="{630659C2-B1C0-406C-B9C9-548A167965CC}"/>
    <cellStyle name="Célula de Verificação 2 2 2" xfId="1049" xr:uid="{AC291981-F935-4422-BB61-89158DBEE0A7}"/>
    <cellStyle name="Célula de Verificação 3" xfId="1050" xr:uid="{D37B8FDE-9EA1-49D7-AC24-AB8FC9DFFDD2}"/>
    <cellStyle name="Célula Vinculada 2" xfId="1051" xr:uid="{DC7BBB6D-3B11-40CE-BFDF-E3283DC96869}"/>
    <cellStyle name="Célula Vinculada 2 2" xfId="1052" xr:uid="{535FACB7-3BE7-4D3D-B919-28D9EA58995B}"/>
    <cellStyle name="Célula Vinculada 2 2 2" xfId="1053" xr:uid="{F8E7C688-A388-4774-ADC4-6DFA55D29E57}"/>
    <cellStyle name="Célula Vinculada 3" xfId="1054" xr:uid="{0BE1778B-6A7A-4396-B9F4-3EF82D9BB744}"/>
    <cellStyle name="Cents" xfId="1055" xr:uid="{DB18E71E-EC88-427C-8DAB-48FB1927BD22}"/>
    <cellStyle name="Check Cell" xfId="1056" xr:uid="{242390FF-665E-4D6D-80BE-725E96E33AD3}"/>
    <cellStyle name="Check Cell 2" xfId="3448" xr:uid="{7D95C912-0D1F-414D-9C90-0FE0A9DC2F9E}"/>
    <cellStyle name="Check Cell_Pasta1" xfId="3449" xr:uid="{CEB41BED-79C0-4BF7-A152-FF95C2CF0D4B}"/>
    <cellStyle name="clear" xfId="1057" xr:uid="{6253FDC4-7C1A-44E7-8DDD-BB7B1D3FF42F}"/>
    <cellStyle name="clear color" xfId="1058" xr:uid="{6A6FA767-29B2-4CD7-951A-0BCFA221DE75}"/>
    <cellStyle name="Co. Names" xfId="1059" xr:uid="{E90E61A7-7A4F-41D8-A4C3-01B1D5FB3457}"/>
    <cellStyle name="Co. Names - Bold" xfId="1060" xr:uid="{9D557BFF-2184-45CA-8197-C133F1AE66E9}"/>
    <cellStyle name="Co. Names_Break-Up" xfId="1061" xr:uid="{D6F0D053-F5A3-4308-8FB0-D0A6999DFE64}"/>
    <cellStyle name="COL HEADINGS" xfId="1062" xr:uid="{10790197-D9F3-4FCF-86FA-15B91AE638F4}"/>
    <cellStyle name="Collegamento ipertestuale" xfId="3450" xr:uid="{2E58679C-837B-4086-B9B4-B8CFF4596E63}"/>
    <cellStyle name="Column Headings" xfId="1063" xr:uid="{74B1608D-C29C-40E9-9114-6426D21F2E42}"/>
    <cellStyle name="Column_Title" xfId="1064" xr:uid="{0842747B-6CC9-4071-B3BC-F6F23FAD8B72}"/>
    <cellStyle name="Comma  - Style1" xfId="3451" xr:uid="{7A3EF193-61EC-4A5E-973A-01E2BD957D71}"/>
    <cellStyle name="Comma [00]" xfId="1065" xr:uid="{11B0EC6F-5C2E-4137-BDB6-C4845FAB9D80}"/>
    <cellStyle name="Comma [1]" xfId="1066" xr:uid="{D21C36DA-94EF-481F-B400-D41627775D64}"/>
    <cellStyle name="Comma [2]" xfId="1067" xr:uid="{A959A6E0-AC56-443C-AAE4-B675902B5CDA}"/>
    <cellStyle name="Comma [3]" xfId="1068" xr:uid="{3504E1A7-1AF6-4421-AD71-BAC1698DE976}"/>
    <cellStyle name="Comma 0" xfId="1069" xr:uid="{18A10817-96ED-4A02-A20A-4FFAA9EC523C}"/>
    <cellStyle name="Comma 0*" xfId="1070" xr:uid="{80FCDE3B-47BA-4C1C-8C7E-A4ABA1A1ED5E}"/>
    <cellStyle name="Comma 0_~0059636" xfId="1071" xr:uid="{FA387A04-AB9A-4E38-BE0F-7D337CCA2CE8}"/>
    <cellStyle name="Comma 2" xfId="1072" xr:uid="{340B59BB-FF03-4298-9E0C-DACF14DBE3F6}"/>
    <cellStyle name="Comma 3" xfId="3452" xr:uid="{BDB8678B-70B5-4CF9-AD95-1B45D302F732}"/>
    <cellStyle name="Comma Cents" xfId="1073" xr:uid="{55C966C1-1C85-4A3D-AED1-FC035447B75D}"/>
    <cellStyle name="Comma0" xfId="1074" xr:uid="{A8CF9712-AEF4-46A9-A8F0-917001DB0DDF}"/>
    <cellStyle name="Comma0 - Modelo1" xfId="1075" xr:uid="{3B28D049-D342-46D0-B0BA-523C21B6BB70}"/>
    <cellStyle name="Comma0 - Style1" xfId="1076" xr:uid="{893633DE-BF7E-46F5-BEA7-4E2100B6ECE7}"/>
    <cellStyle name="Comma0 - Style2" xfId="1077" xr:uid="{83EC78DD-C529-4EDB-A74C-FECE4188925B}"/>
    <cellStyle name="Comma0_JV - SLC-MIT" xfId="3453" xr:uid="{F9B7DC21-EC05-4207-9FDC-21E26C50D6EA}"/>
    <cellStyle name="Comma1" xfId="1078" xr:uid="{2D707BDD-DC72-4266-A396-8DFD9BF61791}"/>
    <cellStyle name="Comma1 - Modelo2" xfId="1079" xr:uid="{E7DB8BBA-7EAC-4DA1-9634-D6C093585D78}"/>
    <cellStyle name="Comma1 - Style1" xfId="1080" xr:uid="{35AC5617-E62A-47F4-8E2D-FA9A4EA9C5EF}"/>
    <cellStyle name="Comma1 - Style2" xfId="1081" xr:uid="{0735D8F8-0A79-4660-AC08-C3AB974DD2A1}"/>
    <cellStyle name="Conferência" xfId="3454" xr:uid="{19CB4863-1115-4E0B-9ECA-B4EFCAE0A28D}"/>
    <cellStyle name="Copied" xfId="1082" xr:uid="{C40BBBDB-9461-4707-95B8-6211974198FF}"/>
    <cellStyle name="COST1" xfId="1083" xr:uid="{A60331AA-EC89-48AB-BCC1-E25D8A8B18FD}"/>
    <cellStyle name="Curren - Style2" xfId="3455" xr:uid="{489D70B5-D731-4293-A948-75B54EC5F4DC}"/>
    <cellStyle name="Currency--" xfId="1084" xr:uid="{CAF6BFC1-81F8-4657-9E93-8FA30CE83E0F}"/>
    <cellStyle name="Currency [00]" xfId="1085" xr:uid="{7CA32F43-BFCF-4C10-ADFE-85F9C433B18F}"/>
    <cellStyle name="Currency [1]" xfId="1086" xr:uid="{D0C66ABF-47B7-4716-850C-90128718F842}"/>
    <cellStyle name="Currency [2]" xfId="1087" xr:uid="{9B3D3B2B-02DF-46BE-A2B6-92FFAA88ABF9}"/>
    <cellStyle name="Currency [3]" xfId="1088" xr:uid="{A79578E0-730D-4980-9B57-F8F596431B67}"/>
    <cellStyle name="Currency 0" xfId="1089" xr:uid="{7B9FA74D-A564-4289-B3CE-69FB2B2CB9C3}"/>
    <cellStyle name="Currency 2" xfId="1090" xr:uid="{B81495EB-D0F5-462F-819B-9B13A4B1BE88}"/>
    <cellStyle name="Currency 3*" xfId="1091" xr:uid="{04BDAB0D-7E68-4E96-8C9D-52D08AB5D346}"/>
    <cellStyle name="Currency$" xfId="1092" xr:uid="{4D8A1AE5-3290-4292-ABB2-114C7941F1D9}"/>
    <cellStyle name="Currency--_football field" xfId="1093" xr:uid="{5CCF0989-7133-4D3F-9DEF-59B57D7FC3E6}"/>
    <cellStyle name="Currency0" xfId="1094" xr:uid="{BCAEA627-603E-4415-8DE4-F9CA4F7359A9}"/>
    <cellStyle name="Currency1" xfId="1095" xr:uid="{681A5090-DF16-4578-8017-C306A17BCFD2}"/>
    <cellStyle name="Currency2" xfId="1096" xr:uid="{F21EC9F5-8047-4D33-AC75-5FDCE2BE97DB}"/>
    <cellStyle name="Currsmall" xfId="1097" xr:uid="{8528A382-81B0-4B1A-AF65-38A7AC04D09D}"/>
    <cellStyle name="d_yield" xfId="1098" xr:uid="{692B4C40-7DDD-4E48-8A04-C1244A6F55C6}"/>
    <cellStyle name="d_yield_AVP" xfId="1099" xr:uid="{DCFBF162-71FA-4267-891D-5EC448B4856B}"/>
    <cellStyle name="d_yield_AVP_Graphic Depiction - NO DEV" xfId="1100" xr:uid="{4FB8CE74-3FFB-4C12-834C-F307C117E01F}"/>
    <cellStyle name="d_yield_AVP_THEsumPage (2)" xfId="1101" xr:uid="{830971F0-A1DB-40C6-A17F-E8BB93A91D58}"/>
    <cellStyle name="d_yield_CompSheet" xfId="1102" xr:uid="{E956964E-9B05-47F1-A6DF-347180A5D0E3}"/>
    <cellStyle name="d_yield_Disc Analysis" xfId="1103" xr:uid="{91D8D0FB-D862-4227-9E72-D3FBE61483D1}"/>
    <cellStyle name="d_yield_Disc Analysis_CompSheet" xfId="1104" xr:uid="{3818C451-61DA-4118-9F23-DBD0095F94D3}"/>
    <cellStyle name="d_yield_Disc Analysis_THEsumPage (2)" xfId="1105" xr:uid="{07E77B1F-A0B2-4D8D-BD40-8A96EFFA086B}"/>
    <cellStyle name="d_yield_Fairness Opinion Valuation 4-23a.xls Chart 1" xfId="1106" xr:uid="{E14A999E-BAB3-4202-8408-6F7678B20AF2}"/>
    <cellStyle name="d_yield_LP Chart" xfId="1107" xr:uid="{0A94B74E-34AC-4FD8-9386-AD11DE798CF4}"/>
    <cellStyle name="d_yield_LP Chart_THEsumPage (2)" xfId="1108" xr:uid="{D7DD52A5-2906-4A28-BA28-374F94E02235}"/>
    <cellStyle name="d_yield_Merg Cons" xfId="1109" xr:uid="{B8C8145B-675A-4215-A8A2-260C68791309}"/>
    <cellStyle name="d_yield_Merg Cons_CompSheet" xfId="1110" xr:uid="{C541CF26-8F66-4262-B052-DD17281C712F}"/>
    <cellStyle name="d_yield_Merg Cons_THEsumPage (2)" xfId="1111" xr:uid="{D748D905-0D97-4306-9355-50AB54098F4B}"/>
    <cellStyle name="d_yield_PowerValuation.xls Chart 21" xfId="1112" xr:uid="{5F06DA4B-C75C-44F8-B29F-42ABD6976DB7}"/>
    <cellStyle name="d_yield_PowerValuation.xls Chart 28" xfId="1113" xr:uid="{90308D70-6D9F-493E-9056-8F92D3561830}"/>
    <cellStyle name="d_yield_Proj10" xfId="1114" xr:uid="{46E3C9FA-F199-4186-9142-6175963C4131}"/>
    <cellStyle name="d_yield_Proj10_AVP" xfId="1115" xr:uid="{EF0EDEA8-3BC8-411F-B597-A218CDBC925E}"/>
    <cellStyle name="d_yield_Proj10_AVP_Graphic Depiction - NO DEV" xfId="1116" xr:uid="{F95D8DF8-F029-4256-A954-DBFC3B582B6B}"/>
    <cellStyle name="d_yield_Proj10_AVP_THEsumPage (2)" xfId="1117" xr:uid="{8E85327B-81C3-451A-BD2B-6B9B0AB5607C}"/>
    <cellStyle name="d_yield_Proj10_CompSheet" xfId="1118" xr:uid="{1FBDBD93-4CCC-454C-B618-0570FDBDB668}"/>
    <cellStyle name="d_yield_Proj10_Disc Analysis" xfId="1119" xr:uid="{769FFBF1-D043-4D89-988B-752D4B7B9C90}"/>
    <cellStyle name="d_yield_Proj10_Disc Analysis_CompSheet" xfId="1120" xr:uid="{1085A35E-AAD6-4D45-AD93-AE2BE6A0FCDD}"/>
    <cellStyle name="d_yield_Proj10_Disc Analysis_THEsumPage (2)" xfId="1121" xr:uid="{A6D28760-685C-4171-B237-0E6E65AEC611}"/>
    <cellStyle name="d_yield_Proj10_Fairness Opinion Valuation 4-23a.xls Chart 1" xfId="1122" xr:uid="{67C65CD2-6DB1-481C-B5D6-B15ADDCF113C}"/>
    <cellStyle name="d_yield_Proj10_LP Chart" xfId="1123" xr:uid="{AE4BB0D7-9B58-4F4F-BDEC-F6B0B7450A97}"/>
    <cellStyle name="d_yield_Proj10_LP Chart_THEsumPage (2)" xfId="1124" xr:uid="{E055D3FE-3AB1-4B97-89F2-CE8A0CE4315C}"/>
    <cellStyle name="d_yield_Proj10_Merg Cons" xfId="1125" xr:uid="{F45ABD7A-C746-441C-80D2-A6A1A1392CAE}"/>
    <cellStyle name="d_yield_Proj10_Merg Cons_CompSheet" xfId="1126" xr:uid="{42C3C817-2768-4734-ABE9-A1F463E87298}"/>
    <cellStyle name="d_yield_Proj10_Merg Cons_THEsumPage (2)" xfId="1127" xr:uid="{6046527A-EA3F-43EC-BD5E-1113E2C114B3}"/>
    <cellStyle name="d_yield_Proj10_PowerValuation.xls Chart 21" xfId="1128" xr:uid="{3FFCC792-DC7E-4DBB-8ACA-7E49413F95C7}"/>
    <cellStyle name="d_yield_Proj10_PowerValuation.xls Chart 28" xfId="1129" xr:uid="{81DE9E5F-F521-4E57-B5C5-77562C57C0EE}"/>
    <cellStyle name="d_yield_Proj10_Sensitivity" xfId="1130" xr:uid="{E2B95015-6498-4D03-8D32-7EB6772D5EBD}"/>
    <cellStyle name="d_yield_Proj10_Sensitivity_CompSheet" xfId="1131" xr:uid="{5EAFC9B8-5C18-4590-A938-F2E5171FF38B}"/>
    <cellStyle name="d_yield_Proj10_Sensitivity_THEsumPage (2)" xfId="1132" xr:uid="{06669E72-57BA-4FE7-A91D-C0DE92FEDF7B}"/>
    <cellStyle name="d_yield_Proj10_show-hold" xfId="1133" xr:uid="{8BF371BA-7789-4FD7-A6ED-ECD92A4C0694}"/>
    <cellStyle name="d_yield_Proj10_show-hold_Graphic Depiction - NO DEV" xfId="1134" xr:uid="{625C988F-B0D6-4E09-A6A0-DBBB03A3D12A}"/>
    <cellStyle name="d_yield_Proj10_show-hold_THEsumPage (2)" xfId="1135" xr:uid="{6A84163F-F7A6-48E4-B2B2-6BC5A9EE9539}"/>
    <cellStyle name="d_yield_Proj10_THEsumPage (2)" xfId="1136" xr:uid="{85960E82-1559-4529-9ECF-BAA91DC11AD5}"/>
    <cellStyle name="d_yield_Proj10_Valuation summaries" xfId="1137" xr:uid="{B97DE5FD-7EBB-4EF2-AFAB-EFE3CA095D35}"/>
    <cellStyle name="d_yield_Proj10_WACC-CableCar" xfId="1138" xr:uid="{7D1F4F1E-DC3F-41F8-B92E-058A6EB23903}"/>
    <cellStyle name="d_yield_Proj10_WACC-CableCar_THEsumPage (2)" xfId="1139" xr:uid="{EC81B0C7-FA3B-40F9-AF2E-32E3064FDA6F}"/>
    <cellStyle name="d_yield_Proj10_WACC-RAD (2)" xfId="1140" xr:uid="{C280A94D-C060-4104-B236-084A0F63F4A9}"/>
    <cellStyle name="d_yield_Proj10_WACC-RAD (2)_THEsumPage (2)" xfId="1141" xr:uid="{88C5460D-DB35-4A37-B0A6-0FB3587EBE1C}"/>
    <cellStyle name="d_yield_Sensitivity" xfId="1142" xr:uid="{14949F92-9FBA-45BE-A13E-3B348A023374}"/>
    <cellStyle name="d_yield_Sensitivity_CompSheet" xfId="1143" xr:uid="{D81A4F16-795D-405A-9655-56752F921845}"/>
    <cellStyle name="d_yield_Sensitivity_THEsumPage (2)" xfId="1144" xr:uid="{6AA35BD4-6218-4479-9508-89CF41E53E5F}"/>
    <cellStyle name="d_yield_show-hold" xfId="1145" xr:uid="{A0CCB516-973E-4901-8014-398F5A225D7B}"/>
    <cellStyle name="d_yield_show-hold_CompSheet" xfId="1146" xr:uid="{07EE354A-43C0-4E2D-8004-29BF3BCA2EE9}"/>
    <cellStyle name="d_yield_show-hold_THEsumPage (2)" xfId="1147" xr:uid="{C12F5B9F-5C2C-45C4-8586-850D0549B4B1}"/>
    <cellStyle name="d_yield_THEsumPage (2)" xfId="1148" xr:uid="{2BD38420-910E-4912-931C-D5A068FCBED8}"/>
    <cellStyle name="d_yield_Valuation summaries" xfId="1149" xr:uid="{735C8BC3-41FE-46A8-847E-92F94A06DCD2}"/>
    <cellStyle name="d_yield_WACC-CableCar" xfId="1150" xr:uid="{48AB9039-9E41-4A1F-9C60-7B80D860A07F}"/>
    <cellStyle name="d_yield_WACC-CableCar_THEsumPage (2)" xfId="1151" xr:uid="{9B4F0D9D-19A0-4886-AD27-83D86EC6BAC7}"/>
    <cellStyle name="d_yield_WACC-RAD (2)" xfId="1152" xr:uid="{229390D5-130C-4170-A5B6-8DF75EABD0B6}"/>
    <cellStyle name="d_yield_WACC-RAD (2)_THEsumPage (2)" xfId="1153" xr:uid="{434EA70E-EAA7-4720-8D9D-5D3AD1354C4C}"/>
    <cellStyle name="Dash" xfId="1154" xr:uid="{74165F27-EA59-4973-9630-A83301017883}"/>
    <cellStyle name="data" xfId="1155" xr:uid="{8D182C32-AB34-4E89-9EAF-AC6CE3B3BF59}"/>
    <cellStyle name="Data Link" xfId="1156" xr:uid="{D284F985-6081-43FC-9008-1B8A241A88E1}"/>
    <cellStyle name="data_Break-Up" xfId="1157" xr:uid="{254A1FCE-D860-4D16-9337-010E86D4BBFF}"/>
    <cellStyle name="Date" xfId="1158" xr:uid="{B93E4519-6DA5-4BC5-B0D8-6E73D0D5C4AE}"/>
    <cellStyle name="Date &amp; Time" xfId="1159" xr:uid="{62792448-4ED6-4AEC-9679-3C82CF36E80A}"/>
    <cellStyle name="Date [d-mmm-yy]" xfId="1160" xr:uid="{D3349BDA-1B01-442D-8D74-BC8FEB6DED24}"/>
    <cellStyle name="Date [mm-d-yy]" xfId="1161" xr:uid="{3BA86C00-E9A5-47D4-A432-91C1505FD85E}"/>
    <cellStyle name="Date [mm-d-yyyy]" xfId="1162" xr:uid="{E0758DE2-CFCA-470B-8124-FDC944E7FB7A}"/>
    <cellStyle name="Date [mmm-d-yyyy]" xfId="1163" xr:uid="{4211BA6F-F10B-4391-924F-99E5A4BA0C62}"/>
    <cellStyle name="Date [mmm-yy]" xfId="1164" xr:uid="{AE8D2783-7678-4367-B5E0-9D4C3087B6B0}"/>
    <cellStyle name="Date [mmm-yyyy]" xfId="1165" xr:uid="{3937BCA1-7B8F-4278-99A2-42AF8AD2A2E0}"/>
    <cellStyle name="Date Aligned" xfId="1166" xr:uid="{499C2D83-B6AD-4079-BA60-5828B3305FDD}"/>
    <cellStyle name="Date Short" xfId="1167" xr:uid="{B820DD04-27B5-4A2C-BE71-EBCB1D2A857C}"/>
    <cellStyle name="Date_~1445599" xfId="1168" xr:uid="{D332B779-802B-4B8C-9BAD-746B26D3E286}"/>
    <cellStyle name="Date2" xfId="1169" xr:uid="{A5349E71-790A-4DF5-9FDC-BF747AD069EF}"/>
    <cellStyle name="Date2h" xfId="1170" xr:uid="{E6BA2180-D45F-46EA-B833-4BBBFC736E8F}"/>
    <cellStyle name="DATES" xfId="1171" xr:uid="{253E1B1F-B341-4BFF-A420-EF53F416E648}"/>
    <cellStyle name="DateYear" xfId="1172" xr:uid="{57D0898E-BB82-4E3A-B88A-8B133D38771D}"/>
    <cellStyle name="decimal" xfId="1173" xr:uid="{6033E1F2-F31F-4375-82B1-50D8BBD8B1D9}"/>
    <cellStyle name="DESCRIÇÃO" xfId="3456" xr:uid="{C771AD71-D916-4D51-8B2C-3C16328E5B9F}"/>
    <cellStyle name="Design" xfId="3457" xr:uid="{B98B39C8-4EEB-441F-82B5-AF148BC3BBC2}"/>
    <cellStyle name="Dezimal [0]_Compiling Utility Macros" xfId="1174" xr:uid="{75A01F30-27AF-4705-9FFA-9C9EB164CD4D}"/>
    <cellStyle name="Dezimal_Compiling Utility Macros" xfId="1175" xr:uid="{08D946FB-5674-45AF-A7F3-C2A4B3E6E468}"/>
    <cellStyle name="Digitação" xfId="3458" xr:uid="{6711342E-F1A3-4364-99A5-93B1D296E796}"/>
    <cellStyle name="Dollar" xfId="1176" xr:uid="{51F924A4-50F8-444B-8A54-8898CA7BD68A}"/>
    <cellStyle name="Dollar1" xfId="1177" xr:uid="{56BEE352-2B47-4049-B1D2-085CD6BBA405}"/>
    <cellStyle name="dollars" xfId="1178" xr:uid="{751401FA-FAE1-4689-87F1-7E600324FC11}"/>
    <cellStyle name="DollarWhole" xfId="1179" xr:uid="{5EFE8107-F77D-4919-B862-7D5532B9C13C}"/>
    <cellStyle name="Dotted Line" xfId="1180" xr:uid="{7B0496F6-96E9-4D1F-B796-7951AA783C86}"/>
    <cellStyle name="down" xfId="1181" xr:uid="{059A874A-AC01-4E7A-B456-3C5AB7FF7D69}"/>
    <cellStyle name="Emphasis 1" xfId="1182" xr:uid="{B9890EA7-1F8D-40FF-9D39-E52BF73D343A}"/>
    <cellStyle name="Emphasis 2" xfId="1183" xr:uid="{4EBE1F96-1505-45C2-AEE7-310B2DD7966A}"/>
    <cellStyle name="Emphasis 3" xfId="1184" xr:uid="{783020A4-3693-471E-AA41-A262FC704CF5}"/>
    <cellStyle name="Ênfase1 2" xfId="1185" xr:uid="{36A8F118-2A6D-42E8-84AB-A384DDAE7C3D}"/>
    <cellStyle name="Ênfase1 2 2" xfId="1186" xr:uid="{5E165DA4-8965-448B-90BA-7A37FD4FA89B}"/>
    <cellStyle name="Ênfase1 2 2 2" xfId="1187" xr:uid="{01D307B8-D179-45BC-BCA2-BFA3A061BA44}"/>
    <cellStyle name="Ênfase1 3" xfId="1188" xr:uid="{0BCA7885-8FEB-4CD0-98A4-CCFBD74444A8}"/>
    <cellStyle name="Ênfase2 2" xfId="1189" xr:uid="{47CD91CF-E509-4204-B947-498EEF96BF1C}"/>
    <cellStyle name="Ênfase2 2 2" xfId="1190" xr:uid="{6DF968BF-2225-421C-9088-87BB0EC81BA1}"/>
    <cellStyle name="Ênfase2 2 2 2" xfId="1191" xr:uid="{7434DD07-C0D1-4210-9FD7-B89E7E377AAB}"/>
    <cellStyle name="Ênfase2 3" xfId="1192" xr:uid="{8D2AB8BF-B3B2-4ED8-878A-7DA46410753B}"/>
    <cellStyle name="Ênfase3 2" xfId="1193" xr:uid="{A490711F-B03F-4F15-9478-F7FB4529EC10}"/>
    <cellStyle name="Ênfase3 2 2" xfId="1194" xr:uid="{C9BA3398-D832-47C7-B032-EDB5F2A2E201}"/>
    <cellStyle name="Ênfase3 2 2 2" xfId="1195" xr:uid="{FCAA7494-1FB5-43C3-80C3-876889CDE7ED}"/>
    <cellStyle name="Ênfase3 3" xfId="1196" xr:uid="{32DE7C5A-57C1-47D8-9FD8-47600AC7798F}"/>
    <cellStyle name="Ênfase4 2" xfId="1197" xr:uid="{572FFBB9-1ED7-491B-8D23-BAEB733AC239}"/>
    <cellStyle name="Ênfase4 2 2" xfId="1198" xr:uid="{5D748565-E0D4-460E-AD48-9118E9AE3D0D}"/>
    <cellStyle name="Ênfase4 2 2 2" xfId="1199" xr:uid="{2CC109E6-B0A6-4F04-B318-13DED29D3A2C}"/>
    <cellStyle name="Ênfase4 3" xfId="1200" xr:uid="{607C7FCF-1661-4512-925A-93A805A2C8C9}"/>
    <cellStyle name="Ênfase5 2" xfId="1201" xr:uid="{5F2562EB-BAAB-49F4-809F-E594F5E1B6C3}"/>
    <cellStyle name="Ênfase5 2 2" xfId="1202" xr:uid="{576A94D5-9D6E-491A-9250-AEFAC614BA37}"/>
    <cellStyle name="Ênfase5 2 2 2" xfId="1203" xr:uid="{7E5DB2AA-9086-480B-8671-3B0F536F1C44}"/>
    <cellStyle name="Ênfase5 3" xfId="1204" xr:uid="{787B5601-9A88-42CF-977C-AA4A044D83E3}"/>
    <cellStyle name="Ênfase6 2" xfId="1205" xr:uid="{69A6141B-5677-4911-9FD6-4F7B03F6C852}"/>
    <cellStyle name="Ênfase6 2 2" xfId="1206" xr:uid="{2873AA04-A68E-43D9-A241-FF447594274C}"/>
    <cellStyle name="Ênfase6 2 2 2" xfId="1207" xr:uid="{89EB7771-683F-48A7-AA16-95C7EA1F10C0}"/>
    <cellStyle name="Ênfase6 3" xfId="1208" xr:uid="{79CD902C-9A4C-4822-945F-88F2CA8E5FE2}"/>
    <cellStyle name="Engine" xfId="1209" xr:uid="{41CED9EB-E91A-42E3-B6E2-F7B557F3D2F0}"/>
    <cellStyle name="Enter Currency (0)" xfId="1210" xr:uid="{50CBF04B-FBC9-4CDD-989C-93C88A34C830}"/>
    <cellStyle name="Enter Currency (2)" xfId="1211" xr:uid="{A1F81693-5F52-4805-A752-8E44A3FEBD81}"/>
    <cellStyle name="Enter Units (0)" xfId="1212" xr:uid="{B4864801-E446-4F03-9E29-F61CEAC3F75F}"/>
    <cellStyle name="Enter Units (1)" xfId="1213" xr:uid="{3795C7F2-601D-4B17-BE3C-9C8CC8717D2D}"/>
    <cellStyle name="Enter Units (2)" xfId="1214" xr:uid="{546978E7-7465-46E7-9EB6-9D5292D6B831}"/>
    <cellStyle name="Entered" xfId="1215" xr:uid="{727FFB7D-0C68-4798-A08F-93DB3C696774}"/>
    <cellStyle name="En-tête 1" xfId="1216" xr:uid="{C1966423-153A-4EB9-B7C0-BAED4A13BC5D}"/>
    <cellStyle name="En-tête 2" xfId="1217" xr:uid="{6D34E23D-3456-417C-8E84-074110A8499E}"/>
    <cellStyle name="Entrada 2" xfId="1218" xr:uid="{33CC88A2-6EA8-4078-8EC1-27F8031FD51E}"/>
    <cellStyle name="Entrada 2 2" xfId="1219" xr:uid="{623246EC-8F2B-45DA-B3F5-21ED3D8C3891}"/>
    <cellStyle name="Entrada 2 2 2" xfId="1220" xr:uid="{DBD87DE6-42D9-4628-A10C-C12E66414BF0}"/>
    <cellStyle name="Entrada 3" xfId="1221" xr:uid="{D4ECD5D1-9618-4FC9-8D26-2435ABEBAA4C}"/>
    <cellStyle name="eps" xfId="1222" xr:uid="{7ACD2FA1-7595-492A-B134-3318343EAC59}"/>
    <cellStyle name="eps$" xfId="1223" xr:uid="{69AE66DF-15EA-4D82-8C3B-8AB59833DB5F}"/>
    <cellStyle name="eps$A" xfId="1224" xr:uid="{BE48072D-D1F0-478E-B1E9-62DC604DFDAF}"/>
    <cellStyle name="eps$E" xfId="1225" xr:uid="{31CD85B0-91B2-4484-A82D-C47342FA9F90}"/>
    <cellStyle name="eps_AVP" xfId="1226" xr:uid="{41320FF5-9CF7-4B01-B34C-82081E35D9D2}"/>
    <cellStyle name="epsA" xfId="1227" xr:uid="{7A2485A7-21C6-44D8-8B21-F4A13D300085}"/>
    <cellStyle name="epsE" xfId="1228" xr:uid="{A9F53451-1ECD-4170-9648-E2331E959194}"/>
    <cellStyle name="Estilo 1" xfId="1229" xr:uid="{1ADB2DE0-2FCC-4DA1-B7C8-0040795FE26B}"/>
    <cellStyle name="Estilo 2" xfId="1230" xr:uid="{8B0C76D1-AB3D-4788-ABAA-0479A5D04F21}"/>
    <cellStyle name="Euro" xfId="1231" xr:uid="{5E993089-15FE-4399-B4DE-E5AD9B7C578A}"/>
    <cellStyle name="Euro 2" xfId="1232" xr:uid="{C5E6BC32-1C43-41D1-8AFF-0581511F91BF}"/>
    <cellStyle name="Euro_JV - SLC-MIT" xfId="3459" xr:uid="{2F15CB74-67E4-42E9-826F-0CB3C89D2E87}"/>
    <cellStyle name="Ex_MISTO" xfId="1233" xr:uid="{E88B1BC5-5700-4406-BF5D-167B7CEA98EF}"/>
    <cellStyle name="Excel Built-in Normal" xfId="1234" xr:uid="{CDADF3CF-6E3D-49D6-98C8-409F0F1C37E1}"/>
    <cellStyle name="Explanatory Text" xfId="1235" xr:uid="{32457B03-554D-4984-B16C-C65847E61212}"/>
    <cellStyle name="Explanatory Text 2" xfId="3460" xr:uid="{18D1F4BA-5903-4C5E-A926-528021DF0819}"/>
    <cellStyle name="F2" xfId="1236" xr:uid="{EBF1FCCD-71EB-4ACF-AF31-92E35DD4477A}"/>
    <cellStyle name="F3" xfId="1237" xr:uid="{8BA9C9CF-9806-43DE-B1A9-1BA61135927B}"/>
    <cellStyle name="F5" xfId="1238" xr:uid="{EA8DD46A-86F2-4585-B14B-6F66DB6AF579}"/>
    <cellStyle name="F6" xfId="1239" xr:uid="{F1318E8B-60C7-463E-94FA-0E4794D4594C}"/>
    <cellStyle name="F7" xfId="1240" xr:uid="{1A929029-29C5-405A-8B9D-30681992226F}"/>
    <cellStyle name="FIELD" xfId="1241" xr:uid="{0040297E-7154-409E-AAA2-975BC794C3A7}"/>
    <cellStyle name="Financial" xfId="1242" xr:uid="{AE8D118C-293D-4DBC-BBB7-11564C8EA2AB}"/>
    <cellStyle name="Financier0" xfId="1243" xr:uid="{66510C53-FAEC-4F53-BA1F-7736417358A4}"/>
    <cellStyle name="Fixed" xfId="1244" xr:uid="{C75D4059-F204-45F0-91FE-6B47E338C13B}"/>
    <cellStyle name="Fixed [0]" xfId="1245" xr:uid="{B295749B-8937-4769-9CA6-A1C298B31DF1}"/>
    <cellStyle name="Fixed_DFC_4T21_com_TS" xfId="4320" xr:uid="{B7A0F3BB-3475-4C54-8FEC-1837537A5B9D}"/>
    <cellStyle name="Fixlong" xfId="1246" xr:uid="{B02182A7-1BE0-4AFA-A839-AD596E89426B}"/>
    <cellStyle name="Fixo" xfId="3461" xr:uid="{5FE6BBB0-EBF8-4585-97A7-BD71F7E8B96B}"/>
    <cellStyle name="Footnote" xfId="1247" xr:uid="{AA41DCC7-4B35-4306-9940-38FDE0702CDC}"/>
    <cellStyle name="Footnotes" xfId="1248" xr:uid="{25C8BC42-AE1D-4EFA-830E-CD020FACBEF3}"/>
    <cellStyle name="Formula" xfId="1249" xr:uid="{959B0DE8-AB95-43E2-AB26-AB8092BB9F3D}"/>
    <cellStyle name="Fórmulas" xfId="3462" xr:uid="{57AC5B89-81A9-41BB-A55A-B3261A491682}"/>
    <cellStyle name="fraction" xfId="1250" xr:uid="{42706AC4-E7AF-4509-9CE7-F39A6FFBFDB9}"/>
    <cellStyle name="fundoamarelo" xfId="3463" xr:uid="{4106DC45-BD2C-4A17-B04F-CCDD327D0902}"/>
    <cellStyle name="fundoazul" xfId="3464" xr:uid="{CADA72F4-B683-4E22-8622-7B8CFABE2DBA}"/>
    <cellStyle name="fundocinza" xfId="3465" xr:uid="{A3DF1C26-7043-4715-B04D-CBFE846CDA6A}"/>
    <cellStyle name="fundodeentrada" xfId="3466" xr:uid="{459E6DDD-D8A8-4493-B361-7C15693BAD5B}"/>
    <cellStyle name="fundoentrada" xfId="3467" xr:uid="{B92F4F8F-C971-4D9C-88DE-118776AA1283}"/>
    <cellStyle name="fy_eps$" xfId="1251" xr:uid="{1E4753F5-D355-4A05-B349-ECD265F703D0}"/>
    <cellStyle name="g_rate" xfId="1252" xr:uid="{A7338CF7-FA2F-4740-8406-5819A670EAFC}"/>
    <cellStyle name="g_rate_AVP" xfId="1253" xr:uid="{946B7CC4-6F16-472D-AD63-57C700F3F2E3}"/>
    <cellStyle name="g_rate_AVP_Graphic Depiction - NO DEV" xfId="1254" xr:uid="{17978DBE-AF7D-4FB0-893D-8BF6527514DB}"/>
    <cellStyle name="g_rate_AVP_THEsumPage (2)" xfId="1255" xr:uid="{DD9D8871-E446-4541-A1EE-250591E99DB4}"/>
    <cellStyle name="g_rate_CompSheet" xfId="1256" xr:uid="{6364BC92-1D44-406B-B504-D0BE120C46CC}"/>
    <cellStyle name="g_rate_Disc Analysis" xfId="1257" xr:uid="{E7E19612-D2CF-46D9-AFB3-D2FC18CC54FC}"/>
    <cellStyle name="g_rate_Disc Analysis_CompSheet" xfId="1258" xr:uid="{9C2F4F67-9437-4E4D-8F02-169C259144C3}"/>
    <cellStyle name="g_rate_Disc Analysis_THEsumPage (2)" xfId="1259" xr:uid="{03B27C85-E428-4F37-AF44-85E0F20DA2F3}"/>
    <cellStyle name="g_rate_Fairness Opinion Valuation 4-23a.xls Chart 1" xfId="1260" xr:uid="{67229E52-4AFD-4D2F-B3A7-25347B6E5C7F}"/>
    <cellStyle name="g_rate_LP Chart" xfId="1261" xr:uid="{BBBEAE17-52A2-448A-8644-38B4E4452D67}"/>
    <cellStyle name="g_rate_LP Chart_THEsumPage (2)" xfId="1262" xr:uid="{73272BB8-1859-425E-B4BE-DDAA3DC5A867}"/>
    <cellStyle name="g_rate_Merg Cons" xfId="1263" xr:uid="{7850C13E-EB92-4E11-870D-60C2E192B277}"/>
    <cellStyle name="g_rate_Merg Cons_CompSheet" xfId="1264" xr:uid="{5C9B486A-C1C5-4F82-A4B7-42BFB1A40983}"/>
    <cellStyle name="g_rate_Merg Cons_THEsumPage (2)" xfId="1265" xr:uid="{79064A9D-2CCE-427D-BCC1-211FE2C1B23A}"/>
    <cellStyle name="g_rate_PowerValuation.xls Chart 21" xfId="1266" xr:uid="{F1429FDB-1F53-45C5-894F-FC0FA52E8BB1}"/>
    <cellStyle name="g_rate_PowerValuation.xls Chart 28" xfId="1267" xr:uid="{F4075260-081B-4F66-9B3B-80A2B05C8E4A}"/>
    <cellStyle name="g_rate_Proj10" xfId="1268" xr:uid="{C7A1C591-BF35-4DF3-B181-6D470FFFC240}"/>
    <cellStyle name="g_rate_Proj10_AVP" xfId="1269" xr:uid="{301A08AF-AC2E-44D0-9242-8273D510DE99}"/>
    <cellStyle name="g_rate_Proj10_AVP_Graphic Depiction - NO DEV" xfId="1270" xr:uid="{5FDC3270-0E22-4BC4-A7F3-18DB6CBCBD29}"/>
    <cellStyle name="g_rate_Proj10_AVP_THEsumPage (2)" xfId="1271" xr:uid="{3F3443A7-9592-456C-9FB7-39BBA27F23A7}"/>
    <cellStyle name="g_rate_Proj10_CompSheet" xfId="1272" xr:uid="{7ECDF3C7-8A69-495F-A2DA-1ECE5C75746C}"/>
    <cellStyle name="g_rate_Proj10_Disc Analysis" xfId="1273" xr:uid="{9BC1A5BB-C36A-4EDD-830D-357337154194}"/>
    <cellStyle name="g_rate_Proj10_Disc Analysis_CompSheet" xfId="1274" xr:uid="{2D9FDD34-C690-451A-AA64-E51C021FA457}"/>
    <cellStyle name="g_rate_Proj10_Disc Analysis_THEsumPage (2)" xfId="1275" xr:uid="{4ED9B3FE-2E20-4999-A8CE-60786CADD023}"/>
    <cellStyle name="g_rate_Proj10_Fairness Opinion Valuation 4-23a.xls Chart 1" xfId="1276" xr:uid="{69DF52C3-4B4B-40F4-A363-E121BE527586}"/>
    <cellStyle name="g_rate_Proj10_LP Chart" xfId="1277" xr:uid="{74AEC64D-8B5E-416A-BC2A-5420D9C8BA3B}"/>
    <cellStyle name="g_rate_Proj10_LP Chart_THEsumPage (2)" xfId="1278" xr:uid="{CB29AE0D-E662-4548-8B1B-5FBAD021B4F5}"/>
    <cellStyle name="g_rate_Proj10_Merg Cons" xfId="1279" xr:uid="{62E9B0C0-FFCC-4355-BBDA-91A51717B380}"/>
    <cellStyle name="g_rate_Proj10_Merg Cons_CompSheet" xfId="1280" xr:uid="{F6775E66-1761-4CEF-9374-6C405985A1F1}"/>
    <cellStyle name="g_rate_Proj10_Merg Cons_THEsumPage (2)" xfId="1281" xr:uid="{159F6AB9-A4AC-4D1A-812A-7BE3E81457D5}"/>
    <cellStyle name="g_rate_Proj10_PowerValuation.xls Chart 21" xfId="1282" xr:uid="{C0F0FBF8-4A37-42BE-AE69-88A3215F2F00}"/>
    <cellStyle name="g_rate_Proj10_PowerValuation.xls Chart 28" xfId="1283" xr:uid="{77A1F7F8-5D15-4E04-B408-80331AE39D0F}"/>
    <cellStyle name="g_rate_Proj10_Sensitivity" xfId="1284" xr:uid="{C5986043-5397-4243-9ADD-9A95FEC2BE2D}"/>
    <cellStyle name="g_rate_Proj10_Sensitivity_CompSheet" xfId="1285" xr:uid="{D7C97E83-D639-4316-8CD5-0DC86CA7B1FC}"/>
    <cellStyle name="g_rate_Proj10_Sensitivity_THEsumPage (2)" xfId="1286" xr:uid="{B92D7421-7576-44DE-A86F-5A914544C280}"/>
    <cellStyle name="g_rate_Proj10_show-hold" xfId="1287" xr:uid="{73B04F91-AA44-4955-B80C-8FCBC6B3EBB0}"/>
    <cellStyle name="g_rate_Proj10_show-hold_Graphic Depiction - NO DEV" xfId="1288" xr:uid="{CAEAB282-D538-45EB-9D68-9A4D472EEC73}"/>
    <cellStyle name="g_rate_Proj10_show-hold_THEsumPage (2)" xfId="1289" xr:uid="{51DA59B8-F85D-4B1B-AB9B-EBB41E223D21}"/>
    <cellStyle name="g_rate_Proj10_THEsumPage (2)" xfId="1290" xr:uid="{DA78675E-E5C9-422A-8BD1-98DD92D02E32}"/>
    <cellStyle name="g_rate_Proj10_Valuation summaries" xfId="1291" xr:uid="{4F2349F4-A7FF-418F-9C40-50478CBAF644}"/>
    <cellStyle name="g_rate_Proj10_WACC-CableCar" xfId="1292" xr:uid="{DAC1D294-D8E3-49D4-8880-2C9CC9E7E71A}"/>
    <cellStyle name="g_rate_Proj10_WACC-CableCar_THEsumPage (2)" xfId="1293" xr:uid="{92A86AF9-DCA9-4019-9E73-03DB6D545809}"/>
    <cellStyle name="g_rate_Proj10_WACC-RAD (2)" xfId="1294" xr:uid="{0A1CB554-0865-408B-9F63-BBD375303EBD}"/>
    <cellStyle name="g_rate_Proj10_WACC-RAD (2)_THEsumPage (2)" xfId="1295" xr:uid="{A4234768-33AD-43B4-A5E2-3048EAF68FC5}"/>
    <cellStyle name="g_rate_Sensitivity" xfId="1296" xr:uid="{E2844135-4CE5-4AF6-A28A-BB14A8394CFD}"/>
    <cellStyle name="g_rate_Sensitivity_CompSheet" xfId="1297" xr:uid="{C9D6A024-1FB9-4EF2-85F4-9ABCF294C035}"/>
    <cellStyle name="g_rate_Sensitivity_THEsumPage (2)" xfId="1298" xr:uid="{1463E7AF-77CA-452F-8F50-AD694C12BB96}"/>
    <cellStyle name="g_rate_show-hold" xfId="1299" xr:uid="{818525D4-7CF6-486A-AE5A-2C3890965686}"/>
    <cellStyle name="g_rate_show-hold_CompSheet" xfId="1300" xr:uid="{C6B10791-E97D-4BE6-AC11-75D1BA89FAEE}"/>
    <cellStyle name="g_rate_show-hold_THEsumPage (2)" xfId="1301" xr:uid="{5535C528-A774-409F-9615-B4C2DB342F8D}"/>
    <cellStyle name="g_rate_THEsumPage (2)" xfId="1302" xr:uid="{8BEDAD8C-56AC-4559-A698-074C25BC3183}"/>
    <cellStyle name="g_rate_Valuation summaries" xfId="1303" xr:uid="{D5EBD1CB-98AC-4DBD-B904-6534586DF109}"/>
    <cellStyle name="g_rate_WACC-CableCar" xfId="1304" xr:uid="{6E3C4ED0-92FE-4044-8079-E73AAD104CB5}"/>
    <cellStyle name="g_rate_WACC-CableCar_THEsumPage (2)" xfId="1305" xr:uid="{4AAC89FA-3A10-478C-9D39-FDDCD6364B71}"/>
    <cellStyle name="g_rate_WACC-RAD (2)" xfId="1306" xr:uid="{1FFB78E8-D4ED-4D16-89CC-B1126C33D5BB}"/>
    <cellStyle name="g_rate_WACC-RAD (2)_THEsumPage (2)" xfId="1307" xr:uid="{2BA97401-1E76-418A-92A6-BC1EB0AA3666}"/>
    <cellStyle name="general" xfId="1308" xr:uid="{FCEAE4E8-0BF4-4F0A-A288-91FD7F57750D}"/>
    <cellStyle name="Global" xfId="1309" xr:uid="{C6DAF5A5-321E-4B47-87EE-2DC6F664CDE6}"/>
    <cellStyle name="Good" xfId="1310" xr:uid="{BD416A84-A829-4576-BFEF-86C0B8F8BA57}"/>
    <cellStyle name="Good 2" xfId="3468" xr:uid="{DF5AB171-A518-41E6-9617-480E74DC650E}"/>
    <cellStyle name="Grey" xfId="1311" xr:uid="{B8D1721F-2D2F-484B-A4CC-75E96ADAD59C}"/>
    <cellStyle name="GrowthRate" xfId="1312" xr:uid="{E69B7099-9AE6-42F6-82BF-6AF7F1DDE32D}"/>
    <cellStyle name="Hard No." xfId="1313" xr:uid="{17A3664B-28AF-411C-906E-BF961410A74E}"/>
    <cellStyle name="Hard Num" xfId="1314" xr:uid="{A06A98EE-1433-49B5-9BB2-ECB64D52038A}"/>
    <cellStyle name="Hard Percent" xfId="1315" xr:uid="{6F1CDE63-B1F5-4EE6-BF39-A250E2998711}"/>
    <cellStyle name="HEADER" xfId="1316" xr:uid="{861E87FC-816D-4680-8EFB-E43AD448F25D}"/>
    <cellStyle name="Header1" xfId="1317" xr:uid="{D99248CF-2D56-4E19-B749-F25C7DA21B7B}"/>
    <cellStyle name="Header2" xfId="1318" xr:uid="{0C754370-F28B-4D8C-8DE6-A0382CE8ED3F}"/>
    <cellStyle name="headers" xfId="1319" xr:uid="{17EDDD10-A153-4294-BAFC-460ABE2119F5}"/>
    <cellStyle name="Heading" xfId="1320" xr:uid="{3DDAF646-FF4B-42E9-B858-341DD06A94DE}"/>
    <cellStyle name="Heading 1" xfId="1321" xr:uid="{298DFD5B-1C7A-4901-B02E-D82C3D0F3142}"/>
    <cellStyle name="Heading 1 2" xfId="3469" xr:uid="{580AC200-B2EC-4EAB-9B26-9CC82094B6E3}"/>
    <cellStyle name="Heading 2" xfId="1322" xr:uid="{03422235-A7C9-4AB7-AC76-CE5D9BBA319C}"/>
    <cellStyle name="Heading 2 2" xfId="3470" xr:uid="{DF1B473C-DDEC-49BB-A199-E7B76DF345D6}"/>
    <cellStyle name="Heading 3" xfId="1323" xr:uid="{BA079E0A-033B-4D38-B4BB-236019CCC42B}"/>
    <cellStyle name="Heading 3 2" xfId="3471" xr:uid="{A1380398-5375-49DF-991D-6E6B08BDE110}"/>
    <cellStyle name="Heading 4" xfId="1324" xr:uid="{AABB9954-1FC3-4C0D-9C44-91194B0240B6}"/>
    <cellStyle name="Heading 4 2" xfId="3472" xr:uid="{03ABD5E5-5B59-4835-8603-7F7E89CFE818}"/>
    <cellStyle name="heading_FPL acc.dil v8" xfId="1325" xr:uid="{43A4CC98-572D-4925-B1A6-8A7A39787FAA}"/>
    <cellStyle name="Heading1" xfId="1326" xr:uid="{60938C55-CCCA-47BC-8231-99B6882AA677}"/>
    <cellStyle name="Heading2" xfId="1327" xr:uid="{A983EDA8-F81D-4B56-9ACD-149F65919705}"/>
    <cellStyle name="HIGHLIGHT" xfId="1328" xr:uid="{3178958D-8CED-4942-818D-424839ECFC47}"/>
    <cellStyle name="Hiperlink 2" xfId="3473" xr:uid="{11A51EBE-6669-4117-84F2-6BCD8D171114}"/>
    <cellStyle name="Hipervínculo visitado_Inversiones Febrero 2000 reports" xfId="1329" xr:uid="{5AA97A18-D13B-4107-A455-7972F20F872A}"/>
    <cellStyle name="Hipervínculo_ENERGIA SEMPRA feb-2000 (sin cobros indebidos)" xfId="1330" xr:uid="{3F26238A-A3A3-42A8-AA9A-699458F8B53F}"/>
    <cellStyle name="Historical" xfId="1331" xr:uid="{3523D2B6-A724-4288-B59E-7CF590EFCDF2}"/>
    <cellStyle name="IncomeStatement" xfId="1332" xr:uid="{211D9BEE-875A-46A9-A8E9-CD1D5CF4EC26}"/>
    <cellStyle name="Inconsistent" xfId="1333" xr:uid="{A0E1D9AA-B95E-41F0-8805-F6F78448786C}"/>
    <cellStyle name="Incorreto" xfId="2619" xr:uid="{0F8871C2-3DF0-470A-804C-1FAD341A7E04}"/>
    <cellStyle name="Incorreto 2" xfId="1334" xr:uid="{CBEC26A4-90BD-4817-9973-60EF56E99D3F}"/>
    <cellStyle name="Incorreto 2 2" xfId="1335" xr:uid="{3FE0536E-25A7-49EE-A649-58AE1DFCD574}"/>
    <cellStyle name="Incorreto 2 2 2" xfId="1336" xr:uid="{B9A18041-3998-4CFB-BA89-78157B52ADD1}"/>
    <cellStyle name="Incorreto 3" xfId="1337" xr:uid="{6E959350-B396-4BAF-B4B9-76D5031206EA}"/>
    <cellStyle name="Incorreto_DFC_4T21_com_TS" xfId="4321" xr:uid="{F9E373F2-DB66-46E8-8EE8-57BC7238736C}"/>
    <cellStyle name="Indefinido" xfId="3474" xr:uid="{9764F254-4CEE-4D10-9F0A-61E7A47B6622}"/>
    <cellStyle name="Info Cell" xfId="1338" xr:uid="{78240A2D-C2F5-4E17-825E-845307CCC29D}"/>
    <cellStyle name="Information" xfId="1339" xr:uid="{1A25A9C5-DFA9-43B8-90E2-BB19655A4EE4}"/>
    <cellStyle name="Input" xfId="1340" xr:uid="{597BA1A2-FE1A-4E99-BB14-F41739E01780}"/>
    <cellStyle name="Input (%)" xfId="3475" xr:uid="{6E6928A8-437B-4304-903D-ED61BBF2B4CC}"/>
    <cellStyle name="Input (£m)" xfId="1341" xr:uid="{A2783D90-4D02-46FE-ACCD-F06BC7D75C9E}"/>
    <cellStyle name="Input (No)" xfId="3476" xr:uid="{EB86B734-D388-4E87-A8BF-DA1BB4E8D9C2}"/>
    <cellStyle name="Input [yellow]" xfId="1342" xr:uid="{9EBFEFBB-775E-4EC5-BBB1-461FAC181AB7}"/>
    <cellStyle name="Input 2" xfId="3477" xr:uid="{195EAB99-C335-49C8-9D1E-B7E6EFA53AD9}"/>
    <cellStyle name="Input Cells" xfId="1343" xr:uid="{44A6AB63-D249-447E-B481-B93E7C0AFC66}"/>
    <cellStyle name="Input Currency" xfId="1344" xr:uid="{930B7CD7-6531-4FC2-B7A4-2B840ECFA144}"/>
    <cellStyle name="Input Date" xfId="1345" xr:uid="{3CA48394-E84B-405C-94C3-913928DD67D2}"/>
    <cellStyle name="Input Fixed [0]" xfId="1346" xr:uid="{278A8D0C-CE42-4233-A669-6176FA92D3E1}"/>
    <cellStyle name="Input Normal" xfId="1347" xr:uid="{B67BAA42-B295-4F86-8024-8CE032A8D592}"/>
    <cellStyle name="input override" xfId="1348" xr:uid="{2EE9AA00-668D-4DA3-807C-E15675CFCBCC}"/>
    <cellStyle name="Input Percent" xfId="1349" xr:uid="{4D06B33A-E7BC-4B62-B7C2-F555C66FAF9D}"/>
    <cellStyle name="Input Percent [2]" xfId="1350" xr:uid="{F5F5A7AA-7793-41AD-AC34-0E722A8B9097}"/>
    <cellStyle name="Input Percent_~1445599" xfId="1351" xr:uid="{854791CD-D2FB-4A5B-AB8D-87AD4EE7FEB1}"/>
    <cellStyle name="Input Titles" xfId="1352" xr:uid="{BEE89647-193F-41C1-B3E0-852CCF1DB255}"/>
    <cellStyle name="Input_$cell" xfId="1353" xr:uid="{91DF1CCC-2125-4BF6-B136-2B50A0242D8B}"/>
    <cellStyle name="Input1" xfId="1354" xr:uid="{66171A72-306E-4756-B8F3-8673DA66BBBB}"/>
    <cellStyle name="Input2" xfId="1355" xr:uid="{B5FA703B-0743-4134-981B-E8A477ADA180}"/>
    <cellStyle name="InputCurrency" xfId="1356" xr:uid="{DD9C8410-0DF7-4740-B01B-77DE94148C9A}"/>
    <cellStyle name="InputCurrency2" xfId="1357" xr:uid="{7D2613CA-2203-4705-BA6D-ACF287E7BF10}"/>
    <cellStyle name="InputMultiple1" xfId="1358" xr:uid="{48159DF3-00D4-4DE6-BF1E-856A82ECB13C}"/>
    <cellStyle name="InputPercent1" xfId="1359" xr:uid="{413B2D6C-D866-4544-951E-6C1BCB6226F3}"/>
    <cellStyle name="Item" xfId="1360" xr:uid="{B1DE8CEB-5865-4C14-AEDD-5A609EDBD338}"/>
    <cellStyle name="Item Descriptions" xfId="1361" xr:uid="{5E2D1101-4B88-406D-BC96-EEBDC58F824D}"/>
    <cellStyle name="Item Descriptions - Bold" xfId="1362" xr:uid="{F48DF1B7-752B-4233-8AD7-B13EB989DBBE}"/>
    <cellStyle name="Item Descriptions_6079BX" xfId="1363" xr:uid="{C89232C3-8D3B-4569-954B-80807B30FFE8}"/>
    <cellStyle name="JustOneDec" xfId="1364" xr:uid="{5960C3AE-1DC8-463F-AC50-A6A08132AB70}"/>
    <cellStyle name="L BP" xfId="1365" xr:uid="{1A3489C0-3499-4B00-9953-272ABBD8DD46}"/>
    <cellStyle name="Lable8Left" xfId="1366" xr:uid="{0BC92633-B51F-4A3A-928F-B1784A37BD48}"/>
    <cellStyle name="Lien hypertexte" xfId="1367" xr:uid="{35BBF6B0-0B9B-419E-ADCB-CF05DE7D26B6}"/>
    <cellStyle name="Lien hypertexte visité" xfId="1368" xr:uid="{A1468BF8-B061-4191-91E5-E94A890D0C02}"/>
    <cellStyle name="Line" xfId="1369" xr:uid="{C1F602B0-DCCE-4F39-9A2B-37E43B89EABD}"/>
    <cellStyle name="Link Currency (0)" xfId="1370" xr:uid="{0B5874CD-C1EE-40F2-9C3A-B9C118A61F14}"/>
    <cellStyle name="Link Currency (2)" xfId="1371" xr:uid="{7EFD852E-13C8-4F61-B8AC-F981D97FC472}"/>
    <cellStyle name="Link Units (0)" xfId="1372" xr:uid="{23C44D47-CB23-499D-8AA8-01EBF1DDA21A}"/>
    <cellStyle name="Link Units (1)" xfId="1373" xr:uid="{786E3B64-67E2-4406-94ED-44BAEED80F2D}"/>
    <cellStyle name="Link Units (2)" xfId="1374" xr:uid="{B666CA50-D127-4B71-90BF-C1307A464647}"/>
    <cellStyle name="Linked Cell" xfId="1375" xr:uid="{F1F21E7B-52F5-4CA5-84A1-E0549BB72C82}"/>
    <cellStyle name="Linked Cell 2" xfId="3478" xr:uid="{279731CC-89DF-4F22-BA92-9353D21CE795}"/>
    <cellStyle name="Linked Cell_Pasta1" xfId="3479" xr:uid="{02CCCECD-B41F-4447-8D49-BAF7C7406AAB}"/>
    <cellStyle name="Linked Cells" xfId="1376" xr:uid="{7C399879-36FE-44CA-A256-66197662497C}"/>
    <cellStyle name="locked" xfId="1377" xr:uid="{D2FAF794-D24B-4E2D-95CA-F77278328636}"/>
    <cellStyle name="m" xfId="1378" xr:uid="{BE4F9D1F-A32B-4103-B10B-FB5291F205C0}"/>
    <cellStyle name="m$" xfId="1379" xr:uid="{0CD37979-15F4-4F15-99B5-E78244C4852A}"/>
    <cellStyle name="m/d/yy" xfId="1380" xr:uid="{86DB9A32-4F03-4434-8FAF-866234FCC537}"/>
    <cellStyle name="m_AVP" xfId="1381" xr:uid="{34F9524E-2DC0-45AE-B060-0954F32AB4D4}"/>
    <cellStyle name="m_AVP_DFC_4T21_com_TS" xfId="4322" xr:uid="{263E87B8-356A-4F2E-9641-5D425D39C292}"/>
    <cellStyle name="m_AVP_JV - SLC-MIT" xfId="3410" xr:uid="{3E3222CB-F9A0-4D36-B9F9-F9BE99489ADD}"/>
    <cellStyle name="m_Disc Analysis" xfId="1382" xr:uid="{BC7C42BA-A7F9-4CE8-9B5F-22EB29FC33AE}"/>
    <cellStyle name="m_Disc Analysis_DFC_4T21_com_TS" xfId="4323" xr:uid="{A3FF35BE-B28A-47A1-9641-D8997646C518}"/>
    <cellStyle name="m_Disc Analysis_JV - SLC-MIT" xfId="3411" xr:uid="{68B12C9E-4987-448D-B0FB-F0CB594CD16C}"/>
    <cellStyle name="m_LP Chart" xfId="1383" xr:uid="{6B1F7779-CCB7-4A53-8EE4-05E6B8DFFED6}"/>
    <cellStyle name="m_Merg Cons" xfId="1384" xr:uid="{9C276E12-3352-496B-A825-FCC75634E775}"/>
    <cellStyle name="m_Merg Cons_DFC_4T21_com_TS" xfId="4324" xr:uid="{9CB8F694-8743-4C29-9654-B7F88CCA1D90}"/>
    <cellStyle name="m_Merg Cons_JV - SLC-MIT" xfId="3412" xr:uid="{9823D55C-49AE-493A-9956-5E45225D0465}"/>
    <cellStyle name="m_Proj10" xfId="1385" xr:uid="{33BEFAD2-D6E1-44FC-B36B-D023EEA01DD5}"/>
    <cellStyle name="m_Proj10_AVP" xfId="1386" xr:uid="{EF385037-F7AB-4B83-B498-A214F46F09D2}"/>
    <cellStyle name="m_Proj10_AVP_DFC_4T21_com_TS" xfId="4325" xr:uid="{C520C287-E977-42F5-9516-9350EFB55838}"/>
    <cellStyle name="m_Proj10_AVP_JV - SLC-MIT" xfId="3413" xr:uid="{CBC5680F-951F-48A9-9CD7-39869647AAEB}"/>
    <cellStyle name="m_Proj10_Disc Analysis" xfId="1387" xr:uid="{DFD3959F-8923-408C-8B43-629B86C29462}"/>
    <cellStyle name="m_Proj10_Disc Analysis_DFC_4T21_com_TS" xfId="4326" xr:uid="{76382EB9-8EFB-4159-B40B-52A69616EC3D}"/>
    <cellStyle name="m_Proj10_Disc Analysis_JV - SLC-MIT" xfId="3414" xr:uid="{B78DFBDD-A2A3-484B-91CC-172A69A9971D}"/>
    <cellStyle name="m_Proj10_LP Chart" xfId="1388" xr:uid="{846DB64A-3590-4300-8F6C-0F2FAE415498}"/>
    <cellStyle name="m_Proj10_Merg Cons" xfId="1389" xr:uid="{EE6897E1-7A7D-462F-AF36-9F0C920594AF}"/>
    <cellStyle name="m_Proj10_Merg Cons_DFC_4T21_com_TS" xfId="4327" xr:uid="{150C8928-633A-4408-AE90-35195F63F4EF}"/>
    <cellStyle name="m_Proj10_Merg Cons_JV - SLC-MIT" xfId="3415" xr:uid="{DC6114C6-3F84-45BF-AFD8-39CBD955BF73}"/>
    <cellStyle name="m_Proj10_Sensitivity" xfId="1390" xr:uid="{FC05DE6D-2A40-4F90-9762-AD55BF73D0CA}"/>
    <cellStyle name="m_Proj10_Sensitivity_DFC_4T21_com_TS" xfId="4328" xr:uid="{DA668488-0A98-4FB9-B94A-B9830F884DD7}"/>
    <cellStyle name="m_Proj10_Sensitivity_JV - SLC-MIT" xfId="3416" xr:uid="{929D8E51-DAB4-473F-8863-68FBE7B89CF0}"/>
    <cellStyle name="m_Proj10_show-hold" xfId="1391" xr:uid="{87F661E0-4818-4C5E-816D-3182969865DE}"/>
    <cellStyle name="m_Proj10_show-hold_DFC_4T21_com_TS" xfId="4329" xr:uid="{AEED22BD-67E3-4525-B797-4ACCA9ABFA76}"/>
    <cellStyle name="m_Proj10_show-hold_JV - SLC-MIT" xfId="3417" xr:uid="{2673821C-26D7-462E-83D2-21E7CB7C8008}"/>
    <cellStyle name="m_Proj10_WACC-CableCar" xfId="1392" xr:uid="{7992D17F-ADDE-4B43-94DA-2B04104C4863}"/>
    <cellStyle name="m_Proj10_WACC-RAD (2)" xfId="1393" xr:uid="{C1E165D7-658B-4662-AA07-B1BBEC464C70}"/>
    <cellStyle name="m_Sensitivity" xfId="1394" xr:uid="{17BCA99C-FC5D-41EE-B794-89B71CD05899}"/>
    <cellStyle name="m_Sensitivity_DFC_4T21_com_TS" xfId="4330" xr:uid="{3782DF25-9C09-42A0-8118-12A44CE81F15}"/>
    <cellStyle name="m_Sensitivity_JV - SLC-MIT" xfId="3418" xr:uid="{8EA9E100-5392-4424-988C-5C0AD7591F8F}"/>
    <cellStyle name="m_show-hold" xfId="1395" xr:uid="{5B4E1CC8-2772-4E9D-ABF2-C66D2B7C5CD1}"/>
    <cellStyle name="m_show-hold_DFC_4T21_com_TS" xfId="4331" xr:uid="{B636F027-A3A5-437A-993D-B81A0F180C84}"/>
    <cellStyle name="m_show-hold_JV - SLC-MIT" xfId="3419" xr:uid="{CB2009AB-9F18-49CF-B094-F71C354C4983}"/>
    <cellStyle name="m_WACC-CableCar" xfId="1396" xr:uid="{5AE14A9E-87A1-4FBD-9104-97E3BCA1BF6D}"/>
    <cellStyle name="m_WACC-RAD (2)" xfId="1397" xr:uid="{447E3996-49F6-4144-9C82-50E6AC4BD2B6}"/>
    <cellStyle name="MacroCode" xfId="3480" xr:uid="{FD4C20F4-50C5-4111-9630-EE909F9E555B}"/>
    <cellStyle name="Margins" xfId="1398" xr:uid="{F9972F0D-7671-4FED-A8D0-9A54A4A29F16}"/>
    <cellStyle name="MCM" xfId="1399" xr:uid="{8B175D45-0350-4944-882C-96A755954167}"/>
    <cellStyle name="Migliaia (0)_00_REV" xfId="3481" xr:uid="{EC3D8335-23DB-44C0-94D8-559752E54316}"/>
    <cellStyle name="Migliaia_1320 NX" xfId="1400" xr:uid="{E5DF3732-801A-4C4B-A85C-112B4790EDAD}"/>
    <cellStyle name="Mike" xfId="3482" xr:uid="{5A4C789B-A029-44E5-B5EC-D555665EDD65}"/>
    <cellStyle name="Millares [0,1]" xfId="1401" xr:uid="{6D87EDA3-A457-4138-B6F6-1E5D781EE95A}"/>
    <cellStyle name="Millares [0.0]" xfId="1402" xr:uid="{26C85B74-3AB6-4780-9620-F2E9F00E8234}"/>
    <cellStyle name="Millares [0.1]" xfId="1403" xr:uid="{252F8914-1026-432B-991E-0B4B166A8E42}"/>
    <cellStyle name="Millares [0]_$aSOLES" xfId="1404" xr:uid="{44FC9362-AEAA-4F45-A960-71D082C8FA20}"/>
    <cellStyle name="Millares [1]" xfId="1405" xr:uid="{34648C60-47AF-4623-A565-B415099A04D7}"/>
    <cellStyle name="Millares [2]" xfId="1406" xr:uid="{CD47C90F-6585-4760-AFA7-2EC9F14D7F55}"/>
    <cellStyle name="Millares [3]" xfId="1407" xr:uid="{BCBE9FB0-E1AE-43AF-91C6-0645B71CB17F}"/>
    <cellStyle name="Millares(0)" xfId="1408" xr:uid="{EAA554E6-BD0F-41BE-9368-7BB7EED2079B}"/>
    <cellStyle name="Millares(1)" xfId="1409" xr:uid="{10B0CC1A-4281-45DC-AA8A-C22067DB196A}"/>
    <cellStyle name="Millares[1]" xfId="1410" xr:uid="{5285BCEB-ADA3-41C9-9A08-8B17106BF532}"/>
    <cellStyle name="Millares_$aSOLES" xfId="1411" xr:uid="{9F22C85C-8C7D-4439-BEC0-59275D4609D7}"/>
    <cellStyle name="Milliers [0]_!!!GO" xfId="1412" xr:uid="{3AD869B9-CCF0-44FE-A99E-EA00E8B4D95C}"/>
    <cellStyle name="Milliers_!!!GO" xfId="1413" xr:uid="{0065D0C0-4860-4977-B237-49B361E62F68}"/>
    <cellStyle name="MLComma0" xfId="1414" xr:uid="{4FC5AF56-FBD1-4C13-A450-3E1246174F9B}"/>
    <cellStyle name="MLDollar0" xfId="1415" xr:uid="{422BFC1A-7EEF-480B-AC88-857165C16314}"/>
    <cellStyle name="MLEuro0" xfId="1416" xr:uid="{07F721BE-3EA3-440A-98A8-73F1E793D532}"/>
    <cellStyle name="MLMultiple0" xfId="1417" xr:uid="{1FA1E080-8F07-414D-A1D7-3A8E826FFA62}"/>
    <cellStyle name="MLPercent0" xfId="1418" xr:uid="{2A196F8D-1AC2-4AAE-BA82-F4C68F5F5E6F}"/>
    <cellStyle name="MLPound0" xfId="1419" xr:uid="{BFA23794-8451-4AEE-ADCF-E2F5264E9A0D}"/>
    <cellStyle name="MLYen0" xfId="1420" xr:uid="{3AD6EDC1-23F7-4474-970C-B85DB44AD862}"/>
    <cellStyle name="mm" xfId="1421" xr:uid="{9CE8F90D-ABE0-4905-8501-BB9D90EF83AE}"/>
    <cellStyle name="Moeda 2" xfId="1422" xr:uid="{2F663CEA-2FD5-4CED-B8E6-2FDA977955DC}"/>
    <cellStyle name="Moeda 2 2" xfId="1423" xr:uid="{E623B674-9BA8-4D8E-93FB-588A474BD78A}"/>
    <cellStyle name="Moeda 2 2 2" xfId="1424" xr:uid="{60A95BE1-B5C5-40FE-9E76-84E98CDEC5EB}"/>
    <cellStyle name="Moeda 2 2_Alugueis" xfId="1425" xr:uid="{27D09237-2617-429D-964C-F4686816203D}"/>
    <cellStyle name="Moeda 2 3" xfId="1426" xr:uid="{E47CBA7B-2F62-4FD5-9CD9-D4F80FB5889F}"/>
    <cellStyle name="Moeda 2_Contingências Tributárias, Trab" xfId="1427" xr:uid="{2F7D9250-1B70-42D4-B8CB-1511CE799D91}"/>
    <cellStyle name="Moeda 3" xfId="1428" xr:uid="{60966197-E76C-4025-80F4-467CF0B6DF91}"/>
    <cellStyle name="Moeda 3 2" xfId="1429" xr:uid="{B3B88F09-ABAC-4F75-A72C-99FC9B28122A}"/>
    <cellStyle name="Moeda 3 3" xfId="1430" xr:uid="{46328978-828C-439D-B18C-28926BE1916B}"/>
    <cellStyle name="Moeda 4" xfId="1431" xr:uid="{39C62431-512A-4FD8-96E4-331061C28AED}"/>
    <cellStyle name="Moeda 5" xfId="1432" xr:uid="{BE25517B-0B1A-4577-B7AE-203557332803}"/>
    <cellStyle name="Moeda 5 2" xfId="1433" xr:uid="{7774943D-97E3-48FF-94BD-C0770B3E5CBA}"/>
    <cellStyle name="Moeda 6" xfId="1434" xr:uid="{4105E8D9-5140-4852-B725-B06455978FEA}"/>
    <cellStyle name="Moeda 7" xfId="1435" xr:uid="{290D2502-A043-4061-AD03-0C928C8FF983}"/>
    <cellStyle name="Moeda 8" xfId="1436" xr:uid="{70AAE17E-CC2E-4149-9727-A845F143200F}"/>
    <cellStyle name="Moeda 9" xfId="1437" xr:uid="{C79AB7FB-5196-4C7A-ACE6-648890F9EAEC}"/>
    <cellStyle name="Moeda0" xfId="3483" xr:uid="{C9563A6B-EB80-49BF-9773-598592F861D3}"/>
    <cellStyle name="Moneda [0]_$aSOLES" xfId="1438" xr:uid="{8B1909E7-F8B5-474A-8C8A-C4B02A74466E}"/>
    <cellStyle name="Moneda_$aSOLES" xfId="1439" xr:uid="{6C11980B-D1BE-42D3-94BB-49083356B33C}"/>
    <cellStyle name="Monétaire [0]_!!!GO" xfId="1440" xr:uid="{0D04889A-7BD7-4C7E-BFF1-09556CC10CB6}"/>
    <cellStyle name="Monétaire_!!!GO" xfId="1441" xr:uid="{1B3C12B0-4514-4DAD-AA1A-EE278D6A93E0}"/>
    <cellStyle name="Monétaire0" xfId="1442" xr:uid="{BC42C729-2869-40A5-BE79-78AD665F1202}"/>
    <cellStyle name="Money" xfId="1443" xr:uid="{E5D20B82-6F10-476F-9DE9-40FE96F704A4}"/>
    <cellStyle name="Money2" xfId="1444" xr:uid="{9BEEAD5E-5A7C-4063-8073-9ED13D723102}"/>
    <cellStyle name="Morgan" xfId="1445" xr:uid="{45ECFAB7-B728-4836-9ED8-1E0C71D8D37F}"/>
    <cellStyle name="Morgan assump" xfId="1446" xr:uid="{52FA4B01-3A0D-49D0-BDC6-D33C930B9669}"/>
    <cellStyle name="Morgan pct assump" xfId="1447" xr:uid="{487CD87B-B183-45D8-B56F-7EA883686945}"/>
    <cellStyle name="Morgan_DFC_4T21_com_TS" xfId="4332" xr:uid="{67A1B5CB-C983-43BD-B5B9-C7780B77A624}"/>
    <cellStyle name="movimentação" xfId="1448" xr:uid="{ED07288B-2FB1-4039-AB43-5A50EF4444E0}"/>
    <cellStyle name="Muliple" xfId="1449" xr:uid="{1DB6338B-DC82-43ED-975A-248A91DC22D8}"/>
    <cellStyle name="Multiple" xfId="1450" xr:uid="{A8A306B8-2E46-46C4-A3A0-414446F75029}"/>
    <cellStyle name="Multiple [1]" xfId="1451" xr:uid="{2FD4A630-464B-4171-90AA-E6BDFDBAA2A3}"/>
    <cellStyle name="Multiple_AD template_v2" xfId="1452" xr:uid="{CAD23948-3BB7-48F7-84D4-40D1E26819CD}"/>
    <cellStyle name="Multiple1" xfId="1453" xr:uid="{BAB5C0DC-B829-448E-9487-AD45486C781C}"/>
    <cellStyle name="Multiple-Special" xfId="1454" xr:uid="{2EFF79CC-E9EC-4569-9B06-713F7EAA7490}"/>
    <cellStyle name="NA is zero" xfId="1455" xr:uid="{1339CDCC-D79C-48CD-A8F1-D0E43AF67839}"/>
    <cellStyle name="Neutra" xfId="2620" xr:uid="{949111EF-75DF-434F-8FAC-CC51CABCFB52}"/>
    <cellStyle name="Neutra 2" xfId="1456" xr:uid="{F7FACA53-A7D2-4405-8A34-7DC7ACB4FA7C}"/>
    <cellStyle name="Neutra 2 2" xfId="1457" xr:uid="{06F85ACA-B82E-4462-81F1-0084BE3C35CE}"/>
    <cellStyle name="Neutra 2 2 2" xfId="1458" xr:uid="{A931D9A3-D0DD-4EC2-9BCF-4DAB1B20C0FE}"/>
    <cellStyle name="Neutra 3" xfId="1459" xr:uid="{24ADE800-7DD1-4A8B-8A39-F012BFCD970D}"/>
    <cellStyle name="Neutra_DFC_4T21_com_TS" xfId="4333" xr:uid="{16C6B3E3-0A6B-473F-AE96-CE6A49005786}"/>
    <cellStyle name="Neutral" xfId="1460" xr:uid="{6F8F3AFA-B4C8-40A9-8369-D46CBE16CD2B}"/>
    <cellStyle name="Neutral 2" xfId="3484" xr:uid="{D9F1300A-2C89-44B3-912F-7B97E9AA0D67}"/>
    <cellStyle name="Neutro 2" xfId="1461" xr:uid="{65EE3997-6C31-47CD-8990-38EAB69C37CB}"/>
    <cellStyle name="new" xfId="1462" xr:uid="{360B8235-E500-4117-A84C-0F2C541BC404}"/>
    <cellStyle name="no dec" xfId="1463" xr:uid="{20AF6295-2550-4088-9915-9D58E9BFE210}"/>
    <cellStyle name="Non_definito" xfId="3485" xr:uid="{DA6CB512-E06E-4A54-85F2-6F10778552E1}"/>
    <cellStyle name="Non-Input" xfId="1464" xr:uid="{A21FD4DF-530F-4812-B6B7-F9C88663FBC9}"/>
    <cellStyle name="Normal" xfId="0" builtinId="0"/>
    <cellStyle name="Normal--" xfId="1465" xr:uid="{A294E51B-DC20-4A47-98D5-467ECF421836}"/>
    <cellStyle name="Normal - Style1" xfId="1466" xr:uid="{5C073583-1421-43F8-9D1A-7A854375667D}"/>
    <cellStyle name="Normal (%)" xfId="3486" xr:uid="{51F257FF-10D9-4CEC-8825-E905E3CC6194}"/>
    <cellStyle name="Normal (£m)" xfId="1467" xr:uid="{A9EB2103-C12F-4723-91CE-53CC432D9975}"/>
    <cellStyle name="Normal (No)" xfId="3487" xr:uid="{237E46C9-EB04-4788-982C-30F7C9B25594}"/>
    <cellStyle name="Normal (x)" xfId="3488" xr:uid="{7ADD2BBB-D538-4DBD-8707-D92E93B029A3}"/>
    <cellStyle name="Normal [0]" xfId="1468" xr:uid="{7CAFF3B7-86F1-485D-AE98-B1FC4ED222D5}"/>
    <cellStyle name="Normal [1]" xfId="1469" xr:uid="{55500086-F37B-4CBC-9FD3-8BF8521E0B1C}"/>
    <cellStyle name="Normal [2]" xfId="1470" xr:uid="{CE2EB225-9698-4877-9F1F-98231FC038CF}"/>
    <cellStyle name="Normal [3]" xfId="1471" xr:uid="{9175468C-5802-455F-9268-B687834D9B19}"/>
    <cellStyle name="Normal 10" xfId="1472" xr:uid="{6BFE8113-90FA-4923-94EB-407A54029C69}"/>
    <cellStyle name="Normal 10 2" xfId="1473" xr:uid="{3EB76D35-893E-40D9-97E9-3ACA7B74AE09}"/>
    <cellStyle name="Normal 10 2 2" xfId="3489" xr:uid="{AD624B7E-3B49-4E46-92A1-0D1144321D3E}"/>
    <cellStyle name="Normal 10 2 2 2" xfId="3490" xr:uid="{68C32777-71AE-46BC-8955-E0396C20DB7B}"/>
    <cellStyle name="Normal 10 2 2_Posições de commodities e simulação" xfId="3491" xr:uid="{FE89807E-329B-4CC8-984F-C2A74768B16E}"/>
    <cellStyle name="Normal 10 2_Posiçções de commodites 31-12-2012 (2)" xfId="3492" xr:uid="{8A3EDA9A-FA57-4ACE-8B22-89A7629F4F0A}"/>
    <cellStyle name="Normal 10 3" xfId="3493" xr:uid="{1A87D4C2-5610-4282-AE8D-3111BD7741D9}"/>
    <cellStyle name="Normal 10 4" xfId="3494" xr:uid="{429DB3B0-DFC8-446B-97BB-E26F24770DB2}"/>
    <cellStyle name="Normal 10_Balanço_4TR2021" xfId="2621" xr:uid="{63A38A78-4CBB-49B4-AE3B-02DBC9A9BA4A}"/>
    <cellStyle name="Normal 100" xfId="1474" xr:uid="{91DB5E3E-F252-4F17-8B1D-A4A99FDF4655}"/>
    <cellStyle name="Normal 101" xfId="1475" xr:uid="{4FB14AD5-BE79-41DD-83E3-6AC8064522AA}"/>
    <cellStyle name="Normal 102" xfId="1476" xr:uid="{76AD322D-9DEB-4698-8879-B62CA92E912C}"/>
    <cellStyle name="Normal 103" xfId="1477" xr:uid="{A63425B0-CA97-498D-AB64-1C57C93636BE}"/>
    <cellStyle name="Normal 104" xfId="1478" xr:uid="{AB56AB11-8DC8-45C5-94DF-44A87B3A24BB}"/>
    <cellStyle name="Normal 105" xfId="1479" xr:uid="{894076D0-1B9B-4BF4-B6ED-59EB0C9507C6}"/>
    <cellStyle name="Normal 106" xfId="1480" xr:uid="{755CC998-CC21-4787-A2B5-BB8D2073C257}"/>
    <cellStyle name="Normal 107" xfId="1481" xr:uid="{B8ACCBBE-B42E-418A-A2C9-6928878002BE}"/>
    <cellStyle name="Normal 108" xfId="1482" xr:uid="{684E0230-3727-453E-BAE0-324A0FE1E33C}"/>
    <cellStyle name="Normal 109" xfId="1483" xr:uid="{77409913-19B4-495B-B8D0-5CFE9DCEB3EE}"/>
    <cellStyle name="Normal 11" xfId="1484" xr:uid="{8CA17FEE-6EEB-4E1F-ACA9-77FDFC2C860B}"/>
    <cellStyle name="Normal 11 2" xfId="1485" xr:uid="{1FF8418A-14D2-4F16-8A73-425245915E7C}"/>
    <cellStyle name="Normal 11 2 2" xfId="3495" xr:uid="{03A7B85F-FE2D-4B52-98B0-284E768D3E18}"/>
    <cellStyle name="Normal 11 2_DFC_4T21_com_TS" xfId="4334" xr:uid="{1A069C7F-0F56-4905-AE95-6EB61FC17AB8}"/>
    <cellStyle name="Normal 11 3" xfId="3496" xr:uid="{6BA555C2-75C7-4EAF-AD69-EB298A2561AE}"/>
    <cellStyle name="Normal 11 4" xfId="3497" xr:uid="{70057FE4-FF43-4B7B-B7C9-22ED7039E195}"/>
    <cellStyle name="Normal 11 5" xfId="3498" xr:uid="{1A1D0A7C-61D8-431A-A49D-620DCA7C51E7}"/>
    <cellStyle name="Normal 11 6" xfId="3499" xr:uid="{70D4DD85-BE19-42C4-9229-4D62B9D63410}"/>
    <cellStyle name="Normal 11_Balanço_4TR2021" xfId="2622" xr:uid="{6FE5262B-47BE-43BF-8498-551960587E0B}"/>
    <cellStyle name="Normal 110" xfId="1486" xr:uid="{CBC9E1E3-85BB-4504-91E5-79ACFB7B4C23}"/>
    <cellStyle name="Normal 111" xfId="1487" xr:uid="{A43F044C-C49A-497D-AE03-DAC626BCF9C5}"/>
    <cellStyle name="Normal 112" xfId="1488" xr:uid="{C0F7F9FB-1EE6-4F41-977A-F184DFDC54DB}"/>
    <cellStyle name="Normal 113" xfId="1489" xr:uid="{22F21E89-3C82-40FC-A789-0CECE99672CE}"/>
    <cellStyle name="Normal 114" xfId="1490" xr:uid="{EB81B453-F560-40DB-B4EA-DAE913DD8FC1}"/>
    <cellStyle name="Normal 115" xfId="1491" xr:uid="{32F5685D-C305-4A61-9776-1AB50E3A1DB0}"/>
    <cellStyle name="Normal 116" xfId="1492" xr:uid="{7FB401C4-D302-48C7-92F0-B29E5678CD55}"/>
    <cellStyle name="Normal 117" xfId="1493" xr:uid="{29D0FA72-7735-4FBB-A28F-C011FD436A2A}"/>
    <cellStyle name="Normal 118" xfId="1494" xr:uid="{6C976E8E-5345-4709-A1E1-36CF8A8E1756}"/>
    <cellStyle name="Normal 119" xfId="1495" xr:uid="{85BA79A3-008F-4EC2-AFF9-295EC6A7C985}"/>
    <cellStyle name="Normal 12" xfId="1496" xr:uid="{08533EBC-44F0-487A-8389-DE74DD314086}"/>
    <cellStyle name="Normal 12 2" xfId="1497" xr:uid="{9C0CA867-7381-4EAF-9473-B85BCCD0A7FA}"/>
    <cellStyle name="Normal 12_Alugueis" xfId="1498" xr:uid="{B2348A40-5949-4B17-8702-371AFEBED08E}"/>
    <cellStyle name="Normal 120" xfId="1499" xr:uid="{0BD0C38B-72B7-4C81-8475-0CB39A973BC3}"/>
    <cellStyle name="Normal 121" xfId="1500" xr:uid="{6808A081-1088-4245-92E8-5807E9E1C674}"/>
    <cellStyle name="Normal 122" xfId="1501" xr:uid="{5BDB3EC4-D323-42A6-800C-414238EB9D3F}"/>
    <cellStyle name="Normal 123" xfId="1502" xr:uid="{9F6550EF-BA09-4657-AFF5-82B86F207901}"/>
    <cellStyle name="Normal 124" xfId="1503" xr:uid="{728850A3-CA93-48D7-9844-36704B50009F}"/>
    <cellStyle name="Normal 125" xfId="1504" xr:uid="{0F629B7B-2917-4AEC-98E7-E5A39AFA77AA}"/>
    <cellStyle name="Normal 126" xfId="1505" xr:uid="{F750C96C-1DD5-4041-BD58-85F0739DF9F8}"/>
    <cellStyle name="Normal 127" xfId="1506" xr:uid="{1A4F6FCD-DEC5-470C-80A2-FA49212913F1}"/>
    <cellStyle name="Normal 128" xfId="1507" xr:uid="{2E825982-7E0D-492A-B5A4-A9488BDB8E92}"/>
    <cellStyle name="Normal 129" xfId="1508" xr:uid="{87923542-778A-4F3F-AF88-8842165BF077}"/>
    <cellStyle name="Normal 13" xfId="1509" xr:uid="{0D9E38F1-6D6D-43B5-AD72-05567ECB21F6}"/>
    <cellStyle name="Normal 13 2" xfId="3500" xr:uid="{0566DEE5-38FA-4A85-8D5B-BD1DE0115EEF}"/>
    <cellStyle name="Normal 13_Balanço_4TR2021" xfId="2623" xr:uid="{F98B5E47-9AAA-4ADF-B083-4A0715AA598F}"/>
    <cellStyle name="Normal 130" xfId="1510" xr:uid="{B733E392-7D47-4F44-8B2D-E244ED65C4ED}"/>
    <cellStyle name="Normal 131" xfId="1511" xr:uid="{2F597A82-7103-49B5-A2D6-AAB650682476}"/>
    <cellStyle name="Normal 132" xfId="1512" xr:uid="{1436D717-B4BA-4D3D-86AB-AFA04ACE6ACD}"/>
    <cellStyle name="Normal 133" xfId="1513" xr:uid="{71C897CC-56A9-401D-A0CE-B48A7121627A}"/>
    <cellStyle name="Normal 134" xfId="1514" xr:uid="{A03A92BB-44C4-4488-94A2-9421EA7A588A}"/>
    <cellStyle name="Normal 135" xfId="1515" xr:uid="{BD6BB7DD-4952-4858-A725-CAF693670DB7}"/>
    <cellStyle name="Normal 136" xfId="1516" xr:uid="{C8CA81D9-7747-4C48-83F9-B6E2DAFB3432}"/>
    <cellStyle name="Normal 137" xfId="1517" xr:uid="{F7F82637-1D3A-4BA9-8A37-2943A05B5F8F}"/>
    <cellStyle name="Normal 138" xfId="1518" xr:uid="{A5C672A2-4FB1-4939-83C8-77EC3454D79D}"/>
    <cellStyle name="Normal 139" xfId="1519" xr:uid="{10C16F0B-C8EC-4E61-A975-AA6621443075}"/>
    <cellStyle name="Normal 14" xfId="1520" xr:uid="{95EC89EC-F14A-4FF1-B474-D529102F53DB}"/>
    <cellStyle name="Normal 14 2" xfId="3501" xr:uid="{F962CD2C-AD76-4B2F-AAED-45CFECBE9C9F}"/>
    <cellStyle name="Normal 14_Balanço_4TR2021" xfId="2624" xr:uid="{D037E9B4-13BA-43F8-8AB6-F36EEC243DAE}"/>
    <cellStyle name="Normal 140" xfId="1521" xr:uid="{A5990DAA-2DF5-4C0C-BD9C-A88FA01BFF8F}"/>
    <cellStyle name="Normal 141" xfId="1522" xr:uid="{F1CFE25E-AFBA-4DFA-B474-F15B05325EFE}"/>
    <cellStyle name="Normal 142" xfId="1523" xr:uid="{51E719DC-006C-4420-A0B1-9B7ECF58302B}"/>
    <cellStyle name="Normal 143" xfId="1524" xr:uid="{4480FE34-C79B-4420-80D2-9BD9AE0E88DF}"/>
    <cellStyle name="Normal 144" xfId="1525" xr:uid="{ADA7253C-03A4-4026-97C8-07C550F225D4}"/>
    <cellStyle name="Normal 145" xfId="1526" xr:uid="{64EBE9E3-BAD9-4A89-8A6A-CA1707BE6C8C}"/>
    <cellStyle name="Normal 146" xfId="1527" xr:uid="{0709E2BD-8ED5-42EA-9A9D-671A5A42BAD9}"/>
    <cellStyle name="Normal 147" xfId="1528" xr:uid="{D8F890A3-6F3A-4BFA-8597-0F90DFD9C5AA}"/>
    <cellStyle name="Normal 148" xfId="1529" xr:uid="{87255D82-63A6-49A2-9337-FBFF142A0F91}"/>
    <cellStyle name="Normal 149" xfId="1530" xr:uid="{0F48F4BC-5F1A-4932-BD3E-CCA542ABBF11}"/>
    <cellStyle name="Normal 15" xfId="1531" xr:uid="{5505AEA6-EB05-4127-B030-41540D87B2C1}"/>
    <cellStyle name="Normal 15 2" xfId="3502" xr:uid="{E29AD011-75A9-4378-8D52-EF9BEA1262BE}"/>
    <cellStyle name="Normal 15_Balanço_4TR2021" xfId="2625" xr:uid="{22996936-7103-40DA-988C-847A80945C51}"/>
    <cellStyle name="Normal 150" xfId="1532" xr:uid="{ACADA60F-1090-48A1-8A7B-8275737B5AEA}"/>
    <cellStyle name="Normal 151" xfId="1533" xr:uid="{314BA9AF-BD85-4251-AA96-679DE46E6183}"/>
    <cellStyle name="Normal 152" xfId="1534" xr:uid="{AB0F6F1E-0715-4A8B-9C2B-83AB54C2E36B}"/>
    <cellStyle name="Normal 153" xfId="1535" xr:uid="{CDE81646-4970-4415-A416-6B5A9ABAE68F}"/>
    <cellStyle name="Normal 154" xfId="1536" xr:uid="{0AAA2536-065A-463A-83A8-564B44A56949}"/>
    <cellStyle name="Normal 155" xfId="1537" xr:uid="{2AF24FFD-D705-4331-953F-8A00643C6CA3}"/>
    <cellStyle name="Normal 156" xfId="1538" xr:uid="{B304A5B0-9D61-4C85-9D47-86BDE37E7DE8}"/>
    <cellStyle name="Normal 157" xfId="1539" xr:uid="{6C369098-27D9-4472-B9B2-6663B9B396A2}"/>
    <cellStyle name="Normal 158" xfId="1540" xr:uid="{3BE2ED59-8476-4A60-AD03-67A7451FF0C6}"/>
    <cellStyle name="Normal 159" xfId="1541" xr:uid="{1A2CBD37-6B3F-4F15-9195-55F43076B0AC}"/>
    <cellStyle name="Normal 16" xfId="1542" xr:uid="{917B9812-15E0-41BB-A35D-CE43315246A3}"/>
    <cellStyle name="Normal 160" xfId="1543" xr:uid="{B6489D46-4180-47E7-9318-867956129DB7}"/>
    <cellStyle name="Normal 161" xfId="1544" xr:uid="{C562A3EC-7884-4D97-99C7-EA1D7EC2B919}"/>
    <cellStyle name="Normal 162" xfId="1545" xr:uid="{38BC910D-B374-4F6D-875D-B1783EC7B522}"/>
    <cellStyle name="Normal 163" xfId="1546" xr:uid="{8219797F-8DE2-4794-A4BC-30CEF87BC4D2}"/>
    <cellStyle name="Normal 164" xfId="1547" xr:uid="{39C799E2-1C00-4EB5-AF83-6FBBB52BB001}"/>
    <cellStyle name="Normal 165" xfId="1548" xr:uid="{DD5D6392-952D-4BD3-A04D-A21C63E51585}"/>
    <cellStyle name="Normal 166" xfId="1549" xr:uid="{597D5977-BB42-48E8-9F98-2D9F2367D556}"/>
    <cellStyle name="Normal 167" xfId="1550" xr:uid="{4FF3DBD0-6EFE-4041-913E-F151BE5897EB}"/>
    <cellStyle name="Normal 168" xfId="1551" xr:uid="{098AD99F-32EB-4B34-8788-0AF38FB8C067}"/>
    <cellStyle name="Normal 169" xfId="1552" xr:uid="{CC10B84A-D542-4E5A-A5BC-B8F7E92BA8D6}"/>
    <cellStyle name="Normal 17" xfId="1553" xr:uid="{D7DAE768-AB29-4434-B98A-506F1202C60A}"/>
    <cellStyle name="Normal 170" xfId="1554" xr:uid="{1C9F4F18-6D4A-4E2D-8F30-EC6569915175}"/>
    <cellStyle name="Normal 171" xfId="1555" xr:uid="{D9D2B072-9AD8-4F38-B4D3-9E39000509BB}"/>
    <cellStyle name="Normal 172" xfId="1556" xr:uid="{ED0CDAA0-FF80-443F-9D7B-0C5B768AD58E}"/>
    <cellStyle name="Normal 173" xfId="1557" xr:uid="{BFAEC7DC-5D80-4557-B3AD-FCBC8833D146}"/>
    <cellStyle name="Normal 174" xfId="1558" xr:uid="{5CF32E59-758A-4344-9CE9-4E6FA4A675C2}"/>
    <cellStyle name="Normal 175" xfId="1559" xr:uid="{966F119E-D25A-4147-90DA-D46D5017BB95}"/>
    <cellStyle name="Normal 176" xfId="1560" xr:uid="{BD960A80-A3E1-48B0-85B6-28461D0D7FD1}"/>
    <cellStyle name="Normal 177" xfId="1561" xr:uid="{4BF3549B-4952-4523-A809-96AC4D359435}"/>
    <cellStyle name="Normal 178" xfId="1562" xr:uid="{AED2DCBD-FBAF-456D-9069-E73889A8253A}"/>
    <cellStyle name="Normal 179" xfId="1563" xr:uid="{8F75C9DF-7680-4675-A473-FC2E3F3EED61}"/>
    <cellStyle name="Normal 18" xfId="1564" xr:uid="{B083F22C-611E-40FC-BA5E-ABC34A1BBD5E}"/>
    <cellStyle name="Normal 18 2" xfId="1565" xr:uid="{627C6146-0E3B-4E5D-8CE4-803872A77D62}"/>
    <cellStyle name="Normal 18_Balanço_4TR2021" xfId="2626" xr:uid="{A5177196-CAA9-46A4-BFA4-DDB215F1F45F}"/>
    <cellStyle name="Normal 180" xfId="1566" xr:uid="{ADB1A6F6-6577-4229-9270-242DC777EE3D}"/>
    <cellStyle name="Normal 181" xfId="1567" xr:uid="{C4E203D0-A7C5-46F3-989F-290629C86C7A}"/>
    <cellStyle name="Normal 182" xfId="1568" xr:uid="{FE19BD6E-011C-42DE-A2EF-A47EAC36D000}"/>
    <cellStyle name="Normal 183" xfId="1569" xr:uid="{B5004C77-8527-4D2D-85D2-353D5416FD8D}"/>
    <cellStyle name="Normal 184" xfId="1570" xr:uid="{A720215A-23CC-47FA-9938-E107E6D5DED6}"/>
    <cellStyle name="Normal 185" xfId="1571" xr:uid="{4DCC8599-F498-43D8-9925-3E23DB3EF369}"/>
    <cellStyle name="Normal 186" xfId="1572" xr:uid="{627FB680-9BF8-4B5E-8896-7C9FAF77A3DF}"/>
    <cellStyle name="Normal 187" xfId="1573" xr:uid="{1A4E9A89-36CE-42B0-BA7A-251556A8DB75}"/>
    <cellStyle name="Normal 188" xfId="1574" xr:uid="{1FD52A21-A504-4FA8-BC45-EE9E16EB3B8F}"/>
    <cellStyle name="Normal 189" xfId="1575" xr:uid="{C79F19AD-6368-4C62-84EE-707F93349E09}"/>
    <cellStyle name="Normal 19" xfId="1576" xr:uid="{2943E256-A9EF-4DBC-889C-1BB97138D9CF}"/>
    <cellStyle name="Normal 190" xfId="1577" xr:uid="{5CAEC9E3-94C5-4634-AE8C-4EDA3C917F15}"/>
    <cellStyle name="Normal 191" xfId="1578" xr:uid="{0490BF09-4F97-4145-9A48-7991C853C83E}"/>
    <cellStyle name="Normal 192" xfId="1579" xr:uid="{2D4908B9-FDD6-46D4-AFE9-4FB4023748EF}"/>
    <cellStyle name="Normal 193" xfId="1580" xr:uid="{C16CBF90-3B41-4DF1-8156-0681F2BD09E9}"/>
    <cellStyle name="Normal 194" xfId="1581" xr:uid="{07B91598-2BE7-40CE-AE17-AFDA0D7ECCED}"/>
    <cellStyle name="Normal 195" xfId="1582" xr:uid="{207BB8A4-B519-41A3-A195-C46E280A5ACB}"/>
    <cellStyle name="Normal 196" xfId="1583" xr:uid="{876652D9-713A-4102-A650-044FDE77D459}"/>
    <cellStyle name="Normal 197" xfId="1584" xr:uid="{9B753ED6-6E6B-40AE-A8EF-ECFB949EF77A}"/>
    <cellStyle name="Normal 198" xfId="1585" xr:uid="{A8109283-3A1B-4DA9-BBC1-AF5B55DC1FCE}"/>
    <cellStyle name="Normal 199" xfId="1586" xr:uid="{A02EBDCB-0040-45EA-8053-7DB519ABDB43}"/>
    <cellStyle name="Normal 2" xfId="1587" xr:uid="{6F6B1A19-BC4E-4FC3-A74A-9D4EAC14985B}"/>
    <cellStyle name="Normal 2 2" xfId="1588" xr:uid="{223077F0-4614-403D-8500-56D2FC8F8650}"/>
    <cellStyle name="Normal 2 2 2" xfId="1589" xr:uid="{376625C0-A925-4557-920A-16A794866A2F}"/>
    <cellStyle name="Normal 2 2 3" xfId="1590" xr:uid="{3C5DCD18-0169-4328-AC26-FB1574019BE0}"/>
    <cellStyle name="Normal 2 2_JV - SLC-MIT" xfId="3503" xr:uid="{CCD076B5-A8EE-4285-8B8E-DBBF0865ECDF}"/>
    <cellStyle name="Normal 2 3" xfId="1591" xr:uid="{0FEFE64D-6033-4DC6-8938-59300CC0F9A1}"/>
    <cellStyle name="Normal 2 4" xfId="1592" xr:uid="{B5D4F82D-9E8C-43A0-B637-D966647365D2}"/>
    <cellStyle name="Normal 2 4 2" xfId="1593" xr:uid="{9DB9FF0D-3EF9-47EB-91E5-507F63E88A6D}"/>
    <cellStyle name="Normal 2 4_DFC_4T21_com_TS" xfId="4335" xr:uid="{EB2D7BEA-716E-43F4-BC28-58371E9E4565}"/>
    <cellStyle name="Normal 2 5" xfId="2599" xr:uid="{D8579840-1DC5-4203-B621-669BC85785A1}"/>
    <cellStyle name="Normal 2 6" xfId="3504" xr:uid="{6A9167C6-C99C-4F0F-806E-2FC5B567FBDF}"/>
    <cellStyle name="Normal 2_Balanço_3TR2021 com TS" xfId="2603" xr:uid="{29CE5263-AE3A-47D7-AB64-A9BF0C9E5D61}"/>
    <cellStyle name="Normal 20" xfId="1594" xr:uid="{F97C9B88-DDA7-4C03-9581-ACEE29BA5A53}"/>
    <cellStyle name="Normal 200" xfId="1595" xr:uid="{4683202B-8E39-4805-AFA7-3A3CCE2E17BB}"/>
    <cellStyle name="Normal 201" xfId="1596" xr:uid="{0935A933-7779-4875-8E04-693A5291F9AE}"/>
    <cellStyle name="Normal 202" xfId="1597" xr:uid="{1A771DEA-0AF4-486A-99E8-4E2028A86CC2}"/>
    <cellStyle name="Normal 203" xfId="1598" xr:uid="{95DF09D9-38B0-4720-AFD2-1DD215C60779}"/>
    <cellStyle name="Normal 204" xfId="1599" xr:uid="{21886DE9-4036-4114-A14A-A08F2D171C89}"/>
    <cellStyle name="Normal 205" xfId="1600" xr:uid="{324A063E-F982-442F-9695-EA8A2F3DC61D}"/>
    <cellStyle name="Normal 206" xfId="1601" xr:uid="{C41AFF7A-48A2-4C6B-9B27-E11E5184DDB6}"/>
    <cellStyle name="Normal 207" xfId="1602" xr:uid="{58262586-55F8-404A-A8AA-EBA8CC57B37B}"/>
    <cellStyle name="Normal 208" xfId="1603" xr:uid="{F0B04574-9203-47ED-AEC8-BD698E4139E4}"/>
    <cellStyle name="Normal 209" xfId="1604" xr:uid="{09F4D5B0-D994-45F2-B3AA-91E8A2ABD44C}"/>
    <cellStyle name="Normal 21" xfId="1605" xr:uid="{B201ADF7-D471-4466-8BDA-2F1905B71957}"/>
    <cellStyle name="Normal 210" xfId="1606" xr:uid="{93D7E27B-097E-41B1-A519-14495FE19B02}"/>
    <cellStyle name="Normal 211" xfId="1607" xr:uid="{BCCB82E3-359D-447F-8D93-2558B0C4D0A3}"/>
    <cellStyle name="Normal 212" xfId="1608" xr:uid="{AFBD6EED-66E4-4069-A208-70952D2DA116}"/>
    <cellStyle name="Normal 213" xfId="1609" xr:uid="{B433AFD4-FA19-4A59-AC3A-439C4674FCCB}"/>
    <cellStyle name="Normal 214" xfId="1610" xr:uid="{B42D053D-3E82-413D-97F9-01A6E54B4EF9}"/>
    <cellStyle name="Normal 215" xfId="1611" xr:uid="{7FA78F82-A8A4-4F82-896B-5A0966F22D89}"/>
    <cellStyle name="Normal 216" xfId="1612" xr:uid="{C86D6BE2-AA6F-4D5A-88F1-1B3CF7D97E40}"/>
    <cellStyle name="Normal 217" xfId="1613" xr:uid="{85281344-074A-4E65-B1A4-8FD838F1C1E9}"/>
    <cellStyle name="Normal 218" xfId="1614" xr:uid="{C9CEB374-A532-4128-A361-F12F64B2F9A4}"/>
    <cellStyle name="Normal 219" xfId="1615" xr:uid="{B208C3BF-4416-428B-A220-94FD4AB7C31D}"/>
    <cellStyle name="Normal 22" xfId="1616" xr:uid="{1830A7CC-DD9F-4B4F-8922-E4065962CFA7}"/>
    <cellStyle name="Normal 220" xfId="1617" xr:uid="{6DD57F9F-C471-4CF8-8511-23A39E7A7E93}"/>
    <cellStyle name="Normal 221" xfId="1618" xr:uid="{2C0CF3E1-001F-4ACB-9878-9D13031DE2B7}"/>
    <cellStyle name="Normal 222" xfId="1619" xr:uid="{DAD499F6-860A-46DD-BB3D-A34C9B08668D}"/>
    <cellStyle name="Normal 223" xfId="1620" xr:uid="{4CC1D8A9-4BCA-4677-A311-C484510BE15A}"/>
    <cellStyle name="Normal 224" xfId="1621" xr:uid="{26BD08A7-616E-4E00-838C-A7A0466BD1B4}"/>
    <cellStyle name="Normal 225" xfId="1622" xr:uid="{FF42C690-6C81-4014-93D4-44688B610880}"/>
    <cellStyle name="Normal 226" xfId="1623" xr:uid="{A8B1F0AB-8DEC-462D-A85F-ECBED8447016}"/>
    <cellStyle name="Normal 227" xfId="1624" xr:uid="{A6207412-1DBF-4F14-9236-E103EFE8F3DD}"/>
    <cellStyle name="Normal 228" xfId="1625" xr:uid="{BD35045B-158D-43A7-A794-4E27FA0FCBB9}"/>
    <cellStyle name="Normal 229" xfId="1626" xr:uid="{B284A07D-EA5B-416F-A015-8AF6FA643E41}"/>
    <cellStyle name="Normal 23" xfId="1627" xr:uid="{FB7716B2-1715-4699-BBC3-7209058E4DA1}"/>
    <cellStyle name="Normal 230" xfId="1628" xr:uid="{804D9954-A6EA-4226-9780-3298CF960B7B}"/>
    <cellStyle name="Normal 231" xfId="1629" xr:uid="{F38B3D1D-3EB3-4CEB-8788-03F9F4452358}"/>
    <cellStyle name="Normal 232" xfId="1630" xr:uid="{9FDC57E2-3CEA-47F9-9DBD-832F6377EB27}"/>
    <cellStyle name="Normal 233" xfId="1631" xr:uid="{1B2EC3C9-A8D3-43E2-9128-E90F035C66F8}"/>
    <cellStyle name="Normal 234" xfId="1632" xr:uid="{7800C612-CEAF-4306-8DAC-D1C5C6A2A746}"/>
    <cellStyle name="Normal 235" xfId="1633" xr:uid="{3913A8CF-8E84-4A2B-9C5F-CFE905A5CC29}"/>
    <cellStyle name="Normal 236" xfId="1634" xr:uid="{74EBA63D-F123-44FB-916B-63039347C12C}"/>
    <cellStyle name="Normal 237" xfId="1635" xr:uid="{0FAA7725-CE79-493A-B9A9-0FB374236425}"/>
    <cellStyle name="Normal 238" xfId="1636" xr:uid="{7FBAD622-DD70-4BE2-B219-A792C0DBFDD8}"/>
    <cellStyle name="Normal 239" xfId="1637" xr:uid="{F50A5894-5A91-4362-B1B1-82E620E89B5B}"/>
    <cellStyle name="Normal 24" xfId="1638" xr:uid="{E3DC99E2-BBDB-4FD2-A77C-8B1291A69893}"/>
    <cellStyle name="Normal 240" xfId="1639" xr:uid="{8709362C-1B5D-4E17-80A6-46D24E6523E6}"/>
    <cellStyle name="Normal 241" xfId="1640" xr:uid="{05524C29-62B0-4818-9532-05A543FA5DF7}"/>
    <cellStyle name="Normal 242" xfId="1641" xr:uid="{05D2245C-A45C-4EA2-BFE6-E10F467DF3C4}"/>
    <cellStyle name="Normal 243" xfId="1642" xr:uid="{6A16486A-A239-4815-A672-19CA42A7A174}"/>
    <cellStyle name="Normal 244" xfId="1643" xr:uid="{B302DF35-D2A3-4391-8219-02A6269C011E}"/>
    <cellStyle name="Normal 245" xfId="1644" xr:uid="{45D5419D-7261-479B-A02C-6E81192E11E4}"/>
    <cellStyle name="Normal 246" xfId="1645" xr:uid="{F6047E88-F8DA-4685-8C0D-8B77BBA07D36}"/>
    <cellStyle name="Normal 247" xfId="1646" xr:uid="{CF935211-BE23-4498-8F7D-37FB8EFAB146}"/>
    <cellStyle name="Normal 248" xfId="1647" xr:uid="{382D0984-A2F4-4898-ACC4-111126A28A6A}"/>
    <cellStyle name="Normal 249" xfId="1648" xr:uid="{4B9B74BC-9706-4315-BEE7-7CE535EF74A3}"/>
    <cellStyle name="Normal 25" xfId="1649" xr:uid="{4B0F3178-65BB-4E19-968C-CEED00AC444E}"/>
    <cellStyle name="Normal 250" xfId="1650" xr:uid="{D9E34224-A4E4-4DC2-B0A5-B81472764B4F}"/>
    <cellStyle name="Normal 251" xfId="1651" xr:uid="{BF5271F2-7E71-46F4-8BD9-CE26996AD133}"/>
    <cellStyle name="Normal 252" xfId="1652" xr:uid="{939ACE25-3F7A-4AB0-AD7C-E53B1D3C6C2E}"/>
    <cellStyle name="Normal 253" xfId="1653" xr:uid="{4875A16A-8A6A-405F-A073-91F2EF71B9F1}"/>
    <cellStyle name="Normal 254" xfId="1654" xr:uid="{90B8E024-5F71-4D7F-9346-6D72C7F00859}"/>
    <cellStyle name="Normal 255" xfId="1655" xr:uid="{B83C49B8-29D7-4C17-9C29-FCA36AEEED89}"/>
    <cellStyle name="Normal 256" xfId="1656" xr:uid="{1C14CFFB-BBDD-4248-B8C2-21D9D80CE486}"/>
    <cellStyle name="Normal 257" xfId="1657" xr:uid="{827C69D3-E63A-4524-AC7A-E1E6EA3F6ECE}"/>
    <cellStyle name="Normal 258" xfId="1658" xr:uid="{7F7978D4-A3B6-4CE1-A2C6-FA2B40CB62D5}"/>
    <cellStyle name="Normal 259" xfId="1659" xr:uid="{C1DF36F2-A3EE-4EA6-9548-2369BD0DD6E5}"/>
    <cellStyle name="Normal 26" xfId="1660" xr:uid="{0541F4C8-C8BC-4730-9508-80F0A90F7532}"/>
    <cellStyle name="Normal 260" xfId="1661" xr:uid="{5152A8BC-1B3D-4363-8E20-F2EB9880087E}"/>
    <cellStyle name="Normal 261" xfId="1662" xr:uid="{85B477C0-FA8C-4A61-9878-191ECE783349}"/>
    <cellStyle name="Normal 262" xfId="1663" xr:uid="{EFB5C5D6-3C01-4B14-A960-D0792E3D134B}"/>
    <cellStyle name="Normal 263" xfId="1664" xr:uid="{E83C38BC-1876-4E07-B67D-65B40F26ADEA}"/>
    <cellStyle name="Normal 264" xfId="1665" xr:uid="{55BDE6C3-B916-41C8-BEF1-B1703BCC0CD5}"/>
    <cellStyle name="Normal 265" xfId="1666" xr:uid="{C8690ADB-8FAC-44DA-933F-5A42716C791C}"/>
    <cellStyle name="Normal 266" xfId="1667" xr:uid="{F5FDD6D7-9AEC-4810-B9E1-B72A735FC26A}"/>
    <cellStyle name="Normal 267" xfId="1668" xr:uid="{09E1B14D-2ABE-4612-8FFA-3708A86D9B21}"/>
    <cellStyle name="Normal 268" xfId="1669" xr:uid="{A52562F9-8CD6-4CC6-9C89-30BF2590B853}"/>
    <cellStyle name="Normal 269" xfId="1670" xr:uid="{A47E1EDD-935C-4C85-A38B-021EDC2E4CFD}"/>
    <cellStyle name="Normal 27" xfId="1671" xr:uid="{0C13651B-02A1-4F43-906B-CEEED26C40A9}"/>
    <cellStyle name="Normal 270" xfId="1672" xr:uid="{5E10117C-F282-4FB2-8C67-F9969EFBC1C7}"/>
    <cellStyle name="Normal 271" xfId="1673" xr:uid="{63E31167-D596-4270-A227-0CA33A2FD327}"/>
    <cellStyle name="Normal 272" xfId="1674" xr:uid="{BF67F2C9-62E1-4A66-B694-00810FED4AAD}"/>
    <cellStyle name="Normal 273" xfId="1675" xr:uid="{35EF08D6-0CA6-431C-8C49-2BE58E70553A}"/>
    <cellStyle name="Normal 274" xfId="1676" xr:uid="{31A86960-7EC4-4D6E-98FE-9CBCE5A40ED2}"/>
    <cellStyle name="Normal 275" xfId="1677" xr:uid="{126D5D5C-B93C-4A07-A822-4E8623B77E31}"/>
    <cellStyle name="Normal 276" xfId="1678" xr:uid="{08A59B43-48C7-4DFC-A48F-AB35BC135F8C}"/>
    <cellStyle name="Normal 277" xfId="1679" xr:uid="{D3A9DFDF-9DDE-4790-87B9-0737EB17EFA7}"/>
    <cellStyle name="Normal 278" xfId="1680" xr:uid="{87F56644-3958-4300-A635-EEAE2F153C6C}"/>
    <cellStyle name="Normal 279" xfId="1681" xr:uid="{A44CCC14-B8FE-4502-B1D5-5A67AA1ADA75}"/>
    <cellStyle name="Normal 28" xfId="1682" xr:uid="{B4932C65-2DC0-4673-89E9-27FC008CA214}"/>
    <cellStyle name="Normal 280" xfId="1683" xr:uid="{904AC5DC-EE0D-4B47-8CFD-1DD35DFEAA39}"/>
    <cellStyle name="Normal 281" xfId="1684" xr:uid="{DC8BF236-ED12-44AD-8732-496C5A4FBABC}"/>
    <cellStyle name="Normal 282" xfId="1685" xr:uid="{C3ED6537-FF91-4618-8470-C36DC50AE06B}"/>
    <cellStyle name="Normal 283" xfId="1686" xr:uid="{686E6685-8533-4EDE-912D-4B8137C4F040}"/>
    <cellStyle name="Normal 284" xfId="1687" xr:uid="{C1FE9D01-4E64-4498-8DBD-B9C40BDDD32E}"/>
    <cellStyle name="Normal 285" xfId="1688" xr:uid="{5C868F4B-283D-4568-9276-A44C98FA2401}"/>
    <cellStyle name="Normal 286" xfId="1689" xr:uid="{FB085E97-75FE-4AC5-942E-E1F3D6BDC181}"/>
    <cellStyle name="Normal 287" xfId="1690" xr:uid="{39E63667-29E4-4390-A863-E829E296AF69}"/>
    <cellStyle name="Normal 288" xfId="1691" xr:uid="{E3A25E1E-2F4F-4377-A962-B5AE027F1585}"/>
    <cellStyle name="Normal 289" xfId="1692" xr:uid="{7E8246C9-DCCD-49FB-9E2E-98C2462DE829}"/>
    <cellStyle name="Normal 29" xfId="1693" xr:uid="{2CEF5E59-89E5-4177-9956-01477834CDF9}"/>
    <cellStyle name="Normal 290" xfId="1694" xr:uid="{F3ED3E11-AAE0-496A-AAF7-249785A46A28}"/>
    <cellStyle name="Normal 291" xfId="1695" xr:uid="{E0AF9C9C-BA7B-4BD8-8C27-A27F80F02A80}"/>
    <cellStyle name="Normal 292" xfId="1696" xr:uid="{E416773D-98D1-43D8-869C-EA4B8A801013}"/>
    <cellStyle name="Normal 293" xfId="1697" xr:uid="{B6B44127-D5F9-4AEC-9BF0-090B28DCC3E8}"/>
    <cellStyle name="Normal 294" xfId="1698" xr:uid="{28637BBD-B187-4944-AC6B-F0F31ECB25BC}"/>
    <cellStyle name="Normal 295" xfId="1699" xr:uid="{7CB63D08-7B39-4A20-896B-77DCC7567F31}"/>
    <cellStyle name="Normal 296" xfId="1700" xr:uid="{2531BECE-5029-4A1B-B31A-DBC43AC45192}"/>
    <cellStyle name="Normal 297" xfId="1701" xr:uid="{ECC1FCBE-9840-4AD8-ACF6-F1B4FCC11A75}"/>
    <cellStyle name="Normal 298" xfId="1702" xr:uid="{4B241FDC-C19A-43A8-9DF0-79DDAD89D9EB}"/>
    <cellStyle name="Normal 299" xfId="1703" xr:uid="{511F3497-7149-43BF-A26D-BF0D30D0E4D9}"/>
    <cellStyle name="Normal 3" xfId="1704" xr:uid="{DE6C4DB5-0D62-4310-A85B-FF83A51898A3}"/>
    <cellStyle name="Normal 3 2" xfId="1705" xr:uid="{AF45BF53-A639-4D77-AD30-1F48A61AFFC8}"/>
    <cellStyle name="Normal 3 2 2" xfId="1706" xr:uid="{EBF5B551-16F6-4252-B858-04758BCBA0B7}"/>
    <cellStyle name="Normal 3 2_Balanço_4TR2021" xfId="2627" xr:uid="{251A5BBF-CA28-4EBB-9F3F-6A5B205531D8}"/>
    <cellStyle name="Normal 3 3" xfId="1707" xr:uid="{3A0DD0DF-BBE0-4ABB-8439-1629F66B19B6}"/>
    <cellStyle name="Normal 3 4" xfId="1708" xr:uid="{85EEDE19-1372-4CA9-8648-FA4E33F57D95}"/>
    <cellStyle name="Normal 3_CARGILL" xfId="3505" xr:uid="{C7F42D47-E97D-48DC-973C-488D0D7197D2}"/>
    <cellStyle name="Normal 30" xfId="1709" xr:uid="{6C4D84E4-C10D-4CED-8B64-3CD630C9A616}"/>
    <cellStyle name="Normal 300" xfId="1710" xr:uid="{33030B96-85F3-41CA-AFFA-3B4B82C6F305}"/>
    <cellStyle name="Normal 301" xfId="1711" xr:uid="{718B9408-A2D1-4BCD-84E4-7A5621BB2A9E}"/>
    <cellStyle name="Normal 302" xfId="1712" xr:uid="{218BD44F-9BED-4F96-8534-D2F01FE6A1DE}"/>
    <cellStyle name="Normal 303" xfId="1713" xr:uid="{05645E4A-2692-4DFA-BC2E-7F9E8654417C}"/>
    <cellStyle name="Normal 304" xfId="1714" xr:uid="{C41E02AB-062F-4A2A-A7D6-64B3693A60EC}"/>
    <cellStyle name="Normal 305" xfId="1715" xr:uid="{A165D33E-CCE2-4D2C-B4C1-69D77A5B5CB7}"/>
    <cellStyle name="Normal 306" xfId="1716" xr:uid="{012B7D43-0BAE-45AE-857B-58473908A838}"/>
    <cellStyle name="Normal 307" xfId="1717" xr:uid="{C829F435-7454-4DF9-A96E-58D27588A8C7}"/>
    <cellStyle name="Normal 308" xfId="1718" xr:uid="{38903D05-B2FC-445C-8DA3-09E2C91D91B8}"/>
    <cellStyle name="Normal 309" xfId="1719" xr:uid="{A9FA92E6-1728-47E0-A3D8-F7D6D2073343}"/>
    <cellStyle name="Normal 31" xfId="1720" xr:uid="{B780DB18-C1C7-46E9-BD19-40735D2087A4}"/>
    <cellStyle name="Normal 310" xfId="1721" xr:uid="{F8CE71D8-63BB-40B6-98A6-F1EDCCD0F90D}"/>
    <cellStyle name="Normal 311" xfId="1722" xr:uid="{2D927481-45C8-4CFF-95C7-46DDB4BC2D8A}"/>
    <cellStyle name="Normal 312" xfId="1723" xr:uid="{BB7136DF-ED0C-457A-9936-6D8B5CF08817}"/>
    <cellStyle name="Normal 313" xfId="1724" xr:uid="{6082F5DB-4771-450C-A405-26C827349DDC}"/>
    <cellStyle name="Normal 314" xfId="1725" xr:uid="{691E8ED8-67E5-4472-91A4-3CFE0DC29679}"/>
    <cellStyle name="Normal 315" xfId="1726" xr:uid="{8B5DFE5C-2B53-49B9-B3BB-9565C45F1071}"/>
    <cellStyle name="Normal 316" xfId="1727" xr:uid="{A93A0A2B-94F1-4E3A-83C7-CB7A3589E859}"/>
    <cellStyle name="Normal 317" xfId="1728" xr:uid="{368B46EA-B2C1-4E50-8CA8-098374E1211C}"/>
    <cellStyle name="Normal 318" xfId="1729" xr:uid="{782319EB-A1F8-445D-9BF2-5010E74FFD64}"/>
    <cellStyle name="Normal 319" xfId="1730" xr:uid="{25147DED-E153-428A-B925-3910B68E638C}"/>
    <cellStyle name="Normal 32" xfId="1731" xr:uid="{2E59E81C-DA53-485E-8C68-B6F6176FEF7A}"/>
    <cellStyle name="Normal 320" xfId="1732" xr:uid="{07A791AC-1FEF-4691-BB87-141D53F2BCF1}"/>
    <cellStyle name="Normal 321" xfId="1733" xr:uid="{13EAE68D-FCDD-4E07-8A64-CA7CAAC94B6B}"/>
    <cellStyle name="Normal 322" xfId="1734" xr:uid="{7EF62DD8-0C22-4CD4-938C-EDDA0566F867}"/>
    <cellStyle name="Normal 323" xfId="1735" xr:uid="{BA0C94F0-A967-403B-B554-AD8FF31218AD}"/>
    <cellStyle name="Normal 324" xfId="1736" xr:uid="{02B6DC48-9470-439C-8299-7463DE09408B}"/>
    <cellStyle name="Normal 325" xfId="1737" xr:uid="{DB755449-E8C0-4BA6-A6B0-27CAAAC5B508}"/>
    <cellStyle name="Normal 326" xfId="1738" xr:uid="{DFA7019C-AC84-46EF-A478-E4D96F1ECBCC}"/>
    <cellStyle name="Normal 327" xfId="1739" xr:uid="{04C5C224-B88E-4E89-AFFD-3DA363328B9A}"/>
    <cellStyle name="Normal 328" xfId="1740" xr:uid="{C28CFDD5-EC83-43ED-8A67-FB1DB8129531}"/>
    <cellStyle name="Normal 329" xfId="1741" xr:uid="{F5DB93D2-B099-49A7-BD0B-91439C8125FF}"/>
    <cellStyle name="Normal 33" xfId="1742" xr:uid="{53C3D694-E2B8-40C3-9DE6-C4468ECE4263}"/>
    <cellStyle name="Normal 330" xfId="1743" xr:uid="{EC8928D6-984E-44C7-BDCC-83E601EAEEA9}"/>
    <cellStyle name="Normal 331" xfId="1744" xr:uid="{892A0A4C-D960-4CC0-9E7F-544B77CC73FE}"/>
    <cellStyle name="Normal 332" xfId="1745" xr:uid="{5F33FF8C-4E89-430D-AB7C-1BE936BF61D6}"/>
    <cellStyle name="Normal 333" xfId="1746" xr:uid="{C7F68F44-B604-4DA5-8DEE-68B97D9AB887}"/>
    <cellStyle name="Normal 334" xfId="1747" xr:uid="{65457E60-F83E-4DCA-A555-55A7DC289CC1}"/>
    <cellStyle name="Normal 335" xfId="1748" xr:uid="{9B2653B9-37EC-48E1-8DD7-CDABC48ABC06}"/>
    <cellStyle name="Normal 336" xfId="1749" xr:uid="{C11ABDE7-9B70-40E6-A044-AD189EEE7CFF}"/>
    <cellStyle name="Normal 337" xfId="1750" xr:uid="{CF2CA0DD-D949-4F35-8E76-931E63BFA9D0}"/>
    <cellStyle name="Normal 338" xfId="1751" xr:uid="{CBBDB68C-1D3F-4226-9897-491DC452A09B}"/>
    <cellStyle name="Normal 339" xfId="1752" xr:uid="{1B0E8CAC-D07C-4451-9E36-FAD3380115ED}"/>
    <cellStyle name="Normal 34" xfId="1753" xr:uid="{C0712BE0-B14D-4D57-B590-718FC424DA16}"/>
    <cellStyle name="Normal 340" xfId="1754" xr:uid="{005EEB3F-BA07-4A96-A463-86AD24ABE431}"/>
    <cellStyle name="Normal 341" xfId="1755" xr:uid="{E30160AB-24A3-430C-817E-3EDF7527F293}"/>
    <cellStyle name="Normal 342" xfId="1756" xr:uid="{E89F70F7-69A0-447D-B823-DB718927E34E}"/>
    <cellStyle name="Normal 343" xfId="1757" xr:uid="{225F29D3-BE32-4DB4-9CA7-69C9E93B6423}"/>
    <cellStyle name="Normal 344" xfId="1758" xr:uid="{2DCE08DB-1837-4169-8646-487344A1CC5A}"/>
    <cellStyle name="Normal 345" xfId="1759" xr:uid="{E68DD680-8CB9-48BA-A30F-53D9A6A24696}"/>
    <cellStyle name="Normal 346" xfId="1760" xr:uid="{B5B9707B-0B49-4269-B63E-8E72A86C3A75}"/>
    <cellStyle name="Normal 347" xfId="1761" xr:uid="{0F501A24-7A71-4444-B7B8-5146020A327C}"/>
    <cellStyle name="Normal 348" xfId="1762" xr:uid="{BCFFC5BB-7AC9-4F78-9682-86325BF7F95F}"/>
    <cellStyle name="Normal 349" xfId="1763" xr:uid="{64EAF443-D567-49F3-B103-1C3D9E77FE50}"/>
    <cellStyle name="Normal 35" xfId="1764" xr:uid="{7C6B9895-3ED7-4D44-BB3D-2623D0491626}"/>
    <cellStyle name="Normal 350" xfId="1765" xr:uid="{2DE64617-FC2A-4D59-919F-D5F742156CDE}"/>
    <cellStyle name="Normal 351" xfId="1766" xr:uid="{F3A9BF1B-557D-4926-AB2D-B10F54BD07DC}"/>
    <cellStyle name="Normal 352" xfId="1767" xr:uid="{2CF1835B-3AA7-42BD-9C3E-FA641715F90E}"/>
    <cellStyle name="Normal 353" xfId="1768" xr:uid="{3455B629-710A-4ED8-B7A0-10FA40D8CA03}"/>
    <cellStyle name="Normal 354" xfId="1769" xr:uid="{AE2D1C98-2428-4CB0-8BE8-78EBD5376935}"/>
    <cellStyle name="Normal 355" xfId="1770" xr:uid="{6DA8FF34-048F-4714-B1FF-5F1CCB746C9E}"/>
    <cellStyle name="Normal 356" xfId="1771" xr:uid="{3FF79C6A-0529-4508-9B2B-A86F3BE16E2F}"/>
    <cellStyle name="Normal 357" xfId="1772" xr:uid="{88CA17EC-3D75-455A-B880-A6684A3EDCB1}"/>
    <cellStyle name="Normal 358" xfId="1773" xr:uid="{2CA7E88B-6E4E-4277-B2DD-5B4ABC9CF972}"/>
    <cellStyle name="Normal 359" xfId="1774" xr:uid="{EB734AFB-7E02-4742-B33C-30747ACF8D76}"/>
    <cellStyle name="Normal 36" xfId="1775" xr:uid="{7DF56CF4-02BC-4F6B-A335-24D6949ACBC2}"/>
    <cellStyle name="Normal 360" xfId="1776" xr:uid="{79A0696B-6F04-45DA-B9D1-D0DB5E818776}"/>
    <cellStyle name="Normal 361" xfId="1777" xr:uid="{7F7D8786-D17D-4DD9-975D-D2BFDE3C8546}"/>
    <cellStyle name="Normal 362" xfId="1778" xr:uid="{9877CECA-218F-4963-931C-1A2563B408F4}"/>
    <cellStyle name="Normal 363" xfId="1779" xr:uid="{EB97B800-482E-42E4-ADAC-52C86F77A9FD}"/>
    <cellStyle name="Normal 364" xfId="1780" xr:uid="{D58A4805-9C0C-4300-95F3-9178632D71B5}"/>
    <cellStyle name="Normal 365" xfId="1781" xr:uid="{F76EEBA6-6119-4B47-A9E3-18BA3552A87E}"/>
    <cellStyle name="Normal 366" xfId="1782" xr:uid="{62DA972E-F338-41FF-B365-57CDBAE97962}"/>
    <cellStyle name="Normal 367" xfId="1783" xr:uid="{5857CC84-674A-4AD8-BEC3-59CECB1EC41B}"/>
    <cellStyle name="Normal 368" xfId="1784" xr:uid="{C475A7A1-CD7D-4838-AA9F-209467EC1A84}"/>
    <cellStyle name="Normal 369" xfId="1785" xr:uid="{7CA57D35-20FB-4843-8872-D73AE8F15D22}"/>
    <cellStyle name="Normal 37" xfId="1786" xr:uid="{6B96770E-BB71-43CD-9F15-171359F8C02F}"/>
    <cellStyle name="Normal 370" xfId="1787" xr:uid="{E6C51EF6-43FC-43FC-8B8E-2141991AD4B0}"/>
    <cellStyle name="Normal 371" xfId="1788" xr:uid="{65314797-CF2E-41DF-A539-E85530A9FA3D}"/>
    <cellStyle name="Normal 372" xfId="1789" xr:uid="{8E8908B9-B422-4F42-AC28-98D8B53D85FF}"/>
    <cellStyle name="Normal 373" xfId="1790" xr:uid="{99D29A5E-E765-4E97-AAE2-9CAC04EB2BAA}"/>
    <cellStyle name="Normal 374" xfId="1791" xr:uid="{463E713E-1858-4539-9993-018E3476A113}"/>
    <cellStyle name="Normal 375" xfId="1792" xr:uid="{141778A3-7F98-4A64-A6F3-1ECA5EC1EC82}"/>
    <cellStyle name="Normal 376" xfId="1793" xr:uid="{5C6D7813-0E3D-47AE-A81D-FF190BB35372}"/>
    <cellStyle name="Normal 377" xfId="1794" xr:uid="{AFD3DE5B-DB0F-44CC-9105-E773438E8DDD}"/>
    <cellStyle name="Normal 378" xfId="1795" xr:uid="{91BA43E6-70EC-4807-B4B9-1A002782B317}"/>
    <cellStyle name="Normal 379" xfId="1796" xr:uid="{CE70D0DC-28E4-4FD8-B7CD-5196750EB633}"/>
    <cellStyle name="Normal 38" xfId="1797" xr:uid="{3ADEFCAE-516C-44D3-911D-8E0A274BCA35}"/>
    <cellStyle name="Normal 380" xfId="1798" xr:uid="{786B3714-A760-43CD-933C-3180F5009C69}"/>
    <cellStyle name="Normal 381" xfId="1799" xr:uid="{3007992B-AB60-4DBE-820E-912154D86B02}"/>
    <cellStyle name="Normal 382" xfId="1800" xr:uid="{5856A9A4-5822-43B0-9A0F-323A14F0A719}"/>
    <cellStyle name="Normal 383" xfId="1801" xr:uid="{184E9F85-6EF1-4BEA-A423-D607AA7F2BB6}"/>
    <cellStyle name="Normal 384" xfId="1802" xr:uid="{FF465F96-CE2A-41E4-9040-A39EA97759E1}"/>
    <cellStyle name="Normal 385" xfId="1803" xr:uid="{BC968A73-8FE9-4F51-9D0C-5E583075FB61}"/>
    <cellStyle name="Normal 386" xfId="1804" xr:uid="{79F4B125-833C-47E5-8D7E-AB4FA702DB50}"/>
    <cellStyle name="Normal 387" xfId="1805" xr:uid="{180F4CEA-BA06-4580-82B4-2B4D50FABB9D}"/>
    <cellStyle name="Normal 388" xfId="1806" xr:uid="{6CD3E60A-FFEE-4DCA-8265-89595FC5578E}"/>
    <cellStyle name="Normal 389" xfId="1807" xr:uid="{56986C90-1671-422A-88E5-2BCFA9A6E4DD}"/>
    <cellStyle name="Normal 39" xfId="1808" xr:uid="{B1955EB2-D3D4-490C-B298-9E826EEAFC9F}"/>
    <cellStyle name="Normal 390" xfId="1809" xr:uid="{A30E8C74-518B-42FD-8E74-4FB52EE3C49B}"/>
    <cellStyle name="Normal 391" xfId="1810" xr:uid="{C753662E-DB72-451D-935B-1B664EF3FFD8}"/>
    <cellStyle name="Normal 392" xfId="1811" xr:uid="{B628FF43-228C-4623-A51E-FF09A9205C1D}"/>
    <cellStyle name="Normal 393" xfId="1812" xr:uid="{48E3E16F-6FAC-4B50-B747-D621DA01CD4A}"/>
    <cellStyle name="Normal 394" xfId="1813" xr:uid="{AB8BDD75-7153-4312-865F-7ED0C52B5056}"/>
    <cellStyle name="Normal 395" xfId="1814" xr:uid="{B1A960E5-0987-4911-834A-F2AAA9FE0415}"/>
    <cellStyle name="Normal 396" xfId="1815" xr:uid="{9936D179-19B5-4159-AD2F-A102C609F9DF}"/>
    <cellStyle name="Normal 397" xfId="1816" xr:uid="{DC793A2F-8F13-437F-B86B-A30E9EF865BD}"/>
    <cellStyle name="Normal 398" xfId="1817" xr:uid="{767E0A2A-3551-4EA2-8656-397AE1623550}"/>
    <cellStyle name="Normal 399" xfId="1818" xr:uid="{A2323E5C-3D17-4648-9CB8-52E2EF7D7247}"/>
    <cellStyle name="Normal 4" xfId="1819" xr:uid="{7F31B64C-FACE-4C3C-81B2-D28BB4E802B4}"/>
    <cellStyle name="Normal 4 2" xfId="1820" xr:uid="{D52D5E0B-8891-4C4A-8019-540B0B0EF9B1}"/>
    <cellStyle name="Normal 4 3" xfId="1821" xr:uid="{FC9B308E-49F2-41C2-AFD4-2B2AA05DEA78}"/>
    <cellStyle name="Normal 4 4" xfId="2628" xr:uid="{D55B02B5-BE52-4EE6-A8B3-8344C90304E5}"/>
    <cellStyle name="Normal 4_Ativo" xfId="1822" xr:uid="{AFEBC269-99E2-46B2-94E6-5324B837C4D3}"/>
    <cellStyle name="Normal 40" xfId="1823" xr:uid="{41FCC9F4-EB4D-496A-B714-7F2DEA8A2C54}"/>
    <cellStyle name="Normal 400" xfId="1824" xr:uid="{5730D67F-69D2-4F49-A1E8-9817629A6C0D}"/>
    <cellStyle name="Normal 401" xfId="1825" xr:uid="{939C41BA-4E5E-4709-8F08-FA0F6128A70E}"/>
    <cellStyle name="Normal 402" xfId="1826" xr:uid="{D8D43016-2336-4EB0-A826-830EFD5DE955}"/>
    <cellStyle name="Normal 403" xfId="1827" xr:uid="{01EAE950-6620-48B9-900B-63B16C084429}"/>
    <cellStyle name="Normal 404" xfId="1828" xr:uid="{76CCF562-0499-41E2-8391-982407D4210E}"/>
    <cellStyle name="Normal 405" xfId="1829" xr:uid="{C0D0A309-F217-4E5A-B262-6DB9466FBA92}"/>
    <cellStyle name="Normal 406" xfId="1830" xr:uid="{CFCF2042-BB6B-4A5F-A530-3053512E0CD1}"/>
    <cellStyle name="Normal 407" xfId="1831" xr:uid="{EC7ECFE1-D245-4EF8-8D69-42797E2D0D60}"/>
    <cellStyle name="Normal 408" xfId="1832" xr:uid="{8D210B1E-08AD-436D-A94B-3C728670EFB0}"/>
    <cellStyle name="Normal 409" xfId="1833" xr:uid="{198EE13A-45A4-4BFB-8F3D-582E25C89499}"/>
    <cellStyle name="Normal 41" xfId="1834" xr:uid="{6F16B289-EF83-41CE-A738-21C54313C455}"/>
    <cellStyle name="Normal 410" xfId="1835" xr:uid="{13083547-D92F-40A9-8FB2-0A26698C0A7B}"/>
    <cellStyle name="Normal 411" xfId="1836" xr:uid="{41D2502E-71C8-465D-98D2-F13131F86860}"/>
    <cellStyle name="Normal 412" xfId="1837" xr:uid="{35854AEA-9C9F-42C0-88F2-470FCCF13904}"/>
    <cellStyle name="Normal 413" xfId="1838" xr:uid="{A59B45C0-453E-49BC-99BF-C6CB83300959}"/>
    <cellStyle name="Normal 414" xfId="1839" xr:uid="{8E2D634D-0D58-4DF4-AFBF-941D8146C718}"/>
    <cellStyle name="Normal 415" xfId="1840" xr:uid="{92FB74B3-33E1-48CA-BB83-A68712D8287E}"/>
    <cellStyle name="Normal 416" xfId="1841" xr:uid="{8657383A-9DE6-4E3F-8629-713C7E63BBB2}"/>
    <cellStyle name="Normal 417" xfId="1842" xr:uid="{2AB8C36C-991C-44B3-8DBA-2F413D2794A8}"/>
    <cellStyle name="Normal 418" xfId="1843" xr:uid="{FF436983-0709-4C7C-B178-55B025E46D6A}"/>
    <cellStyle name="Normal 419" xfId="1844" xr:uid="{76C6BA86-28A0-4C55-84E1-EE3605F63378}"/>
    <cellStyle name="Normal 42" xfId="1845" xr:uid="{CFEE6462-76A0-41D1-9224-98AAF7ECACEA}"/>
    <cellStyle name="Normal 420" xfId="1846" xr:uid="{9846A78A-176D-4942-AC08-60B50E777E25}"/>
    <cellStyle name="Normal 421" xfId="1847" xr:uid="{54C17910-F43F-412D-9A76-820052D42213}"/>
    <cellStyle name="Normal 422" xfId="1848" xr:uid="{5336183A-9D49-4537-A892-133135050F28}"/>
    <cellStyle name="Normal 423" xfId="1849" xr:uid="{CDF1D553-CAA9-4BD7-A40B-903430A72D4E}"/>
    <cellStyle name="Normal 424" xfId="1850" xr:uid="{847F148E-2425-4A28-B1E3-9CBEDD427DFD}"/>
    <cellStyle name="Normal 425" xfId="1851" xr:uid="{45012660-44BB-4981-A162-2C421C31673C}"/>
    <cellStyle name="Normal 426" xfId="1852" xr:uid="{D1002D92-D4FE-48D2-AD44-6A61ADA2FEE0}"/>
    <cellStyle name="Normal 427" xfId="1853" xr:uid="{81625CAA-7A06-4EE6-AC9B-FC2EF139CC46}"/>
    <cellStyle name="Normal 428" xfId="1854" xr:uid="{7D303C6C-1B46-4262-86B8-7CB0CA8EE1B2}"/>
    <cellStyle name="Normal 429" xfId="1855" xr:uid="{0995BC87-524B-4375-BBCB-731A96C6866C}"/>
    <cellStyle name="Normal 43" xfId="1856" xr:uid="{7D2A34B9-F46C-4813-B4D5-D0A2BA8A48C6}"/>
    <cellStyle name="Normal 430" xfId="1857" xr:uid="{D058DC40-765E-4BF1-8D16-7B164DAAF186}"/>
    <cellStyle name="Normal 431" xfId="1858" xr:uid="{3A9A7B75-6885-4285-AC3F-729C6C672EEF}"/>
    <cellStyle name="Normal 432" xfId="1859" xr:uid="{7E33CB86-1656-4770-9E63-FAAC32131D18}"/>
    <cellStyle name="Normal 433" xfId="1860" xr:uid="{DCCFDF3B-B1A4-4AB6-AC53-BF3384A4B399}"/>
    <cellStyle name="Normal 434" xfId="1861" xr:uid="{676C6443-1F76-41C1-A57B-F01CA1A901D1}"/>
    <cellStyle name="Normal 435" xfId="1862" xr:uid="{D282A066-84AF-45A1-9C2D-EDF4D8DAC6B9}"/>
    <cellStyle name="Normal 436" xfId="1863" xr:uid="{0BBBB3E3-C104-4F7E-902D-AB113DD5A238}"/>
    <cellStyle name="Normal 437" xfId="1864" xr:uid="{20505645-E096-4851-AA45-60FB72474277}"/>
    <cellStyle name="Normal 438" xfId="1865" xr:uid="{1C007002-4645-464B-8B48-4D33614753D4}"/>
    <cellStyle name="Normal 439" xfId="1866" xr:uid="{60B580C6-4340-4A03-AE49-01850956C9F3}"/>
    <cellStyle name="Normal 44" xfId="1867" xr:uid="{6ED13CBE-6F5E-48D3-B049-CC52498846C6}"/>
    <cellStyle name="Normal 440" xfId="1868" xr:uid="{5C929A12-F676-44F1-ACA3-56F0691A14C9}"/>
    <cellStyle name="Normal 441" xfId="1869" xr:uid="{B0DAB62E-1058-4454-BB96-D159920D8F8D}"/>
    <cellStyle name="Normal 442" xfId="1870" xr:uid="{16600179-B452-4F03-9F18-6AC23BB8928F}"/>
    <cellStyle name="Normal 443" xfId="1871" xr:uid="{E525A769-A7BE-42EE-86E8-D84F23AD9C0D}"/>
    <cellStyle name="Normal 444" xfId="1872" xr:uid="{D8EAF4CD-F2BE-4CF7-B597-191A27B9567E}"/>
    <cellStyle name="Normal 445" xfId="1873" xr:uid="{9DD6BD72-248D-4E6B-B66B-5B6D84CF4239}"/>
    <cellStyle name="Normal 446" xfId="1874" xr:uid="{0F03B2C5-8FDA-4FD5-B252-F2507D302A76}"/>
    <cellStyle name="Normal 447" xfId="1875" xr:uid="{8B5B0213-7B55-4E7B-B2B7-CFA7041A0D4B}"/>
    <cellStyle name="Normal 448" xfId="1876" xr:uid="{A6ED8BE8-1BFA-4B51-8B14-F032C87D343E}"/>
    <cellStyle name="Normal 449" xfId="1877" xr:uid="{8BAD32A4-ABBB-474C-943E-45D7414D40FA}"/>
    <cellStyle name="Normal 45" xfId="1878" xr:uid="{4DFEBEEF-19F5-4B0E-B2B8-A34679511796}"/>
    <cellStyle name="Normal 450" xfId="1879" xr:uid="{70C0A3EE-A0FE-4064-8DAC-B6D4F405077E}"/>
    <cellStyle name="Normal 451" xfId="1880" xr:uid="{ADD40376-EAF9-4F97-9082-8FED3393C9C7}"/>
    <cellStyle name="Normal 452" xfId="1881" xr:uid="{CAC58403-4099-43AE-BFB4-B62AA9CF34FA}"/>
    <cellStyle name="Normal 453" xfId="1882" xr:uid="{B38DB616-9FF7-4A69-A0D1-A3AE5E44084D}"/>
    <cellStyle name="Normal 454" xfId="1883" xr:uid="{E7195787-7055-4053-8E5D-00EFB5FD9081}"/>
    <cellStyle name="Normal 455" xfId="1884" xr:uid="{1B0BCB35-D6A3-42FA-B6B1-D7E78C32641D}"/>
    <cellStyle name="Normal 456" xfId="1885" xr:uid="{F1537905-354D-4D9C-8DB6-B0DC5507112B}"/>
    <cellStyle name="Normal 457" xfId="1886" xr:uid="{B6E9DE0C-8AF4-4E46-94F4-A44E129BA7B4}"/>
    <cellStyle name="Normal 458" xfId="1887" xr:uid="{AE53CE21-7C36-4388-A3C4-9D681F357787}"/>
    <cellStyle name="Normal 459" xfId="1888" xr:uid="{82B52872-694A-4CA7-A8FA-434FDB7CCE0B}"/>
    <cellStyle name="Normal 46" xfId="1889" xr:uid="{73D28B48-DBFE-424F-9FCD-E9488F3394C5}"/>
    <cellStyle name="Normal 460" xfId="1890" xr:uid="{25A69D8C-5CD5-4165-919B-08526048DC66}"/>
    <cellStyle name="Normal 461" xfId="1891" xr:uid="{21E339B4-A12B-4FBC-95BB-70FD4B9D6D3B}"/>
    <cellStyle name="Normal 462" xfId="1892" xr:uid="{2C27E1E5-98E1-4126-9756-CC6A10DACE2C}"/>
    <cellStyle name="Normal 463" xfId="1893" xr:uid="{383AFBDC-679F-4253-BF82-3719B4AC74C1}"/>
    <cellStyle name="Normal 464" xfId="1894" xr:uid="{F62E2193-6C2E-456C-A537-77AD7183C4C6}"/>
    <cellStyle name="Normal 465" xfId="1895" xr:uid="{CC297574-8063-430D-9005-4D16540BB7CC}"/>
    <cellStyle name="Normal 466" xfId="1896" xr:uid="{9E6B015A-AB75-450C-8AA6-A888934D11D2}"/>
    <cellStyle name="Normal 467" xfId="1897" xr:uid="{40FFF4C5-78FC-41EB-8178-EC4FB27881DA}"/>
    <cellStyle name="Normal 468" xfId="1898" xr:uid="{A1CCAD3B-5330-42A1-BD6D-F29BA71897EC}"/>
    <cellStyle name="Normal 469" xfId="1899" xr:uid="{80465C88-F04F-4B56-820A-6284E897B923}"/>
    <cellStyle name="Normal 47" xfId="1900" xr:uid="{503759C2-8780-4B2B-84E6-5AECC980FB59}"/>
    <cellStyle name="Normal 470" xfId="1901" xr:uid="{57155457-B551-4BE4-B780-09D67D439BA2}"/>
    <cellStyle name="Normal 471" xfId="1902" xr:uid="{91D23828-1D26-431F-B5F8-C74BE9CB359E}"/>
    <cellStyle name="Normal 472" xfId="1903" xr:uid="{D6B00786-4734-4332-83B3-E4A56BA9F96E}"/>
    <cellStyle name="Normal 473" xfId="1904" xr:uid="{48DCCC42-749E-4745-827F-44C5A129850B}"/>
    <cellStyle name="Normal 474" xfId="1905" xr:uid="{00FD33E6-2EB5-4E83-B11F-91BE925F43F0}"/>
    <cellStyle name="Normal 475" xfId="1906" xr:uid="{E1D16605-5241-47B4-848B-8D9E6B78E00F}"/>
    <cellStyle name="Normal 476" xfId="1907" xr:uid="{FC8B6F52-6DB4-47F3-8FB7-02A9E676E9A3}"/>
    <cellStyle name="Normal 477" xfId="1908" xr:uid="{7F2D6F57-05B3-4916-ACA3-C75E2B6108A3}"/>
    <cellStyle name="Normal 478" xfId="1909" xr:uid="{3C333E9F-5FC1-4B7B-800B-FE3C57872B0A}"/>
    <cellStyle name="Normal 479" xfId="1910" xr:uid="{492166F4-4283-4C07-BA40-C104D30A8B96}"/>
    <cellStyle name="Normal 48" xfId="1911" xr:uid="{FC7281B7-C370-4033-86B4-1814D4E59E61}"/>
    <cellStyle name="Normal 480" xfId="1912" xr:uid="{947BF55D-60B7-4CD2-A9E9-EC8D39306B34}"/>
    <cellStyle name="Normal 481" xfId="1913" xr:uid="{8C4D7F49-A391-44AD-A22D-2992F03D8D15}"/>
    <cellStyle name="Normal 482" xfId="1914" xr:uid="{6AA3E917-02EC-45E1-BE48-897E183CBE01}"/>
    <cellStyle name="Normal 483" xfId="1915" xr:uid="{14EF944F-30B5-4041-8794-0040D1070340}"/>
    <cellStyle name="Normal 484" xfId="1916" xr:uid="{638DE2E4-AE96-419D-BA79-1CAD19FEA5F1}"/>
    <cellStyle name="Normal 485" xfId="1917" xr:uid="{BA331D9B-9BF5-42DA-AFA0-F077CCC7A857}"/>
    <cellStyle name="Normal 486" xfId="1918" xr:uid="{2DBC1FFE-2F28-4A59-91B3-52632879E254}"/>
    <cellStyle name="Normal 487" xfId="1919" xr:uid="{8C3D5AFF-80DE-4DAC-A8C2-A98F33D7848F}"/>
    <cellStyle name="Normal 488" xfId="1920" xr:uid="{5042B580-3B17-4DFF-BAA2-6316AF098D49}"/>
    <cellStyle name="Normal 489" xfId="1921" xr:uid="{A3A4F985-0E69-41B6-BB7E-F2B8AB2A42C6}"/>
    <cellStyle name="Normal 49" xfId="1922" xr:uid="{63FFFE63-80B4-423F-A75B-D232E0DD3E14}"/>
    <cellStyle name="Normal 490" xfId="1923" xr:uid="{A14DC619-2F3A-4D74-829F-55C9E1855F16}"/>
    <cellStyle name="Normal 491" xfId="1924" xr:uid="{5903051B-7447-45B3-A34E-DD9A3D2427EF}"/>
    <cellStyle name="Normal 492" xfId="1925" xr:uid="{1D5B7035-269B-476A-9A74-47D61E91646E}"/>
    <cellStyle name="Normal 493" xfId="1926" xr:uid="{E6C6A58F-85E5-438D-BE53-C79436C27434}"/>
    <cellStyle name="Normal 494" xfId="1927" xr:uid="{2910FBB7-5BBF-480B-BA21-95A3BE3453B8}"/>
    <cellStyle name="Normal 495" xfId="1928" xr:uid="{01FB754C-7039-440E-A6D2-086A1E9B4360}"/>
    <cellStyle name="Normal 496" xfId="1929" xr:uid="{5E830749-652B-4C21-9728-FFAFCFF9A81B}"/>
    <cellStyle name="Normal 497" xfId="1930" xr:uid="{B128EBA3-CFEA-4310-9676-A220BE832728}"/>
    <cellStyle name="Normal 498" xfId="1931" xr:uid="{6C4DA0F1-A7D1-4659-B0E5-B0DBD21DEF6C}"/>
    <cellStyle name="Normal 499" xfId="1932" xr:uid="{38EDE8D2-08F3-4C70-8AB4-42A4036501AE}"/>
    <cellStyle name="Normal 5" xfId="1933" xr:uid="{E2486933-2A3C-408F-8077-431E0261089C}"/>
    <cellStyle name="Normal 5 2" xfId="1934" xr:uid="{F3CDCB8A-520F-4605-B4BC-59F8C57E1733}"/>
    <cellStyle name="Normal 5 2 2" xfId="1935" xr:uid="{4A1BB41E-EC21-4213-AF53-8C774B22A3E6}"/>
    <cellStyle name="Normal 5 2_Balanço_4TR2021" xfId="2629" xr:uid="{9317170E-A42D-450D-8E8C-73EDF2679ACF}"/>
    <cellStyle name="Normal 5 3" xfId="1936" xr:uid="{5F719E5C-1688-40C2-9F9F-835DBC8AF3F2}"/>
    <cellStyle name="Normal 5 4" xfId="1937" xr:uid="{ABA624A9-1241-4FAF-82EC-1B8511EADAD4}"/>
    <cellStyle name="Normal 5_Alugueis" xfId="1938" xr:uid="{E75EED44-7572-49AC-8C67-10FBD288CF66}"/>
    <cellStyle name="Normal 50" xfId="1939" xr:uid="{4F0B8C96-FA95-469C-9059-62B9D396DA10}"/>
    <cellStyle name="Normal 500" xfId="1940" xr:uid="{A5188039-4511-4186-A5FC-8006B74C2380}"/>
    <cellStyle name="Normal 501" xfId="1941" xr:uid="{009046F8-9276-4358-9C91-CD55723941C6}"/>
    <cellStyle name="Normal 502" xfId="1942" xr:uid="{9300E789-CF51-4387-AED8-37E3AA601799}"/>
    <cellStyle name="Normal 503" xfId="1943" xr:uid="{F0D17C42-FBF2-448B-87F2-1A486233471A}"/>
    <cellStyle name="Normal 504" xfId="1944" xr:uid="{45DBB733-1113-4515-A1C1-920BCCC259D4}"/>
    <cellStyle name="Normal 505" xfId="1945" xr:uid="{819AA5DB-4480-4638-8F3E-C9EFF68B37B4}"/>
    <cellStyle name="Normal 506" xfId="1946" xr:uid="{4292CAA1-8A77-46F3-8E77-D243F82CF538}"/>
    <cellStyle name="Normal 507" xfId="1947" xr:uid="{5C945BFB-275F-4D8E-9DAF-8FEE3DF8F0F5}"/>
    <cellStyle name="Normal 508" xfId="1948" xr:uid="{E832FAAD-9AEE-4068-925A-E8C8FD780EF0}"/>
    <cellStyle name="Normal 509" xfId="1949" xr:uid="{2B3364A8-4D40-48F2-B47A-EC1A646F9F83}"/>
    <cellStyle name="Normal 51" xfId="1950" xr:uid="{C9E66DDA-17B6-47FA-B709-AB6BC37B8079}"/>
    <cellStyle name="Normal 510" xfId="1951" xr:uid="{161E40B1-6CB1-4AD0-AB77-67A049900E51}"/>
    <cellStyle name="Normal 511" xfId="1952" xr:uid="{2D2CA1B2-A382-4826-9DA1-0DCB28767EE5}"/>
    <cellStyle name="Normal 512" xfId="1953" xr:uid="{85C37631-61D2-46CB-9236-E5A2503E44FC}"/>
    <cellStyle name="Normal 513" xfId="1954" xr:uid="{C313DAD7-B41B-45FB-8D6F-BD775B97098C}"/>
    <cellStyle name="Normal 514" xfId="1955" xr:uid="{2214AE73-4371-412A-BB41-582E9CFA8DD3}"/>
    <cellStyle name="Normal 515" xfId="1956" xr:uid="{1D206C1C-8B03-4C77-8BB4-635330B74C0C}"/>
    <cellStyle name="Normal 516" xfId="1957" xr:uid="{3E7AD327-8804-4023-BD44-8054DCD8BC52}"/>
    <cellStyle name="Normal 517" xfId="1958" xr:uid="{441E7E4B-BE09-4AE8-8C92-1C2F2DB48D93}"/>
    <cellStyle name="Normal 518" xfId="1959" xr:uid="{C4332636-63A0-43B8-9AA8-C73401D992C5}"/>
    <cellStyle name="Normal 519" xfId="1960" xr:uid="{9B9FCA0E-7313-4507-BE4D-80318D16702B}"/>
    <cellStyle name="Normal 52" xfId="1961" xr:uid="{53B96905-5F1A-4618-833F-0C21F6CE893D}"/>
    <cellStyle name="Normal 520" xfId="1962" xr:uid="{E3CB53E7-9169-4D96-B549-4F9F8AD13F32}"/>
    <cellStyle name="Normal 521" xfId="1963" xr:uid="{A346632A-7486-40F2-BB22-8FC07D569CF0}"/>
    <cellStyle name="Normal 522" xfId="1964" xr:uid="{AAAB6F7D-24D4-40D5-B1A9-589989A83149}"/>
    <cellStyle name="Normal 523" xfId="1965" xr:uid="{247542CA-936D-4421-A0D7-EB9CBA402121}"/>
    <cellStyle name="Normal 524" xfId="1966" xr:uid="{00BB49B3-1953-41C6-8F2A-0A6528C8C920}"/>
    <cellStyle name="Normal 525" xfId="1967" xr:uid="{F7F9BD10-12B1-4ED5-874A-ABF8E0B19136}"/>
    <cellStyle name="Normal 526" xfId="1968" xr:uid="{6A9D04B3-5EC5-4F4E-BA2F-5B316028B145}"/>
    <cellStyle name="Normal 527" xfId="1969" xr:uid="{BB48D596-C350-4E31-B55B-E806D209EC06}"/>
    <cellStyle name="Normal 528" xfId="1970" xr:uid="{0A0CD1E6-0865-43B9-9273-9CFF05900F5C}"/>
    <cellStyle name="Normal 529" xfId="1971" xr:uid="{1426C2D8-F67A-4840-B988-85F862216ABA}"/>
    <cellStyle name="Normal 53" xfId="1972" xr:uid="{962AA68B-6B64-4B1E-A0C5-93222279CA5A}"/>
    <cellStyle name="Normal 530" xfId="1973" xr:uid="{81839F14-8817-4CDD-A438-BA9610B74B5D}"/>
    <cellStyle name="Normal 531" xfId="1974" xr:uid="{7BB8E73E-494C-4318-93CE-4EFC06572AD4}"/>
    <cellStyle name="Normal 532" xfId="1975" xr:uid="{446E27C1-8B29-4D20-9E40-C11D6A7720A4}"/>
    <cellStyle name="Normal 533" xfId="1976" xr:uid="{6D6E4917-1621-4095-873D-A7999C2F7EAE}"/>
    <cellStyle name="Normal 534" xfId="1977" xr:uid="{15D6D7BE-DBB4-49E5-A2BB-29A8F1B0AC77}"/>
    <cellStyle name="Normal 535" xfId="1978" xr:uid="{FBD022C5-4AEA-4053-8DA3-D031471009A7}"/>
    <cellStyle name="Normal 536" xfId="1979" xr:uid="{9FD6D3D7-DF44-41CC-A518-BFE7859FBB47}"/>
    <cellStyle name="Normal 537" xfId="1980" xr:uid="{3DBC5BF6-BF4F-48AA-83FE-2017F141F762}"/>
    <cellStyle name="Normal 538" xfId="1981" xr:uid="{D923B44F-F77D-41EE-9E6C-428E93831A71}"/>
    <cellStyle name="Normal 539" xfId="1982" xr:uid="{0C2119B4-ECEC-4E47-8D06-1D72244EF190}"/>
    <cellStyle name="Normal 54" xfId="1983" xr:uid="{609D2D21-AD37-4F8D-BD1F-056161160B91}"/>
    <cellStyle name="Normal 540" xfId="1984" xr:uid="{F9E0AFD3-77DD-49D9-82EF-059E57C7E1AD}"/>
    <cellStyle name="Normal 541" xfId="1985" xr:uid="{9991F99D-96F3-43AE-B84F-CEC26AF5416B}"/>
    <cellStyle name="Normal 542" xfId="1986" xr:uid="{7B28384E-1F00-4808-9F74-07BAC45D16E0}"/>
    <cellStyle name="Normal 543" xfId="1987" xr:uid="{91EDBE13-18C3-477C-AA79-B15D10B1085E}"/>
    <cellStyle name="Normal 544" xfId="1988" xr:uid="{43763B57-ED8B-437E-A1DB-EBD6FDE4A060}"/>
    <cellStyle name="Normal 545" xfId="1989" xr:uid="{A181B378-164C-4B17-A6AF-D34F03C4B69A}"/>
    <cellStyle name="Normal 546" xfId="1990" xr:uid="{D1667512-4B0D-4989-8C95-ADE96C63AD58}"/>
    <cellStyle name="Normal 547" xfId="1991" xr:uid="{A0417837-6521-4803-B9B8-1B2156224454}"/>
    <cellStyle name="Normal 548" xfId="1992" xr:uid="{DA592D0D-770B-4091-A299-2A433E3D1128}"/>
    <cellStyle name="Normal 549" xfId="1993" xr:uid="{90C8FD27-8223-4234-9FFB-2216B1932C73}"/>
    <cellStyle name="Normal 55" xfId="1994" xr:uid="{56C2F08B-8004-4D81-BC7F-7E6DA125E541}"/>
    <cellStyle name="Normal 550" xfId="1995" xr:uid="{1617E21A-B602-4091-80D5-80291A85A8F2}"/>
    <cellStyle name="Normal 551" xfId="1996" xr:uid="{D8543DF2-5155-44E5-AB5D-E7F7D687F1F1}"/>
    <cellStyle name="Normal 552" xfId="1997" xr:uid="{FD6F48CD-6B56-424C-896B-178CDEBEA81C}"/>
    <cellStyle name="Normal 553" xfId="1998" xr:uid="{A0E9F770-9DF8-453B-B522-2F79488F2CAF}"/>
    <cellStyle name="Normal 554" xfId="1999" xr:uid="{59AA1C33-D64C-4A14-869F-B8CB332009D5}"/>
    <cellStyle name="Normal 555" xfId="2000" xr:uid="{CFE6F92C-E56C-4E2C-A12F-80DF05351271}"/>
    <cellStyle name="Normal 556" xfId="2001" xr:uid="{F61851A4-CF06-48A4-AFFF-9E3D29CEE307}"/>
    <cellStyle name="Normal 557" xfId="2002" xr:uid="{E7FF189A-BF3E-4A71-81DB-7672728D73CE}"/>
    <cellStyle name="Normal 558" xfId="2003" xr:uid="{8CAB80F4-EF16-445D-91C9-FCDE24B3BB33}"/>
    <cellStyle name="Normal 559" xfId="2004" xr:uid="{F173BB68-74AD-43A0-BF67-348613CECA2F}"/>
    <cellStyle name="Normal 56" xfId="2005" xr:uid="{B1C2538B-525C-4C16-8563-40832302264E}"/>
    <cellStyle name="Normal 560" xfId="2006" xr:uid="{708E45D7-2A25-454A-9E92-3E2E2F7B286F}"/>
    <cellStyle name="Normal 561" xfId="2007" xr:uid="{90E4382D-9EE0-4FA1-BADA-C3B4E60BC6E5}"/>
    <cellStyle name="Normal 562" xfId="2008" xr:uid="{87B0A4E5-C89F-46B0-8105-3AEDBC378DA5}"/>
    <cellStyle name="Normal 563" xfId="2009" xr:uid="{66DCD0E9-FFA7-4B03-8F52-E13C842DB199}"/>
    <cellStyle name="Normal 564" xfId="2010" xr:uid="{B41F2FBC-3853-469A-8464-11AF7DC6A34A}"/>
    <cellStyle name="Normal 565" xfId="2011" xr:uid="{300567A2-6E96-48A2-94F8-7AE532BDC4BF}"/>
    <cellStyle name="Normal 566" xfId="2012" xr:uid="{88AF6045-4EA9-4512-AC66-0F030D33E4B4}"/>
    <cellStyle name="Normal 567" xfId="2013" xr:uid="{0023FACF-4EE1-45DF-B67F-F6753A269130}"/>
    <cellStyle name="Normal 568" xfId="2014" xr:uid="{D1DCC98F-FCE7-48CB-86D9-683451EA093C}"/>
    <cellStyle name="Normal 569" xfId="2015" xr:uid="{C4A06BB9-5C95-4FD1-AE00-E35680AF9430}"/>
    <cellStyle name="Normal 57" xfId="2016" xr:uid="{2FC9A330-AE73-4550-A772-E78046D6B36D}"/>
    <cellStyle name="Normal 570" xfId="2017" xr:uid="{44355784-25E8-4C37-91F9-F3FE60E41DFF}"/>
    <cellStyle name="Normal 571" xfId="2018" xr:uid="{5FB91718-2784-4E21-9FBF-F1603A395571}"/>
    <cellStyle name="Normal 572" xfId="2019" xr:uid="{214F0B1B-C089-4C6A-BD3A-68F920546E7E}"/>
    <cellStyle name="Normal 573" xfId="2020" xr:uid="{37D0CC26-5B52-44AF-8E39-3B9F36F4AA85}"/>
    <cellStyle name="Normal 574" xfId="2021" xr:uid="{549B49C0-3BB3-4B66-BC39-61AD53364750}"/>
    <cellStyle name="Normal 575" xfId="2022" xr:uid="{CBA35D3B-81AF-421E-9A13-3535D6276F31}"/>
    <cellStyle name="Normal 576" xfId="2023" xr:uid="{13B965D1-5002-4ADD-8D69-AA6608974E43}"/>
    <cellStyle name="Normal 577" xfId="2024" xr:uid="{6710CBD9-402D-45A6-B79F-A6E6A91A8586}"/>
    <cellStyle name="Normal 578" xfId="2025" xr:uid="{7A790EB1-9BEB-40DB-88BC-BBB4B33FD6E6}"/>
    <cellStyle name="Normal 579" xfId="2026" xr:uid="{18E8DD6A-7D51-440F-BAC4-6A033C704433}"/>
    <cellStyle name="Normal 58" xfId="2027" xr:uid="{8E5A1E01-D90D-4D9C-B644-52E0CA8EA2F1}"/>
    <cellStyle name="Normal 580" xfId="4338" xr:uid="{04A83EFD-8D26-4B74-A6A4-77EA38C474FB}"/>
    <cellStyle name="Normal 581" xfId="3" xr:uid="{60FE917A-42FB-4ED4-AFAA-F8E85F07EC66}"/>
    <cellStyle name="Normal 582" xfId="2596" xr:uid="{0209527D-EAB4-42E4-9857-59A75505F72F}"/>
    <cellStyle name="Normal 583" xfId="4340" xr:uid="{E3922D67-7830-4738-95D7-082CC7C4B671}"/>
    <cellStyle name="Normal 59" xfId="2028" xr:uid="{F043CF61-69A1-4CBF-B60A-884F166910A4}"/>
    <cellStyle name="Normal 6" xfId="2029" xr:uid="{295158C8-B55A-4335-942C-87EB32F4D04B}"/>
    <cellStyle name="Normal 6 2" xfId="2030" xr:uid="{0AB58A12-BE19-4D0A-A2F1-AF4CCAF00EF5}"/>
    <cellStyle name="Normal 6_Alugueis" xfId="2031" xr:uid="{CC89B6AC-8C45-46A5-9578-43B7BC41D39C}"/>
    <cellStyle name="Normal 60" xfId="2032" xr:uid="{A888C582-69CC-4DC0-8DA6-1EDFCB2CB00B}"/>
    <cellStyle name="Normal 61" xfId="2033" xr:uid="{BC8686A8-8EEE-4371-87AB-E2CE099C5826}"/>
    <cellStyle name="Normal 62" xfId="2034" xr:uid="{B7D02397-B2A3-4BF3-8688-5AC76E1615C4}"/>
    <cellStyle name="Normal 63" xfId="2035" xr:uid="{F24EC036-0843-400E-A7F6-5EE264ED7EB7}"/>
    <cellStyle name="Normal 64" xfId="2036" xr:uid="{6219730E-3981-4E4B-86D3-30E7ADEE9F17}"/>
    <cellStyle name="Normal 65" xfId="2037" xr:uid="{A86062B8-02A4-4B65-A30B-A62A1ED45067}"/>
    <cellStyle name="Normal 66" xfId="2038" xr:uid="{C4665CEB-C7C2-4495-8464-290298227E5C}"/>
    <cellStyle name="Normal 67" xfId="2039" xr:uid="{1C43C487-6FE4-4BEB-8CA9-A25A9FBA9E7C}"/>
    <cellStyle name="Normal 68" xfId="2040" xr:uid="{42FB7B6E-8053-4FB2-9568-D8C866530FB1}"/>
    <cellStyle name="Normal 69" xfId="2041" xr:uid="{29E14DBC-FBA6-4536-8AAC-D88354A4C481}"/>
    <cellStyle name="Normal 7" xfId="2042" xr:uid="{318A5A8F-53D9-49B7-A154-2FC947E547DE}"/>
    <cellStyle name="Normal 7 2" xfId="2043" xr:uid="{E3452118-3893-42F1-99D2-BE93FED8C35F}"/>
    <cellStyle name="Normal 7 2 2" xfId="2044" xr:uid="{221AD0AE-3A96-4AF2-BE76-231D00CDA76A}"/>
    <cellStyle name="Normal 7 2_DFC_4T21_com_TS" xfId="4336" xr:uid="{CBB61695-C2F3-4095-9FB2-FE950D269E66}"/>
    <cellStyle name="Normal 7 3" xfId="2045" xr:uid="{966D3F57-1F36-4EE0-B28A-B54F7314368E}"/>
    <cellStyle name="Normal 7_Alugueis" xfId="2046" xr:uid="{89C70A86-3151-408C-8ADA-BE776D7D1B18}"/>
    <cellStyle name="Normal 70" xfId="2047" xr:uid="{92027582-D202-4CFD-A1C6-306881127713}"/>
    <cellStyle name="Normal 71" xfId="2048" xr:uid="{D8BA8504-5D7B-43A9-90FF-A544AA22E9F0}"/>
    <cellStyle name="Normal 72" xfId="2049" xr:uid="{97AF4842-2458-4D6F-8D0F-348B39A09FBA}"/>
    <cellStyle name="Normal 73" xfId="2050" xr:uid="{8F9A34C6-25E3-48F4-854B-0342E6CFEF76}"/>
    <cellStyle name="Normal 74" xfId="2051" xr:uid="{BE2A2025-0437-413C-A147-691DF5956DE6}"/>
    <cellStyle name="Normal 75" xfId="2052" xr:uid="{634051D5-C1AD-4C77-B703-F71CC7803DE4}"/>
    <cellStyle name="Normal 76" xfId="2053" xr:uid="{5987147B-0EF0-42CC-ABAF-18C570E27C57}"/>
    <cellStyle name="Normal 77" xfId="2054" xr:uid="{86A99DF5-ECB3-45DA-B15B-FA2530D52070}"/>
    <cellStyle name="Normal 78" xfId="2055" xr:uid="{66895F76-1E69-4FAD-9B23-8B7BA6345ECB}"/>
    <cellStyle name="Normal 79" xfId="2056" xr:uid="{D166C3FD-6F49-4220-ABDA-B67E6549C30D}"/>
    <cellStyle name="Normal 8" xfId="2057" xr:uid="{D29B736E-CC48-454E-913D-1666CBE468DB}"/>
    <cellStyle name="Normal 8 2" xfId="2058" xr:uid="{8BA96AA4-3E68-4317-84E5-C9F0A1275C8D}"/>
    <cellStyle name="Normal 8 3" xfId="2059" xr:uid="{252E15EB-F136-40D0-9C71-F5A039788C26}"/>
    <cellStyle name="Normal 8_Alugueis" xfId="2060" xr:uid="{8950D4DF-1435-4124-AF54-0E6351864CFB}"/>
    <cellStyle name="Normal 80" xfId="2061" xr:uid="{A0B2FC38-028D-424A-A061-462318A8D7B5}"/>
    <cellStyle name="Normal 81" xfId="2062" xr:uid="{38D6F933-3C85-4D19-8FC1-33E7C21A9B40}"/>
    <cellStyle name="Normal 82" xfId="2063" xr:uid="{875B785F-D61A-4E8D-B099-440F40B12A81}"/>
    <cellStyle name="Normal 83" xfId="2064" xr:uid="{E0CA736A-0D6D-4D8C-9D1C-35320B01F739}"/>
    <cellStyle name="Normal 84" xfId="2065" xr:uid="{238D5958-5A88-40CD-929E-3339FE52C409}"/>
    <cellStyle name="Normal 85" xfId="2066" xr:uid="{89EF7429-3D42-4A6B-B94A-C76BBC7B1D7A}"/>
    <cellStyle name="Normal 86" xfId="2067" xr:uid="{B0257254-27E6-4104-B5EE-D33350F626C0}"/>
    <cellStyle name="Normal 87" xfId="2068" xr:uid="{AAAF1F1A-A0C3-4135-8759-63F98E67B650}"/>
    <cellStyle name="Normal 88" xfId="2069" xr:uid="{13F74B7B-3E74-4B7A-965F-2F0A03B1A529}"/>
    <cellStyle name="Normal 89" xfId="2070" xr:uid="{B2D52A09-6166-4117-AE42-7052546EECAF}"/>
    <cellStyle name="Normal 9" xfId="2071" xr:uid="{0B70BD9C-E1AD-4C31-AF93-007B66B7945E}"/>
    <cellStyle name="Normal 9 2" xfId="2072" xr:uid="{7BCFC26C-2CE5-4E61-AE1D-979C82FAA0EE}"/>
    <cellStyle name="Normal 9 3" xfId="2073" xr:uid="{87282B22-A074-43C6-A5E9-B18518F29382}"/>
    <cellStyle name="Normal 9_Alugueis" xfId="2074" xr:uid="{FDC29125-DA6E-42A3-862D-4E1F07206CAE}"/>
    <cellStyle name="Normal 90" xfId="2075" xr:uid="{2E95CBF6-EF7C-488B-A936-70B13751E960}"/>
    <cellStyle name="Normal 91" xfId="2076" xr:uid="{20764EF1-454D-42AB-9AED-CA2AC05E2423}"/>
    <cellStyle name="Normal 92" xfId="2077" xr:uid="{3AE74684-38E6-4AA3-8A8F-134E1215579D}"/>
    <cellStyle name="Normal 93" xfId="2078" xr:uid="{B79DF8EF-6E7A-452F-8337-FA7A9BEEC25F}"/>
    <cellStyle name="Normal 94" xfId="2079" xr:uid="{D49721F8-9ED9-456F-9E48-0712A488FE7B}"/>
    <cellStyle name="Normal 95" xfId="2080" xr:uid="{9476226A-9B7C-4F95-9B34-E73B8448BD2D}"/>
    <cellStyle name="Normal 96" xfId="2081" xr:uid="{A066E72F-80EE-4778-9D9A-36E4F8A273CA}"/>
    <cellStyle name="Normal 97" xfId="2082" xr:uid="{48A94424-88DA-4C41-B348-169FD4E7C770}"/>
    <cellStyle name="Normal 98" xfId="2083" xr:uid="{A6B8C627-A2FA-4E3E-914D-C00BFACC96C0}"/>
    <cellStyle name="Normal 99" xfId="2084" xr:uid="{B4CEA1F2-7AD8-4ECE-930A-1FBD1693D1B6}"/>
    <cellStyle name="Normal Bold" xfId="2085" xr:uid="{A697FEFA-2ECF-471E-8F6B-61DA5B9FD0D3}"/>
    <cellStyle name="Normal I" xfId="2086" xr:uid="{65842A9A-1FF1-431E-9A0E-AC27F4F20A00}"/>
    <cellStyle name="Normal II" xfId="2087" xr:uid="{B380552A-BF05-4C8C-A184-5A72011B2D06}"/>
    <cellStyle name="Normal II a" xfId="2088" xr:uid="{701AC54D-007C-4B83-9DCF-9180496D1AC3}"/>
    <cellStyle name="Normal Pct" xfId="2089" xr:uid="{7AF27664-E4EA-4B67-983F-01503CCD5393}"/>
    <cellStyle name="Normal Zero White" xfId="2090" xr:uid="{02343DE8-F400-4FCF-A178-DCA87FC7795E}"/>
    <cellStyle name="Normal--_football field" xfId="2091" xr:uid="{884E57C7-9A49-41E2-90F6-9A89030DC0D2}"/>
    <cellStyle name="Normal1" xfId="2092" xr:uid="{C765FD29-9EFE-4252-BD64-B77ECDE28A54}"/>
    <cellStyle name="Normal2" xfId="2093" xr:uid="{FADF52CD-9035-4935-A040-B151F9881595}"/>
    <cellStyle name="NormalBold" xfId="2094" xr:uid="{50D5E628-DFF7-42F1-A7AA-02407547C49E}"/>
    <cellStyle name="Normale_ cellular Costs" xfId="3506" xr:uid="{801CF8F9-7159-4698-A8B2-38461A57460C}"/>
    <cellStyle name="NormalGB" xfId="2095" xr:uid="{00BE0AB0-4205-4D82-837A-A0C86D13BCE4}"/>
    <cellStyle name="NormalHelv" xfId="2096" xr:uid="{45E00BC3-4C86-4CBD-90D1-C607D239FCBE}"/>
    <cellStyle name="NormalMultiple" xfId="2097" xr:uid="{4108F7AE-2763-43C3-A865-0D5FB7E6DF36}"/>
    <cellStyle name="NormalX" xfId="2098" xr:uid="{3B0D333A-252D-428B-B014-29FE3AF77087}"/>
    <cellStyle name="NormalxShadow" xfId="2099" xr:uid="{2A97A7F3-A0BC-473F-8A77-3F70231149E9}"/>
    <cellStyle name="Nota 2" xfId="2100" xr:uid="{B42ECAC6-269A-445A-A467-5C4A6A7BAE0F}"/>
    <cellStyle name="Nota 2 2" xfId="2101" xr:uid="{B1C329D9-467A-42D4-93EA-308595821765}"/>
    <cellStyle name="Nota 2 2 2" xfId="2102" xr:uid="{7D3D3454-D50B-49FF-B827-F750725FFA89}"/>
    <cellStyle name="Nota 3" xfId="2103" xr:uid="{E56A9E6B-D288-40FB-9C41-098C6D50A2ED}"/>
    <cellStyle name="Nota 4" xfId="2104" xr:uid="{123A0CEB-8EEF-436C-A1FC-5C602120C30A}"/>
    <cellStyle name="Note" xfId="2105" xr:uid="{A312AF30-A373-4899-A035-2AAF566813B3}"/>
    <cellStyle name="Note 2" xfId="3507" xr:uid="{D342EFCA-84C9-4613-8C4B-77C8466CBC7D}"/>
    <cellStyle name="Note_Pasta1" xfId="3508" xr:uid="{F2E6874A-6049-41B3-9AB7-900A4AC1E10C}"/>
    <cellStyle name="NPPESalesPct" xfId="2106" xr:uid="{0D89CEE4-72AD-4C58-BD6E-61CD27455308}"/>
    <cellStyle name="Num1" xfId="2107" xr:uid="{FD590E0B-4519-49ED-B52B-58A7978F87FF}"/>
    <cellStyle name="Num1Blue" xfId="2108" xr:uid="{B1C78DCF-E2F8-4090-8B49-76F0AE26B2E3}"/>
    <cellStyle name="number" xfId="2109" xr:uid="{4E35647A-C12A-45EC-8D84-2D7AC978B617}"/>
    <cellStyle name="Numbers" xfId="2110" xr:uid="{D27166BA-C5FC-4C2A-943D-52491F32A154}"/>
    <cellStyle name="Numbers - Bold" xfId="2111" xr:uid="{EE6B100A-B3AA-4095-8BDA-E39B49CAB492}"/>
    <cellStyle name="Numbers - Bold - Italic" xfId="2112" xr:uid="{B84F6A25-42A8-43F3-8E28-1D32E424BF7D}"/>
    <cellStyle name="Numbers - Bold_6079BX" xfId="2113" xr:uid="{9D3A9712-EA13-4F57-9ACF-9563F27044B8}"/>
    <cellStyle name="Numbers - Large" xfId="2114" xr:uid="{2A7664B9-3A31-4E7E-8006-4F90C3A87A46}"/>
    <cellStyle name="Numbers_6079BX" xfId="2115" xr:uid="{DF3D78EC-7B30-4684-B27F-28F54BFCA4A9}"/>
    <cellStyle name="NWI%S" xfId="2116" xr:uid="{910B0396-F192-42F7-8000-AC5675DBA1F3}"/>
    <cellStyle name="Obsolete" xfId="2117" xr:uid="{E5D2FE6F-B4C2-47FA-9BDD-A90826A723A8}"/>
    <cellStyle name="Œ…‹æØ‚è [0.00]_!!!GO" xfId="2118" xr:uid="{16FB33B3-A061-4435-97CD-F182CA11FECD}"/>
    <cellStyle name="Œ…‹æØ‚è_!!!GO" xfId="2119" xr:uid="{87EC8F0A-B033-4403-A2B0-EDB03F1DBB08}"/>
    <cellStyle name="Output" xfId="2120" xr:uid="{5E95E5D2-D9CB-4D47-A72B-4494608670B6}"/>
    <cellStyle name="Output 2" xfId="3509" xr:uid="{919EFF91-60E4-4531-8701-33178687DF4C}"/>
    <cellStyle name="Output Amounts" xfId="2121" xr:uid="{D4EE7B04-4F8D-4672-ADE1-D547A0D072CC}"/>
    <cellStyle name="Output Column Headings" xfId="2122" xr:uid="{855A9DBF-0B28-4A21-99E8-2CF6308F82F2}"/>
    <cellStyle name="Output Line Items" xfId="2123" xr:uid="{D597FC59-4BEC-40DD-9516-93402655D7DE}"/>
    <cellStyle name="Output Report Heading" xfId="2124" xr:uid="{69BC3384-7EB1-4FED-9D10-FD54020937B1}"/>
    <cellStyle name="Output Report Title" xfId="2125" xr:uid="{BDAA07FA-919D-459F-814C-80C3C0FAE2BB}"/>
    <cellStyle name="Output_Alugueis" xfId="2126" xr:uid="{5C856CD6-69DB-4514-A6CD-A68E6AE4B08B}"/>
    <cellStyle name="Outra Planilha" xfId="3510" xr:uid="{AC5D044F-5EA8-4704-9D22-33D823AE7A0D}"/>
    <cellStyle name="P&amp;L Numbers" xfId="2127" xr:uid="{259AF6A9-7D28-4E7F-B766-DAEB5301CE6D}"/>
    <cellStyle name="Page Heading Large" xfId="2128" xr:uid="{35E7CB15-5DA0-4CF3-9936-07DD7DCF3DCE}"/>
    <cellStyle name="Page Heading Small" xfId="2129" xr:uid="{1B8D7C11-556D-4444-B91D-085DFD4BAF2B}"/>
    <cellStyle name="Page Number" xfId="2130" xr:uid="{3962C02B-3D00-4393-8D3F-22E6A327F1B1}"/>
    <cellStyle name="Palatino" xfId="2131" xr:uid="{D8C8EB8C-6A24-4F5F-AA33-6BFED18C64BF}"/>
    <cellStyle name="PB Table Heading" xfId="2132" xr:uid="{96A0299A-051E-46EA-8F6B-2A1D48A7A748}"/>
    <cellStyle name="PB Table Highlight1" xfId="2133" xr:uid="{E0CC522A-B31F-4FB7-8AC6-5A97BFAC56E2}"/>
    <cellStyle name="PB Table Highlight2" xfId="2134" xr:uid="{D6537EB6-54D2-4D62-82D7-1FCCE8309FDC}"/>
    <cellStyle name="PB Table Highlight3" xfId="2135" xr:uid="{E1EF53AA-CF8D-44E6-BFF6-C34DA3523E90}"/>
    <cellStyle name="PB Table Standard Row" xfId="2136" xr:uid="{58F0166E-4280-44F7-A502-7EB48AF3A7D3}"/>
    <cellStyle name="PB Table Subtotal Row" xfId="2137" xr:uid="{94D3863A-0CE9-4DC4-A955-17010F84CC2B}"/>
    <cellStyle name="PB Table Total Row" xfId="2138" xr:uid="{A1904038-134B-4C1B-AC36-E8EC8F67060A}"/>
    <cellStyle name="pc1" xfId="2139" xr:uid="{C8736527-2B55-4098-8CF5-EA1A48A98A01}"/>
    <cellStyle name="pct_sub" xfId="2140" xr:uid="{E85EB183-BBD1-4C8E-89D7-C31DDBBE8ED5}"/>
    <cellStyle name="pe" xfId="2141" xr:uid="{4FCDD310-636C-4766-8587-6710C755C890}"/>
    <cellStyle name="PE(1)" xfId="2142" xr:uid="{18E965CF-40DD-4867-93B0-79B2D7715B7C}"/>
    <cellStyle name="PEG" xfId="2143" xr:uid="{5AD2A89D-D624-4BF2-AAB0-12F6615B4B61}"/>
    <cellStyle name="per.style" xfId="2144" xr:uid="{C661DDEB-0285-4D9E-96CF-BF8293546393}"/>
    <cellStyle name="Percent (0)" xfId="2145" xr:uid="{F79BF680-5E0D-423D-9A12-782FBB7EEA74}"/>
    <cellStyle name="Percent [.00%]" xfId="2146" xr:uid="{7A5444EC-9460-4B36-841C-A1CFB53E592D}"/>
    <cellStyle name="Percent [0]" xfId="2147" xr:uid="{B69870A6-F1E0-4BC6-853C-20CE20EFA8CC}"/>
    <cellStyle name="Percent [00]" xfId="2148" xr:uid="{1701E0AB-48BD-4B44-A162-F06BF4EAE7BF}"/>
    <cellStyle name="Percent [1]" xfId="2149" xr:uid="{4889B000-B4DC-427B-8015-5A8E74B1B065}"/>
    <cellStyle name="Percent [1]--" xfId="2150" xr:uid="{9DB0CE83-871C-4F20-AB5F-F215123B4E3A}"/>
    <cellStyle name="Percent [1] --" xfId="2151" xr:uid="{5FBEF7B8-5A61-4BED-A0FF-7AE6019B04E0}"/>
    <cellStyle name="Percent [1]_~1445599" xfId="2152" xr:uid="{9785EE54-E12A-44BD-BF8E-693A04A20C9B}"/>
    <cellStyle name="Percent [1]--_Papaya_Elektro_v03" xfId="2153" xr:uid="{9FDC5BB1-F929-4E7F-B97F-C6A63D6DE7EE}"/>
    <cellStyle name="Percent [1]_Papaya_Elektro_v04" xfId="2154" xr:uid="{B6CFE3CF-AAA8-446B-A8E5-756E16C8CDE9}"/>
    <cellStyle name="Percent [1]--_Papaya_Elektro_v04" xfId="2155" xr:uid="{0E8B321D-1A41-4E84-A0E5-2590655A3DAE}"/>
    <cellStyle name="Percent [1]_RB IV - Apr-28-05 - EDF" xfId="2156" xr:uid="{6E41D905-DEEF-46FD-997C-BDEFFB82FCFE}"/>
    <cellStyle name="Percent [1]--_SUE_LATAM-final" xfId="2157" xr:uid="{61246CC7-F10F-4C16-8866-31E3629CB358}"/>
    <cellStyle name="Percent [1]_WACC Papaya_v02" xfId="2158" xr:uid="{79C14018-242B-453A-B456-C531EEC76975}"/>
    <cellStyle name="Percent [1]--_WACC Papaya_v02" xfId="2159" xr:uid="{A932EE4F-0BC6-483C-8203-DD37773FD79B}"/>
    <cellStyle name="Percent [2]" xfId="2160" xr:uid="{1BDFD9A0-B774-4E0E-BB83-7288863ED0FE}"/>
    <cellStyle name="Percent [3]" xfId="2161" xr:uid="{FF830662-6261-4B1B-957B-A5F094F79255}"/>
    <cellStyle name="Percent [3]--" xfId="2162" xr:uid="{07B3F140-D8BC-4945-9C2D-7C9C16FF851E}"/>
    <cellStyle name="Percent 2" xfId="3511" xr:uid="{B0349319-7F22-4BEE-A35C-5F79D21AD206}"/>
    <cellStyle name="Percent Comma" xfId="2163" xr:uid="{AA679CB2-6A13-4760-AFDE-6A4F2D6AEB22}"/>
    <cellStyle name="Percent Hard" xfId="2164" xr:uid="{86AF4975-ADF7-4ABE-9610-FD8553C1D177}"/>
    <cellStyle name="Percent input" xfId="2165" xr:uid="{72BD21D5-7EC5-44BC-A58C-187B01765C18}"/>
    <cellStyle name="Percent w/ decimals" xfId="2166" xr:uid="{3339DE2C-9E2D-413E-B89B-38B695FED2E9}"/>
    <cellStyle name="Percent(0)" xfId="2167" xr:uid="{30A8B6E9-6AE5-4A87-ADD2-1C2368F1F621}"/>
    <cellStyle name="Percent(1)" xfId="2168" xr:uid="{4A47EC4A-4523-4BD1-A911-A5FC33A480B0}"/>
    <cellStyle name="Percent1" xfId="2169" xr:uid="{B45BDD6F-71D6-4EFE-B501-F0161769FDEB}"/>
    <cellStyle name="Percent1Blue" xfId="2170" xr:uid="{7FA7C1E7-93F5-4648-A174-6880DB3E0B3A}"/>
    <cellStyle name="Percentage" xfId="2171" xr:uid="{1629D576-AF65-48DE-8A38-9581279A47FF}"/>
    <cellStyle name="PercentageParen" xfId="2172" xr:uid="{3682FD08-B955-4C8F-AB8C-A8432A9C806F}"/>
    <cellStyle name="PercentPresentation" xfId="2173" xr:uid="{A02698D0-F0D8-417F-ADC6-D4C4BF7ED785}"/>
    <cellStyle name="PercentSales" xfId="2174" xr:uid="{87F8A49E-4FE6-4E36-AF64-97B593665F08}"/>
    <cellStyle name="Perlong" xfId="2175" xr:uid="{B7606DE1-0A18-4AC8-80F0-B0A2FD52F673}"/>
    <cellStyle name="pink" xfId="2176" xr:uid="{8EAC7D66-4EC6-46D2-AB7D-42CEEEE67EAB}"/>
    <cellStyle name="POA" xfId="2177" xr:uid="{44345FEF-C361-4908-941A-E05426C977E0}"/>
    <cellStyle name="POPS" xfId="2178" xr:uid="{0A47A6CB-D1BD-42F3-8ADC-5CBA5924B1C0}"/>
    <cellStyle name="Porcentagem 2" xfId="2179" xr:uid="{F9EE6E7B-7EF9-4C4C-8D6A-4FBD36FEA0A1}"/>
    <cellStyle name="Porcentagem 2 2" xfId="2180" xr:uid="{ECB185E9-ADD8-4339-B7B3-8C553E6FEFD8}"/>
    <cellStyle name="Porcentagem 2 2 2" xfId="2181" xr:uid="{C758FFE3-A0F3-4F3A-9755-0E289D86D73A}"/>
    <cellStyle name="Porcentagem 2 3" xfId="2182" xr:uid="{70E8C32F-0EA3-4EB1-8A80-C5052AD41C60}"/>
    <cellStyle name="Porcentagem 3" xfId="2183" xr:uid="{7ECD878A-7B6A-4315-A00D-63355D7480F2}"/>
    <cellStyle name="Porcentagem 3 2" xfId="2184" xr:uid="{ED469904-F34A-49FE-812E-90496D514489}"/>
    <cellStyle name="Porcentagem 3 3" xfId="2185" xr:uid="{FCDE89F3-99CE-4341-94D8-65983912BCDD}"/>
    <cellStyle name="Porcentagem 3 4" xfId="2606" xr:uid="{DD298691-849B-4C31-8F05-6EA4B7DDC4CF}"/>
    <cellStyle name="Porcentagem 4" xfId="2186" xr:uid="{7647E23B-0265-455E-AC2D-FE7B920265EC}"/>
    <cellStyle name="Porcentagem 4 2" xfId="2630" xr:uid="{08952E33-B544-42DD-94D2-2EA628C51CF4}"/>
    <cellStyle name="Porcentagem 5" xfId="2187" xr:uid="{C3343531-7AB9-4BFE-81BA-239C6E4D1DB9}"/>
    <cellStyle name="Porcentagem 5 2" xfId="2188" xr:uid="{CED8CC3C-14B5-4F12-873D-DE606659B580}"/>
    <cellStyle name="Porcentagem 6" xfId="2189" xr:uid="{262204C7-E448-4D4D-9471-1F2F903AF103}"/>
    <cellStyle name="Porcentagem 7" xfId="2190" xr:uid="{742AD2DB-9EBF-4676-9A48-AC49DA930975}"/>
    <cellStyle name="Porcentagem 8" xfId="2597" xr:uid="{60970A42-C477-4980-A558-A70E02D57FEF}"/>
    <cellStyle name="Porcentagem 8 2" xfId="2604" xr:uid="{47806A65-6B03-4F04-82B5-3AC506754E70}"/>
    <cellStyle name="Porcentagem 9" xfId="4339" xr:uid="{8DEF741C-A237-40D3-9539-FA525283D47A}"/>
    <cellStyle name="Porcentual_CLIENTES" xfId="3512" xr:uid="{EDC46A31-5CCE-4B76-B00A-765E756BDA1C}"/>
    <cellStyle name="Premissas" xfId="3513" xr:uid="{4AA8CEA5-4092-4BDA-ADA8-80687949B676}"/>
    <cellStyle name="PrePop Currency (0)" xfId="2191" xr:uid="{939D588F-44A2-4CC5-B9FE-B690B040DBCB}"/>
    <cellStyle name="PrePop Currency (2)" xfId="2192" xr:uid="{D09993F6-BA25-4A19-8F99-5910693A3DA2}"/>
    <cellStyle name="PrePop Units (0)" xfId="2193" xr:uid="{C3E738BD-5475-4C76-B801-3AB09E8DD822}"/>
    <cellStyle name="PrePop Units (1)" xfId="2194" xr:uid="{D29B44F4-0D22-4455-B7B5-AD74B8F5F2D2}"/>
    <cellStyle name="PrePop Units (2)" xfId="2195" xr:uid="{DD6A1BA0-0E0E-4E97-82F7-B48088C2E7AC}"/>
    <cellStyle name="PresentationZero" xfId="2196" xr:uid="{6E43D0A1-515B-43CE-8181-A9B37F460426}"/>
    <cellStyle name="price" xfId="2197" xr:uid="{6C0505A2-A24E-4F15-ADB3-9C6B0018C10E}"/>
    <cellStyle name="pricing" xfId="2198" xr:uid="{F731FCBC-14A1-4B00-8993-5A34AD36721B}"/>
    <cellStyle name="Private" xfId="2199" xr:uid="{CC01324E-7AB0-4C95-872F-9A03F4D8D5FF}"/>
    <cellStyle name="Private1" xfId="2200" xr:uid="{425EF690-A840-4ACD-8786-FCD5A747BB92}"/>
    <cellStyle name="Proj" xfId="2201" xr:uid="{60278E6D-8E71-4CD0-9732-48BBDFF6DF5F}"/>
    <cellStyle name="Projeções" xfId="3514" xr:uid="{75F6081D-CF83-4C81-91E4-C2F9844EDA5C}"/>
    <cellStyle name="Protected" xfId="2202" xr:uid="{164849AC-6B83-455A-8381-E258445998F6}"/>
    <cellStyle name="PSChar" xfId="2203" xr:uid="{5C4584F9-89B6-4D0F-9389-8DEF8F9BB877}"/>
    <cellStyle name="PSDate" xfId="2204" xr:uid="{747CCAD4-4280-4EF6-AFFE-B489617ED019}"/>
    <cellStyle name="PSDec" xfId="2205" xr:uid="{439444D5-A464-4EE9-B7A3-D7B600B88DC0}"/>
    <cellStyle name="PSHeading" xfId="2206" xr:uid="{4EB031D4-866B-4D16-9637-FBBDDC45E195}"/>
    <cellStyle name="PSInt" xfId="2207" xr:uid="{6FF1D063-BCD8-4A93-86F6-772A51B1765C}"/>
    <cellStyle name="PSSpacer" xfId="2208" xr:uid="{17DA9667-5148-45C5-AE8F-FE842BE04DBC}"/>
    <cellStyle name="Punto0" xfId="3515" xr:uid="{1895BFE0-6709-4CE7-AF87-68A943E0C334}"/>
    <cellStyle name="q" xfId="2209" xr:uid="{443C0372-6333-4D88-81F3-3B51CC4AFE89}"/>
    <cellStyle name="q_AVP" xfId="2210" xr:uid="{E7FDE6C9-E8C5-46B4-8E56-8B025135A58C}"/>
    <cellStyle name="q_AVP_Graphic Depiction - NO DEV" xfId="2211" xr:uid="{2CA55541-71FF-402F-A8CB-85A49FB1040B}"/>
    <cellStyle name="q_AVP_THEsumPage (2)" xfId="2212" xr:uid="{ABE78287-9D41-4751-BCCD-DD0474F21053}"/>
    <cellStyle name="q_AVP_Valuation Summary Graphics" xfId="2213" xr:uid="{F982AB48-3270-4636-9081-877904A2E8E1}"/>
    <cellStyle name="q_CompSheet" xfId="2214" xr:uid="{2F6ECE91-57BA-4646-BA2A-52AF41857302}"/>
    <cellStyle name="q_Disc Analysis" xfId="2215" xr:uid="{A61F241B-B89F-4A2D-8CF6-964694FD861E}"/>
    <cellStyle name="q_Disc Analysis_CompSheet" xfId="2216" xr:uid="{1E31DBCB-77E6-439C-8861-6CBFF9843FF8}"/>
    <cellStyle name="q_Disc Analysis_Fairness Opinion Valuation 4-23a.xls Chart 1" xfId="2217" xr:uid="{A8C94CF8-A294-413A-A2E3-D66EA6569EE3}"/>
    <cellStyle name="q_Disc Analysis_PowerValuation.xls Chart 21" xfId="2218" xr:uid="{F2079FAB-741C-49B0-9850-C7E61547D805}"/>
    <cellStyle name="q_Disc Analysis_PowerValuation.xls Chart 28" xfId="2219" xr:uid="{F3571B50-E69F-490D-9B13-7847095F8E60}"/>
    <cellStyle name="q_Disc Analysis_THEsumPage (2)" xfId="2220" xr:uid="{44FE87C3-F2A3-49B1-933F-7821FB4BD541}"/>
    <cellStyle name="q_Disc Analysis_Valuation summaries" xfId="2221" xr:uid="{3D0E92B7-45B5-4461-9A0A-F0798091225D}"/>
    <cellStyle name="q_Fairness Opinion Valuation 4-23a.xls Chart 1" xfId="2222" xr:uid="{750F9C16-1A37-46FF-837B-2A67A4B783CC}"/>
    <cellStyle name="q_Merg Cons" xfId="2223" xr:uid="{B5252472-E6ED-496A-A3A4-06EB296C8577}"/>
    <cellStyle name="q_Merg Cons_CompSheet" xfId="2224" xr:uid="{00AE8B89-5E42-443B-AFFE-8C6FC3BE2F8B}"/>
    <cellStyle name="q_Merg Cons_Fairness Opinion Valuation 4-23a.xls Chart 1" xfId="2225" xr:uid="{33D03AB4-B5A4-4ADC-95D3-C87D4FC62DA5}"/>
    <cellStyle name="q_Merg Cons_PowerValuation.xls Chart 21" xfId="2226" xr:uid="{07E751E4-BCBC-4565-8F26-24738B57C978}"/>
    <cellStyle name="q_Merg Cons_PowerValuation.xls Chart 28" xfId="2227" xr:uid="{E46649C4-FCF2-498D-9946-5453162ED0C2}"/>
    <cellStyle name="q_Merg Cons_THEsumPage (2)" xfId="2228" xr:uid="{234A8843-5827-43CD-9A7B-E030088F1B36}"/>
    <cellStyle name="q_Merg Cons_Valuation summaries" xfId="2229" xr:uid="{B688F0BE-8385-4BAD-B3B9-D042BFCF566F}"/>
    <cellStyle name="q_PowerValuation.xls Chart 21" xfId="2230" xr:uid="{535EA7FB-B0B8-4416-A17B-9A3F5F13E2EB}"/>
    <cellStyle name="q_PowerValuation.xls Chart 28" xfId="2231" xr:uid="{3085ED2D-1C54-4574-B75D-89EFF44AF85D}"/>
    <cellStyle name="q_Proj10" xfId="2232" xr:uid="{7E9E3612-2126-4178-B549-FE35E9382291}"/>
    <cellStyle name="q_Proj10_AVP" xfId="2233" xr:uid="{A0A8AEF9-7E93-4E94-A5FF-803E61E901B8}"/>
    <cellStyle name="q_Proj10_AVP_Graphic Depiction - NO DEV" xfId="2234" xr:uid="{833EDECB-BC22-4A2B-A52F-8F4ABF61A6F7}"/>
    <cellStyle name="q_Proj10_AVP_THEsumPage (2)" xfId="2235" xr:uid="{C09E5AEC-C3B0-491F-BC71-00EB1A4AD74D}"/>
    <cellStyle name="q_Proj10_AVP_Valuation Summary Graphics" xfId="2236" xr:uid="{65402861-D3F2-40F5-B267-3056CB9C0FA8}"/>
    <cellStyle name="q_Proj10_CompSheet" xfId="2237" xr:uid="{6745E81E-1C2C-4B6C-A567-DAC4EDBAF8D4}"/>
    <cellStyle name="q_Proj10_Disc Analysis" xfId="2238" xr:uid="{0FB33096-3B7A-4F7D-A81F-08153DEEBAB9}"/>
    <cellStyle name="q_Proj10_Disc Analysis_CompSheet" xfId="2239" xr:uid="{9EED1DF1-FFF0-474E-AF34-795D35A2D7A0}"/>
    <cellStyle name="q_Proj10_Disc Analysis_Fairness Opinion Valuation 4-23a.xls Chart 1" xfId="2240" xr:uid="{58ACF712-E941-40F4-B183-9F6507C24483}"/>
    <cellStyle name="q_Proj10_Disc Analysis_PowerValuation.xls Chart 21" xfId="2241" xr:uid="{C6B08DE1-166E-4C30-B12A-5EC37784B57D}"/>
    <cellStyle name="q_Proj10_Disc Analysis_PowerValuation.xls Chart 28" xfId="2242" xr:uid="{2896AB55-17D0-4627-A006-52B074403007}"/>
    <cellStyle name="q_Proj10_Disc Analysis_THEsumPage (2)" xfId="2243" xr:uid="{1F3361A9-9CD3-4ABC-9140-47117DFA1ED5}"/>
    <cellStyle name="q_Proj10_Disc Analysis_Valuation summaries" xfId="2244" xr:uid="{C437613F-1C7E-4D7F-A983-B00949ACB6A1}"/>
    <cellStyle name="q_Proj10_Fairness Opinion Valuation 4-23a.xls Chart 1" xfId="2245" xr:uid="{8A71453B-4332-4142-A569-AD3B1C24125E}"/>
    <cellStyle name="q_Proj10_Merg Cons" xfId="2246" xr:uid="{B8AB3D2F-3DB2-4A41-B91A-06DFCF842364}"/>
    <cellStyle name="q_Proj10_Merg Cons_CompSheet" xfId="2247" xr:uid="{8DCA9861-EB5E-4C95-A67D-3F9F9960BFD3}"/>
    <cellStyle name="q_Proj10_Merg Cons_Fairness Opinion Valuation 4-23a.xls Chart 1" xfId="2248" xr:uid="{DD27EB79-8957-4A28-9900-348316C8EF43}"/>
    <cellStyle name="q_Proj10_Merg Cons_PowerValuation.xls Chart 21" xfId="2249" xr:uid="{E57AA398-F78B-42AF-8DF5-7AD20E366E72}"/>
    <cellStyle name="q_Proj10_Merg Cons_PowerValuation.xls Chart 28" xfId="2250" xr:uid="{63C2AED2-F07F-4FC1-AD25-E89A96EAB2F4}"/>
    <cellStyle name="q_Proj10_Merg Cons_THEsumPage (2)" xfId="2251" xr:uid="{29F04C87-D161-46FB-AB50-FB5B0D342E3B}"/>
    <cellStyle name="q_Proj10_Merg Cons_Valuation summaries" xfId="2252" xr:uid="{744DDD7A-667A-4E28-9C49-62CFD5E593DC}"/>
    <cellStyle name="q_Proj10_PowerValuation.xls Chart 21" xfId="2253" xr:uid="{904FE2F5-E2CB-456D-BA61-60F5C55B8C37}"/>
    <cellStyle name="q_Proj10_PowerValuation.xls Chart 28" xfId="2254" xr:uid="{D764F613-6509-40E3-BCDC-A25E43916C75}"/>
    <cellStyle name="q_Proj10_Sensitivity" xfId="2255" xr:uid="{41E1ACEF-C12B-42BB-8BCC-C57AF9528FA0}"/>
    <cellStyle name="q_Proj10_Sensitivity_CompSheet" xfId="2256" xr:uid="{A93EDE5F-0C92-4E89-8392-60C5F0A06C68}"/>
    <cellStyle name="q_Proj10_Sensitivity_Fairness Opinion Valuation 4-23a.xls Chart 1" xfId="2257" xr:uid="{025B35EE-6DD1-4C2A-85B5-16F5F8932476}"/>
    <cellStyle name="q_Proj10_Sensitivity_PowerValuation.xls Chart 21" xfId="2258" xr:uid="{E5A5503B-E2AB-4B18-8A1F-701603AED66A}"/>
    <cellStyle name="q_Proj10_Sensitivity_PowerValuation.xls Chart 28" xfId="2259" xr:uid="{BCD0B7F6-AA1B-43B3-8344-31AB4669B71E}"/>
    <cellStyle name="q_Proj10_Sensitivity_THEsumPage (2)" xfId="2260" xr:uid="{5CF1F4B3-1152-469D-B3F8-EE44BEF22647}"/>
    <cellStyle name="q_Proj10_Sensitivity_Valuation summaries" xfId="2261" xr:uid="{E1AAED48-1B76-44C5-8A87-5D8CC34E2F62}"/>
    <cellStyle name="q_Proj10_show-hold" xfId="2262" xr:uid="{5EF45A27-64D9-4589-A233-595C4C66E635}"/>
    <cellStyle name="q_Proj10_show-hold_Graphic Depiction - NO DEV" xfId="2263" xr:uid="{DF2B6091-649F-46F4-B88A-1871AA7FA600}"/>
    <cellStyle name="q_Proj10_show-hold_THEsumPage (2)" xfId="2264" xr:uid="{92DED156-5CA4-49CE-A7A0-616F754845AE}"/>
    <cellStyle name="q_Proj10_show-hold_Valuation Summary Graphics" xfId="2265" xr:uid="{D89DE464-EE55-4093-B7BA-AA6F1C37E8C3}"/>
    <cellStyle name="q_Proj10_THEsumPage (2)" xfId="2266" xr:uid="{0EC91BB3-86A0-4D65-977E-3716AABB3C3A}"/>
    <cellStyle name="q_Proj10_Valuation summaries" xfId="2267" xr:uid="{39628508-30C0-43B6-9488-EC5285431155}"/>
    <cellStyle name="q_Proj10_WACC-CableCar" xfId="2268" xr:uid="{A5A212F2-A70B-4D7E-B877-CD8352116EA0}"/>
    <cellStyle name="q_Proj10_WACC-CableCar_THEsumPage (2)" xfId="2269" xr:uid="{DA506843-74A8-4732-BAC8-C6F061A7CEDC}"/>
    <cellStyle name="q_Sensitivity" xfId="2270" xr:uid="{A413C4E5-862C-4EFA-AEEB-5F67E57FF9FE}"/>
    <cellStyle name="q_Sensitivity_CompSheet" xfId="2271" xr:uid="{34CBC089-7206-4521-B042-B8BE2663D1D2}"/>
    <cellStyle name="q_Sensitivity_Fairness Opinion Valuation 4-23a.xls Chart 1" xfId="2272" xr:uid="{5316323D-B618-48A3-8AE7-D4108FAA4AB8}"/>
    <cellStyle name="q_Sensitivity_PowerValuation.xls Chart 21" xfId="2273" xr:uid="{90E31AB2-C070-4231-8A5B-E6AFBAB20192}"/>
    <cellStyle name="q_Sensitivity_PowerValuation.xls Chart 28" xfId="2274" xr:uid="{FB97B4BA-1883-4FC2-8551-A307FAB75345}"/>
    <cellStyle name="q_Sensitivity_THEsumPage (2)" xfId="2275" xr:uid="{5FEDF598-0301-43D6-A671-5E97D27CCDB1}"/>
    <cellStyle name="q_Sensitivity_Valuation summaries" xfId="2276" xr:uid="{0E2CA36D-2B88-432F-AFCE-C50C00D3B9D7}"/>
    <cellStyle name="q_show-hold" xfId="2277" xr:uid="{3AB7E140-5C36-4ECB-A81F-F629E6E5C110}"/>
    <cellStyle name="q_show-hold_CompSheet" xfId="2278" xr:uid="{1A3920F6-6677-4E9A-9303-87736D427E70}"/>
    <cellStyle name="q_show-hold_Fairness Opinion Valuation 4-23a.xls Chart 1" xfId="2279" xr:uid="{7E87C425-C171-4C9E-B8FA-E5B5E972B3C2}"/>
    <cellStyle name="q_show-hold_PowerValuation.xls Chart 21" xfId="2280" xr:uid="{648AD48D-4F13-43FA-9419-7C739E2DFD55}"/>
    <cellStyle name="q_show-hold_PowerValuation.xls Chart 28" xfId="2281" xr:uid="{8D0B452D-38EA-42F3-B6A2-9F699520B616}"/>
    <cellStyle name="q_show-hold_THEsumPage (2)" xfId="2282" xr:uid="{7CF989AB-816E-43C7-9CFB-9CBD735E9DD3}"/>
    <cellStyle name="q_show-hold_Valuation summaries" xfId="2283" xr:uid="{AB73FE8C-397E-4C62-8A62-7C968CEE1EA0}"/>
    <cellStyle name="q_THEsumPage (2)" xfId="2284" xr:uid="{330FAA6E-8441-4A94-92B6-E8B3DA0EB578}"/>
    <cellStyle name="q_Valuation summaries" xfId="2285" xr:uid="{5C03C518-1CA6-4AB6-BC1A-87AB17408037}"/>
    <cellStyle name="q_WACC-CableCar" xfId="2286" xr:uid="{3652864A-0AB3-4076-BDD0-01A4136681E5}"/>
    <cellStyle name="q_WACC-CableCar_THEsumPage (2)" xfId="2287" xr:uid="{ADDFF07E-14DB-4762-B19F-6403D0B15A81}"/>
    <cellStyle name="QEPS-h" xfId="2288" xr:uid="{BDEE3B96-6DD4-4F28-A760-978E7ED5999B}"/>
    <cellStyle name="QEPS-H1" xfId="2289" xr:uid="{5748E0CD-C4C9-4439-9BBC-C946263A5CFD}"/>
    <cellStyle name="qRange" xfId="2290" xr:uid="{BAD09B24-74BB-4A5D-9EA4-F92E9F03E9B1}"/>
    <cellStyle name="Qté calculées" xfId="2291" xr:uid="{77379DA9-FED1-478D-91B2-EABB5296E314}"/>
    <cellStyle name="QTé entrées" xfId="2292" xr:uid="{1277A0CD-306F-49B1-915A-32F46E384719}"/>
    <cellStyle name="r" xfId="2293" xr:uid="{6F2359D0-AB2D-40B1-ABBF-0EC4CACF612C}"/>
    <cellStyle name="r_Dominion_One_Pager 05_28_02 v34" xfId="2294" xr:uid="{DA5FC5D1-F833-4B84-B388-935229CE52CE}"/>
    <cellStyle name="r_EXC-PSEG PF v5" xfId="2295" xr:uid="{E790D7E1-1186-4489-A586-8C3200145879}"/>
    <cellStyle name="r_Merger_PSEG_v9.2" xfId="2296" xr:uid="{04D9B813-3A41-429F-9ACA-EE4B91E96170}"/>
    <cellStyle name="r_Merger_PSEG_v9.2_Exelon Power Fuel Forecast - Project P 6-11-2004 ver21" xfId="2297" xr:uid="{264A6567-8C27-4592-A233-595D83EF8CE1}"/>
    <cellStyle name="r_Merger_PSEG_v9.2_ML Outputs" xfId="2298" xr:uid="{6DDA0AE6-28F3-4D14-A8CE-B1D785E75650}"/>
    <cellStyle name="r_Merger_PSEG_v9.2_Project Forest Pro Forma Model v58" xfId="2299" xr:uid="{19449A88-FD84-467B-AA5E-16D055D56E5E}"/>
    <cellStyle name="r_ML Outputs" xfId="2300" xr:uid="{A31E9DE5-202B-47FB-A33B-7AED6C4F79AC}"/>
    <cellStyle name="r_Model v9.8" xfId="2301" xr:uid="{40C7B7D0-D27D-42A9-8B6D-3806CBBD1DD2}"/>
    <cellStyle name="r_Modeling3" xfId="2302" xr:uid="{22FD2C26-B7DA-4A1E-A43E-E64263788B2C}"/>
    <cellStyle name="r_Project Forest Pro Forma Model v58" xfId="2303" xr:uid="{83995FAF-ED5A-4A6B-BCC5-278368FC5DA0}"/>
    <cellStyle name="r_PSEG Consolidated Model ver 23" xfId="2304" xr:uid="{27D7367D-D796-4E06-AC1B-AE6462DACE75}"/>
    <cellStyle name="range" xfId="2305" xr:uid="{A203EA1B-C2BA-471C-8F1E-FFD9E7AD71E5}"/>
    <cellStyle name="rate" xfId="2306" xr:uid="{1BD10B67-4863-4A08-AD40-FD6EFFB71BC4}"/>
    <cellStyle name="Ratio" xfId="2307" xr:uid="{90C00256-7341-471C-A3EE-11237BD7AB96}"/>
    <cellStyle name="Ratio Comma" xfId="2308" xr:uid="{F0098BA2-2C5D-4FE7-A1EA-36808D53D83A}"/>
    <cellStyle name="Ratio_~1445599" xfId="2309" xr:uid="{3ADA5119-6C3D-45FF-A68C-4DBA17F3A92B}"/>
    <cellStyle name="red" xfId="2310" xr:uid="{93A7155F-CD1D-4480-BC35-D8A10C644BCD}"/>
    <cellStyle name="Red font" xfId="2311" xr:uid="{DEA771FD-9309-4A40-97F3-FCE02E917491}"/>
    <cellStyle name="Red Text" xfId="3516" xr:uid="{077DC959-7699-4B53-86B9-EAEFC048CF53}"/>
    <cellStyle name="Renata" xfId="2312" xr:uid="{0918BDE0-E69B-4A69-83F2-E0893C5F3E30}"/>
    <cellStyle name="Renata I" xfId="2313" xr:uid="{E685BE98-05E0-428F-8944-8F9CB8949D62}"/>
    <cellStyle name="Renata II" xfId="2314" xr:uid="{F4FC4040-231B-48AE-8260-4883E6E61D43}"/>
    <cellStyle name="Renata III" xfId="2315" xr:uid="{3D183A9F-B166-42C5-A928-D694111385D8}"/>
    <cellStyle name="Resultado 1" xfId="2316" xr:uid="{EC5E8410-3E4C-4BAB-BF7E-23A86C0ABFAD}"/>
    <cellStyle name="Resultado do Assistente de dados" xfId="2317" xr:uid="{DF81B05C-C149-4F0A-A414-33F8FC53A250}"/>
    <cellStyle name="RevList" xfId="2318" xr:uid="{DAC42674-B674-4489-9A25-A2CF40D4807F}"/>
    <cellStyle name="Right" xfId="2319" xr:uid="{4583ABCB-9ABA-4300-A084-7410E440E075}"/>
    <cellStyle name="RISKbigPercent" xfId="2320" xr:uid="{AA228C2F-1057-4812-B158-A4BA4C394F56}"/>
    <cellStyle name="RISKblandrEdge" xfId="2321" xr:uid="{53DECBC9-27BB-4D48-B89B-473987957EAD}"/>
    <cellStyle name="RISKblCorner" xfId="2322" xr:uid="{0B90E8D1-A0CB-4293-AAE4-A2272765C666}"/>
    <cellStyle name="RISKbottomEdge" xfId="2323" xr:uid="{2351412F-6A99-492A-B768-1C60158E46AE}"/>
    <cellStyle name="RISKbrCorner" xfId="2324" xr:uid="{8342D091-69E5-4220-8153-72C55320F2A2}"/>
    <cellStyle name="RISKdarkBoxed" xfId="2325" xr:uid="{476FFEBE-DFC5-4A85-8A81-68315565F0BA}"/>
    <cellStyle name="RISKdarkShade" xfId="2326" xr:uid="{8A28D20C-44C4-4D85-B90F-6E3AB4581B0F}"/>
    <cellStyle name="RISKdbottomEdge" xfId="2327" xr:uid="{75885F42-18D3-4A4D-B8A1-0CAB478DAE61}"/>
    <cellStyle name="RISKdrightEdge" xfId="2328" xr:uid="{69B67CB9-AE03-4731-A589-9DF788E5F711}"/>
    <cellStyle name="RISKdurationTime" xfId="2329" xr:uid="{A766C578-6606-4B3E-9A1F-C34327AE4101}"/>
    <cellStyle name="RISKinNumber" xfId="2330" xr:uid="{7E2152DB-3C44-4014-BC7A-B67428CBDB23}"/>
    <cellStyle name="RISKlandrEdge" xfId="2331" xr:uid="{2EC343AE-F7B7-4BF9-9FF2-063CBCF17F32}"/>
    <cellStyle name="RISKleftEdge" xfId="2332" xr:uid="{07C96641-F65D-4F5B-9B9A-A4A711F683CC}"/>
    <cellStyle name="RISKlightBoxed" xfId="2333" xr:uid="{B3096FEA-8DC5-4479-A81B-7088F3137D51}"/>
    <cellStyle name="RISKltandbEdge" xfId="2334" xr:uid="{A0073AC4-9F97-48AF-B47B-1C4F2DD27680}"/>
    <cellStyle name="RISKnormBoxed" xfId="2335" xr:uid="{88E031FA-0685-427A-A3F3-0AE515CDE099}"/>
    <cellStyle name="RISKnormCenter" xfId="2336" xr:uid="{46289C54-7DB8-4A77-A3D9-0D9A3C41FAC7}"/>
    <cellStyle name="RISKnormHeading" xfId="2337" xr:uid="{7A5CDCF6-7DEA-409A-9993-F5A6D93E8CF3}"/>
    <cellStyle name="RISKnormItal" xfId="2338" xr:uid="{4686915E-B936-4243-B13C-53DF23C1A4D8}"/>
    <cellStyle name="RISKnormLabel" xfId="2339" xr:uid="{F5FF1DC8-5A57-4D4C-BD22-72A176291920}"/>
    <cellStyle name="RISKnormShade" xfId="2340" xr:uid="{478F6FC1-BF98-44C6-8328-C299E0EC4E3C}"/>
    <cellStyle name="RISKnormTitle" xfId="2341" xr:uid="{A0280A72-711B-45EE-B20F-92DECAB73EF6}"/>
    <cellStyle name="RISKoutNumber" xfId="2342" xr:uid="{8AF1A36F-4479-4393-A9B9-2F997C9E82CE}"/>
    <cellStyle name="RISKrightEdge" xfId="2343" xr:uid="{8B073E7B-6340-4206-BABD-E41503284C93}"/>
    <cellStyle name="RISKrtandbEdge" xfId="2344" xr:uid="{31FA88E8-2CFE-4B92-A99A-A011177CB6E2}"/>
    <cellStyle name="RISKssTime" xfId="2345" xr:uid="{B70A4727-9935-43F7-999D-32F9227C29A7}"/>
    <cellStyle name="RISKtandbEdge" xfId="2346" xr:uid="{F66A1E49-8EAC-426C-B381-FEA1FB544A85}"/>
    <cellStyle name="RISKtlandrEdge" xfId="2347" xr:uid="{B87955D9-F219-4DCB-8091-2961488F1030}"/>
    <cellStyle name="RISKtlCorner" xfId="2348" xr:uid="{3F1716CD-26F7-480A-9413-5B28A0EC6B18}"/>
    <cellStyle name="RISKtopEdge" xfId="2349" xr:uid="{8C65841A-6E67-42DC-AD4A-A1A03F95A9E7}"/>
    <cellStyle name="RISKtrCorner" xfId="2350" xr:uid="{6B45C34D-E125-46E3-B7E2-7F135539BB0B}"/>
    <cellStyle name="RM" xfId="2351" xr:uid="{0E46A2D9-3AEB-4504-B12B-F5D7CCDD3ABE}"/>
    <cellStyle name="Roadrunner" xfId="2352" xr:uid="{AEFB433D-0D29-4EB7-B874-FA00A0ADACAE}"/>
    <cellStyle name="Row Headings" xfId="2353" xr:uid="{4AC49AC7-39D1-4B2B-B5A1-A36BC3576BA5}"/>
    <cellStyle name="Ruim 2" xfId="2354" xr:uid="{07E10971-DC9F-4112-B327-7A8F3684ECFE}"/>
    <cellStyle name="Saída 2" xfId="2355" xr:uid="{F7AD845C-17A4-4616-A03D-5045A1DDA14B}"/>
    <cellStyle name="Saída 2 2" xfId="2356" xr:uid="{09DCEC31-83F9-4D48-9746-D716A32559C4}"/>
    <cellStyle name="Saída 2 2 2" xfId="2357" xr:uid="{6C2B4408-ACA2-49A2-BD4C-D1735C4C809F}"/>
    <cellStyle name="Saída 3" xfId="2358" xr:uid="{05AC3EB9-5BA0-4F49-A599-2F363EED2341}"/>
    <cellStyle name="Salomon Logo" xfId="2359" xr:uid="{1E1E8F34-F9AC-4504-B02D-679C808325EF}"/>
    <cellStyle name="Section" xfId="2360" xr:uid="{28505430-31F2-4059-8AF3-CFECDC763049}"/>
    <cellStyle name="Sep. milhar [0]" xfId="2361" xr:uid="{51A71BE6-7EAE-44FB-91C6-C11DC3269CB7}"/>
    <cellStyle name="Separador de m" xfId="3517" xr:uid="{2AC33676-4F52-4BB2-8B03-D4FC6E13A986}"/>
    <cellStyle name="Separador de milhares 10" xfId="2362" xr:uid="{8688907B-3561-400C-BBCF-7ACC0DC76810}"/>
    <cellStyle name="Separador de milhares 11" xfId="2363" xr:uid="{38B011C4-EFE4-4133-980A-877BDFF834BC}"/>
    <cellStyle name="Separador de milhares 12" xfId="2364" xr:uid="{B2C83F09-6E37-47F9-A7DF-066AC79977C3}"/>
    <cellStyle name="Separador de milhares 12 2" xfId="2365" xr:uid="{2FD6323B-67F9-4CAE-BEA3-F9A3CFEADE44}"/>
    <cellStyle name="Separador de milhares 12 2 2" xfId="2366" xr:uid="{6EF2624A-CED3-47B3-A563-B7DA7BA91C37}"/>
    <cellStyle name="Separador de milhares 13" xfId="2367" xr:uid="{78326FF8-04D2-4891-A168-268B5F06DB73}"/>
    <cellStyle name="Separador de milhares 14" xfId="2368" xr:uid="{7DF2F037-9623-49AD-8B32-26C9371D9060}"/>
    <cellStyle name="Separador de milhares 15" xfId="2369" xr:uid="{C01C0382-33AB-4330-A02A-85FA67F6BDEB}"/>
    <cellStyle name="Separador de milhares 16" xfId="2370" xr:uid="{1A742159-4AE7-4ED3-9867-688A04F515A7}"/>
    <cellStyle name="Separador de milhares 17" xfId="2371" xr:uid="{8791B6EF-31B4-42BB-90EB-84488B90ADB3}"/>
    <cellStyle name="Separador de milhares 18" xfId="2372" xr:uid="{4B9215D8-E42A-47A0-A2C5-5A4138C367D1}"/>
    <cellStyle name="Separador de milhares 2" xfId="2373" xr:uid="{19E36C3E-6D18-4250-80EF-603BBBA138B1}"/>
    <cellStyle name="Separador de milhares 2 2" xfId="2374" xr:uid="{8BA1D0E4-63AD-44A2-9A73-172FC7FD3F11}"/>
    <cellStyle name="Separador de milhares 2 2 2" xfId="2375" xr:uid="{892A4D9A-5DB9-4879-B782-5EE983E48621}"/>
    <cellStyle name="Separador de milhares 2 2 3" xfId="2376" xr:uid="{CE24AA74-D271-44C8-977D-35350D942D2C}"/>
    <cellStyle name="Separador de milhares 2 2_JV - SLC-MIT" xfId="3518" xr:uid="{1168720E-8622-410D-A6EA-197364F28058}"/>
    <cellStyle name="Separador de milhares 2 3" xfId="2377" xr:uid="{861953D3-68B6-4A0E-97FB-3DABB47A9EDD}"/>
    <cellStyle name="Separador de milhares 2 3 2" xfId="2378" xr:uid="{5456BD04-12FF-4ADA-A6B0-7B1DC49EA971}"/>
    <cellStyle name="Separador de milhares 2 3_JV - SLC-MIT" xfId="3519" xr:uid="{0D000ED0-A4BD-447B-846F-83B453B8F8A1}"/>
    <cellStyle name="Separador de milhares 2 4" xfId="2379" xr:uid="{7239C4E2-BAD4-4353-8AC3-2203BDB32C62}"/>
    <cellStyle name="Separador de milhares 2 4 2" xfId="2380" xr:uid="{8DF1C94B-98DF-46D5-BBB5-9EC990E505B4}"/>
    <cellStyle name="Separador de milhares 2 5" xfId="3520" xr:uid="{251E2E40-DA4F-497C-89D0-675ADE55F949}"/>
    <cellStyle name="Separador de milhares 3" xfId="2381" xr:uid="{0BC05EA4-E0BD-4390-94D2-D31C0F1207E1}"/>
    <cellStyle name="Separador de milhares 3 2" xfId="2382" xr:uid="{AC864390-EB17-4D2A-AF75-5D43C6E93A90}"/>
    <cellStyle name="Separador de milhares 3 2 2" xfId="2383" xr:uid="{722BA5ED-999B-48E3-8EE5-577B2701EE1E}"/>
    <cellStyle name="Separador de milhares 3 2_Alugueis" xfId="2384" xr:uid="{CFAC9490-B779-418C-A5A8-C99DF0DE57A6}"/>
    <cellStyle name="Separador de milhares 3 3" xfId="2385" xr:uid="{8C7F64A6-B64D-4A6F-9D08-C9C026F6D9D4}"/>
    <cellStyle name="Separador de milhares 3 4" xfId="2386" xr:uid="{981EBBA1-4124-4EBE-B373-0AB7293C1E37}"/>
    <cellStyle name="Separador de milhares 3 5" xfId="2387" xr:uid="{9A1D2D08-81B9-4634-80FB-A1EBCF4226B3}"/>
    <cellStyle name="Separador de milhares 3_Alugueis" xfId="2388" xr:uid="{6FB558DE-E4E9-4956-AAED-42366DC300D3}"/>
    <cellStyle name="Separador de milhares 4" xfId="2389" xr:uid="{7AA147BF-6110-4D77-AB5D-EE2B0DAC909B}"/>
    <cellStyle name="Separador de milhares 4 2" xfId="2390" xr:uid="{940EC9E1-09F4-4DB6-8978-D2325873CFAF}"/>
    <cellStyle name="Separador de milhares 4 2 2" xfId="2391" xr:uid="{985B3AAF-1F58-40C2-8FB4-1BF30371D51A}"/>
    <cellStyle name="Separador de milhares 4 2_Alugueis" xfId="2392" xr:uid="{BF90DFA5-363E-45C9-A59E-B992A1902EFC}"/>
    <cellStyle name="Separador de milhares 4 3" xfId="2393" xr:uid="{FC534957-E70D-4492-8B03-8C0616D02F19}"/>
    <cellStyle name="Separador de milhares 5" xfId="2394" xr:uid="{D850AE03-00D6-4036-BB82-81602D4886D1}"/>
    <cellStyle name="Separador de milhares 5 2" xfId="2395" xr:uid="{CBAA7C7A-1C91-4CD4-988C-19E1A31A93FB}"/>
    <cellStyle name="Separador de milhares 5 2 2" xfId="2396" xr:uid="{40D5AA6A-BEF6-478B-9666-294449B9DE99}"/>
    <cellStyle name="Separador de milhares 5 2 3" xfId="2397" xr:uid="{51C72287-799C-47A0-A50B-5BFAD0DF41FE}"/>
    <cellStyle name="Separador de milhares 5 2_Balanço_4TR2021" xfId="2631" xr:uid="{8F82B05F-DA5D-4B94-8CDC-942BF1A56741}"/>
    <cellStyle name="Separador de milhares 5 3" xfId="2398" xr:uid="{FAA9AB85-2261-4E6C-AC00-319DF103DA7C}"/>
    <cellStyle name="Separador de milhares 5 4" xfId="2399" xr:uid="{1768DBD1-F11F-41E4-80E7-CB50CB2F5881}"/>
    <cellStyle name="Separador de milhares 5 5" xfId="2400" xr:uid="{02D968FD-BA06-4416-A629-ADA02E12CDDF}"/>
    <cellStyle name="Separador de milhares 5_Posições de commodities e simulação" xfId="3521" xr:uid="{C5BB1D62-5020-4581-AFE9-5D20BF8F5EF1}"/>
    <cellStyle name="Separador de milhares 6" xfId="2401" xr:uid="{F2194BA5-A20D-4729-AF81-5C3159B9C8C7}"/>
    <cellStyle name="Separador de milhares 6 2" xfId="2402" xr:uid="{E79C1F3E-72D2-49D2-8E2D-A65706C0B989}"/>
    <cellStyle name="Separador de milhares 6 2 2" xfId="2403" xr:uid="{4C4917A0-2072-4F6D-8A36-4B1D33BAC0B2}"/>
    <cellStyle name="Separador de milhares 6 2 2 2" xfId="2404" xr:uid="{9475FDDA-416E-4332-A82B-5776B9D0EC88}"/>
    <cellStyle name="Separador de milhares 6 2 3" xfId="2405" xr:uid="{F42C0FF6-C01F-4F59-B209-E931A63B62D7}"/>
    <cellStyle name="Separador de milhares 6 3" xfId="2406" xr:uid="{772CA147-6730-4F8E-A9C7-D8A1D432B93E}"/>
    <cellStyle name="Separador de milhares 7" xfId="2407" xr:uid="{66EC1759-9E77-4D68-B8A8-96229CF889E9}"/>
    <cellStyle name="Separador de milhares 7 2" xfId="2408" xr:uid="{CA60C2ED-C535-4E47-AA8B-492E9A0ED25F}"/>
    <cellStyle name="Separador de milhares 7 2 2" xfId="2409" xr:uid="{30C81446-C5F6-4AE9-986B-4D9A8CA377B4}"/>
    <cellStyle name="Separador de milhares 7 2_Alugueis" xfId="2410" xr:uid="{3CE77E5C-965F-4A66-A646-80046E0FF1AF}"/>
    <cellStyle name="Separador de milhares 7 3" xfId="2411" xr:uid="{AE7D1A66-E244-49D7-A5F6-17D7F9650BAC}"/>
    <cellStyle name="Separador de milhares 7 4" xfId="2412" xr:uid="{80AB8803-D7A8-4F8D-9287-16E4BB717A2D}"/>
    <cellStyle name="Separador de milhares 7_Alugueis" xfId="2413" xr:uid="{2C81AE93-A8C2-4DED-B96C-05B8512F0475}"/>
    <cellStyle name="Separador de milhares 8" xfId="2414" xr:uid="{233A8962-09C1-47BC-ABAC-02BBDDFA8BED}"/>
    <cellStyle name="Separador de milhares 8 2" xfId="2415" xr:uid="{49B090D0-90AA-412D-88F8-624CE99710F6}"/>
    <cellStyle name="Separador de milhares 8_Alugueis" xfId="2416" xr:uid="{B4555C86-3794-4E3D-A943-D0E046BDDFCA}"/>
    <cellStyle name="Separador de milhares 9" xfId="2417" xr:uid="{AE45B1D0-3D81-4BF4-B522-3A901E625B34}"/>
    <cellStyle name="Shaded" xfId="2418" xr:uid="{ECBA5EF2-EC32-49E1-83E6-D5E7DEC0F989}"/>
    <cellStyle name="Shaded Header" xfId="2419" xr:uid="{8B20F800-2C09-423C-AC3E-D5D1C9F18323}"/>
    <cellStyle name="Shares" xfId="2420" xr:uid="{A59C40CE-4E19-4020-B891-3E4900BC04C4}"/>
    <cellStyle name="Sheet Name" xfId="2421" xr:uid="{AB62340F-3A46-4884-B7D3-6F95096D819A}"/>
    <cellStyle name="Sheet Title" xfId="2422" xr:uid="{A7A4FF5C-E66F-45FC-A8CB-86346AFAA182}"/>
    <cellStyle name="ssubtitulo" xfId="2423" xr:uid="{F98EA447-602B-430C-BB3B-D941AB2CC833}"/>
    <cellStyle name="Standard_Anpassen der Amortisation" xfId="2424" xr:uid="{8810C538-D8AF-4391-947C-5E9589B956B1}"/>
    <cellStyle name="StandardInput" xfId="3522" xr:uid="{DC369856-B2DF-4D9A-9150-E35DCFB4027E}"/>
    <cellStyle name="Stein-Blue" xfId="2425" xr:uid="{93F0772D-42FF-495D-96BB-C90B9BB399A4}"/>
    <cellStyle name="Stein-Header" xfId="2426" xr:uid="{E78758F6-78F1-4EC2-9523-50D64D96AC63}"/>
    <cellStyle name="Stock Comma" xfId="2427" xr:uid="{1AB56A04-26FC-493B-AB7B-F011954484B2}"/>
    <cellStyle name="Stock Price" xfId="2428" xr:uid="{202A45FE-27AF-4E8C-95B0-56BF19A129C4}"/>
    <cellStyle name="Strange" xfId="2429" xr:uid="{CC08331D-A425-4E57-B53D-B47F175A8921}"/>
    <cellStyle name="STYL1 - Style1" xfId="2430" xr:uid="{9181C739-7CBA-44C2-98EC-B597DFBAE03D}"/>
    <cellStyle name="Style 21" xfId="2431" xr:uid="{9D40ECC9-ED51-4101-92B8-E6CFDFA0AC41}"/>
    <cellStyle name="Style 41" xfId="2432" xr:uid="{D9881340-7EAC-4CB8-B637-625654FCE99C}"/>
    <cellStyle name="Style 42" xfId="2433" xr:uid="{38390576-2E3A-4708-AC7C-3BDEFC2A5238}"/>
    <cellStyle name="Style 43" xfId="2434" xr:uid="{2F310158-0E86-47D4-A631-CDD72D9FC7E7}"/>
    <cellStyle name="Style 44" xfId="2435" xr:uid="{365CCEC0-C8DC-4CCD-961A-EAB74614F3A6}"/>
    <cellStyle name="Style 45" xfId="2436" xr:uid="{B5250893-71B9-43A1-9623-F83DDBACFBE0}"/>
    <cellStyle name="Style 46" xfId="2437" xr:uid="{ED072C64-6739-4B18-8C36-435420B32F5E}"/>
    <cellStyle name="Style 47" xfId="2438" xr:uid="{8A88455C-15ED-438B-B87C-B699F751B440}"/>
    <cellStyle name="Style 48" xfId="2439" xr:uid="{A8ED1CD2-96CB-4BE9-858B-ADA83242526C}"/>
    <cellStyle name="Style 49" xfId="2440" xr:uid="{737B4568-D34D-4AC0-B062-A25AA45FB094}"/>
    <cellStyle name="Style 50" xfId="2441" xr:uid="{0B8CD1DA-E1AD-42A3-AC77-DDC6C667BE36}"/>
    <cellStyle name="Style 56" xfId="2442" xr:uid="{65ADBA88-CB81-441A-9C0E-1D4FFF4E3911}"/>
    <cellStyle name="Style 57" xfId="2443" xr:uid="{68F48B51-7F64-456E-9AB4-6571B757C2DF}"/>
    <cellStyle name="Style 58" xfId="2444" xr:uid="{01CA91F4-B32B-4B81-9EDD-F0AD092880D8}"/>
    <cellStyle name="Style 59" xfId="2445" xr:uid="{1667590C-4DDD-43AC-9737-9424E4A53CE9}"/>
    <cellStyle name="Style 60" xfId="2446" xr:uid="{EB3DA13B-4A0E-40C7-88C3-BF4053AE2DD1}"/>
    <cellStyle name="Style 61" xfId="2447" xr:uid="{AF19497F-222D-4BC8-AF83-51723C5BDF3A}"/>
    <cellStyle name="Style 62" xfId="2448" xr:uid="{FE2C64CA-DD24-4944-824F-E5E5444F56BE}"/>
    <cellStyle name="Style 63" xfId="2449" xr:uid="{676B90EF-E65B-4595-A90F-95E97A0A618E}"/>
    <cellStyle name="Style 64" xfId="2450" xr:uid="{98E27E1C-1761-4D53-847D-B374688B2B73}"/>
    <cellStyle name="Style 65" xfId="2451" xr:uid="{06E80492-9350-4DFF-BA27-A93324422772}"/>
    <cellStyle name="STYLE1 - Style1" xfId="2452" xr:uid="{39CB0AFE-C0C9-4C79-8F30-3FC2F0D79901}"/>
    <cellStyle name="STYLE2 - Style2" xfId="2453" xr:uid="{AE6173FD-6B66-470F-BC0A-5787FA528296}"/>
    <cellStyle name="STYLE3 - Style3" xfId="2454" xr:uid="{9091601C-AEB2-40C9-BD7D-6D13F0BA7591}"/>
    <cellStyle name="STYLE4 - Style4" xfId="2455" xr:uid="{FF448444-BC59-4AC5-9874-4B65ACDB42FD}"/>
    <cellStyle name="SubTitle" xfId="2456" xr:uid="{AD078F48-3EFE-4693-9CD3-1862BED00D3F}"/>
    <cellStyle name="subtitulo" xfId="2457" xr:uid="{79F1FF48-172B-47AC-ABC6-819DE1C271E1}"/>
    <cellStyle name="Sub-Título" xfId="2458" xr:uid="{33DB33AE-3FA6-447B-B3C9-7093723CDFAE}"/>
    <cellStyle name="SubTotal" xfId="2459" xr:uid="{298D0542-C3E1-4466-9465-F271AE0629EB}"/>
    <cellStyle name="Summary" xfId="2460" xr:uid="{347EB5FC-94B6-4CA3-A99A-729614206D9E}"/>
    <cellStyle name="Table Col Head" xfId="2461" xr:uid="{21ABB4F8-C400-4C69-9985-52C4DB36A355}"/>
    <cellStyle name="Table Head" xfId="2462" xr:uid="{40E29743-C175-4630-B65F-809911062B80}"/>
    <cellStyle name="Table Head Aligned" xfId="2463" xr:uid="{ACBE517E-35D5-4717-BE7A-F0E508FAF5B6}"/>
    <cellStyle name="Table Head Blue" xfId="2464" xr:uid="{EA40EEE6-2CA8-4562-9C7A-424C604A38D5}"/>
    <cellStyle name="Table Head Green" xfId="2465" xr:uid="{3BA46201-D410-461A-A53D-E42B56B92D8B}"/>
    <cellStyle name="Table Head_Val_Sum_Graph" xfId="2466" xr:uid="{1B6DC33C-2603-401A-B41A-21698849D57B}"/>
    <cellStyle name="Table Heading" xfId="2467" xr:uid="{7326FD7A-568F-4C94-B656-F114E0A19F9F}"/>
    <cellStyle name="Table Sub Head" xfId="2468" xr:uid="{ACFF67CF-E81B-45B5-A122-FB2B50D29072}"/>
    <cellStyle name="Table Text" xfId="2469" xr:uid="{FB823A0C-8AC3-4289-9BC5-79FD60F71779}"/>
    <cellStyle name="Table Title" xfId="2470" xr:uid="{23F23D64-7B80-4942-BED4-4A3FEA0D6407}"/>
    <cellStyle name="Table Units" xfId="2471" xr:uid="{FF9C4B96-5ACA-4C86-AAD8-405F2C95BD11}"/>
    <cellStyle name="Table_Header" xfId="2472" xr:uid="{DCFA6B44-EBED-45A0-B41C-70313F232A82}"/>
    <cellStyle name="TableBase" xfId="2473" xr:uid="{E1E3D237-A052-47D3-A10B-C9A9779AA77F}"/>
    <cellStyle name="TableHead" xfId="2474" xr:uid="{0C0556D2-7DA5-4F7A-93A2-455E3C6D1528}"/>
    <cellStyle name="Tag" xfId="2475" xr:uid="{92ED85AF-B5B2-4614-81D8-6C15BAAFE516}"/>
    <cellStyle name="taples Plaza" xfId="2476" xr:uid="{9FC49C3D-88FC-413D-8DC0-1B5502BCC028}"/>
    <cellStyle name="tcn" xfId="2477" xr:uid="{43237E50-607E-44C2-BB02-D0C533FA7ADB}"/>
    <cellStyle name="Test" xfId="2478" xr:uid="{9F9B938C-AA42-4672-8BE7-7C225E9BE953}"/>
    <cellStyle name="Test [green]" xfId="2479" xr:uid="{78C1C1D5-A96A-4FF8-A67F-62A13E6B638A}"/>
    <cellStyle name="TESTE" xfId="2480" xr:uid="{C1010A8C-7CE6-4753-A90C-72E101101BDD}"/>
    <cellStyle name="Text" xfId="2481" xr:uid="{31459164-4794-4E1E-87C5-227E440C2BE8}"/>
    <cellStyle name="Text 1" xfId="2482" xr:uid="{2D4AE1F1-6794-422B-993C-5A46FC6C9498}"/>
    <cellStyle name="Text Head" xfId="2483" xr:uid="{5A344CCF-A05E-40AF-A595-EA81BFE3CABD}"/>
    <cellStyle name="Text Head 1" xfId="2484" xr:uid="{52E05532-5C7F-4543-A45F-2CF9AD83C97A}"/>
    <cellStyle name="Text Indent A" xfId="2485" xr:uid="{48EC6294-D96E-4DC6-ACCF-664CF7E01799}"/>
    <cellStyle name="Text Indent B" xfId="2486" xr:uid="{6CEF8323-3B62-4A0A-81D7-98D76881E916}"/>
    <cellStyle name="Text Indent C" xfId="2487" xr:uid="{B960F15A-6284-4D17-BF02-1EDA96F33412}"/>
    <cellStyle name="Text_Ativo Biológico_Resumo 02.2013" xfId="2488" xr:uid="{AB4E164F-AFA7-44FE-8ABC-3BCEDB7014EE}"/>
    <cellStyle name="TextData" xfId="2489" xr:uid="{48C5E7F7-AA71-4F1D-9F77-DF03B8FF1BDD}"/>
    <cellStyle name="TextDataFlag" xfId="2490" xr:uid="{A82B6A57-BC90-4B24-B4B3-9F321E1A571C}"/>
    <cellStyle name="TextDataLong" xfId="2491" xr:uid="{99A79E58-81D7-4FFB-A376-3F6AC1C5D74D}"/>
    <cellStyle name="Texto de Aviso 2" xfId="2492" xr:uid="{80832A55-5B80-422E-BC17-DB6E05BD9A9C}"/>
    <cellStyle name="Texto de Aviso 2 2" xfId="2493" xr:uid="{7F1C66E9-8898-40A2-A5A3-60FE1D81D427}"/>
    <cellStyle name="Texto de Aviso 2 2 2" xfId="2494" xr:uid="{1AC1F98C-8490-4EF2-B7AE-AA2EAEC17E34}"/>
    <cellStyle name="Texto de Aviso 3" xfId="2495" xr:uid="{03065381-CA59-4070-8A30-16C0975AF113}"/>
    <cellStyle name="Texto Explicativo 2" xfId="2496" xr:uid="{4D7DADEF-BA0D-4652-8377-1F775AB1A491}"/>
    <cellStyle name="Texto Explicativo 2 2" xfId="2497" xr:uid="{EB934823-1CC0-4652-8119-2B5F3579537A}"/>
    <cellStyle name="Texto Explicativo 2 2 2" xfId="2498" xr:uid="{C75C9CA6-B874-4A3F-B956-1C83D5AE5243}"/>
    <cellStyle name="Texto Explicativo 3" xfId="2499" xr:uid="{C19C46F1-7021-4449-B4DD-1C525B567A4F}"/>
    <cellStyle name="TFCF" xfId="2500" xr:uid="{97F34CB9-42DD-4354-A032-3BE671D25BB9}"/>
    <cellStyle name="thenums" xfId="2501" xr:uid="{A8AA94ED-5D21-4768-8BE8-6BF5CBF55C8A}"/>
    <cellStyle name="Time" xfId="2502" xr:uid="{46A5272F-881E-423E-BFC6-CB7BAC101EA4}"/>
    <cellStyle name="Times" xfId="2503" xr:uid="{0EA4B0E2-9408-46D1-ACA6-85CF451AEEBB}"/>
    <cellStyle name="Times New Roman" xfId="2504" xr:uid="{8543E8BA-3512-4120-B76F-451FCF317B90}"/>
    <cellStyle name="Times_DFC_4T21_com_TS" xfId="4337" xr:uid="{D209F24E-E9BF-468A-96B3-373458898590}"/>
    <cellStyle name="Title" xfId="2505" xr:uid="{4BD6E521-9F18-418E-8040-BF541E9AF0EA}"/>
    <cellStyle name="Title - PROJECT" xfId="2506" xr:uid="{706DD3DD-9B41-41C5-A464-ABF697434609}"/>
    <cellStyle name="Title - Underline" xfId="2507" xr:uid="{E5B20026-5E55-4B60-9BC6-BB3813BDECC9}"/>
    <cellStyle name="Title_Ampla - FO.V1.5Betaxls" xfId="2508" xr:uid="{416EB93C-446C-4C55-BE8D-3C3364E2DC49}"/>
    <cellStyle name="title1" xfId="2509" xr:uid="{D405C976-6E61-4D70-B7C7-7279188331E0}"/>
    <cellStyle name="title2" xfId="2510" xr:uid="{7545F23C-8B86-4758-B245-CBBFFBA35349}"/>
    <cellStyle name="Title8" xfId="2511" xr:uid="{9E9FEA2D-CA1D-4DD9-8B5E-92A65C9F5C46}"/>
    <cellStyle name="TitleII" xfId="2512" xr:uid="{DA248060-4734-4E23-B78F-0DBF944404B2}"/>
    <cellStyle name="Titles" xfId="2513" xr:uid="{DA11991C-090F-4E48-8ECD-CAD8258C1DC2}"/>
    <cellStyle name="Titles - Col. Headings" xfId="2514" xr:uid="{49CEABF3-AF20-46D5-BF23-779C59D9794E}"/>
    <cellStyle name="Titles - Other" xfId="2515" xr:uid="{82C0ACB1-99C1-416F-9031-D3B71D5309F7}"/>
    <cellStyle name="TitleVertical" xfId="2516" xr:uid="{07687DCD-4F65-41A9-A553-590B4ABC32F8}"/>
    <cellStyle name="titulo" xfId="2517" xr:uid="{8E057A68-8D54-4CF5-8501-4CFE32B01F46}"/>
    <cellStyle name="Título 1 2" xfId="2518" xr:uid="{BBA3ED61-AF87-47C0-8E45-EB2AFA2654F2}"/>
    <cellStyle name="Título 1 2 2" xfId="2519" xr:uid="{5A9E29F5-E472-48FD-9D8A-D79F0540E293}"/>
    <cellStyle name="Título 1 2 2 2" xfId="2520" xr:uid="{7080AD0E-F0E5-4039-A012-464BF9825B91}"/>
    <cellStyle name="Título 1 3" xfId="2521" xr:uid="{D6320422-0C71-40F2-8AEE-BBA6FE845522}"/>
    <cellStyle name="Título 2 2" xfId="2522" xr:uid="{4EB91201-FD9E-4C5A-A4B1-7E7C08F36E68}"/>
    <cellStyle name="Título 2 2 2" xfId="2523" xr:uid="{339085B8-60B2-4781-95B5-3CB5F5B8FA99}"/>
    <cellStyle name="Título 2 2 2 2" xfId="2524" xr:uid="{5602E968-4506-4BBC-8BCE-EF99298242FD}"/>
    <cellStyle name="Título 2 3" xfId="2525" xr:uid="{BF1AC956-64DE-4F7E-B05A-27C6F9FF419C}"/>
    <cellStyle name="Título 3 2" xfId="2526" xr:uid="{FDF55167-831E-4EB5-BC3A-7BEDCA3A8881}"/>
    <cellStyle name="Título 3 2 2" xfId="2527" xr:uid="{43FEA834-70DC-41A9-AD63-4AE8802047EA}"/>
    <cellStyle name="Título 3 2 2 2" xfId="2528" xr:uid="{CE18A8DC-C237-4F99-92E1-7DD43ACB7689}"/>
    <cellStyle name="Título 3 3" xfId="2529" xr:uid="{E663ED42-E635-41C6-9A7D-6BE24ED9E105}"/>
    <cellStyle name="Título 4 2" xfId="2530" xr:uid="{DC7D21B8-7F45-4BAD-8FDA-2A502FE994AF}"/>
    <cellStyle name="Título 4 2 2" xfId="2531" xr:uid="{E0774C5C-944E-48F5-9F93-1A857BE105A8}"/>
    <cellStyle name="Título 4 2 2 2" xfId="2532" xr:uid="{5C701A32-8953-451E-A926-D5D0DDAF20F5}"/>
    <cellStyle name="Título 4 3" xfId="2533" xr:uid="{A570D1C0-8F15-4A92-A219-AF4458116045}"/>
    <cellStyle name="Título 5" xfId="2534" xr:uid="{0FF259CB-9919-4339-8C0F-3BDBFF8FC331}"/>
    <cellStyle name="Título 5 2" xfId="2535" xr:uid="{D6D4CFC1-B998-45CC-AE90-ADC0A27E529A}"/>
    <cellStyle name="Título 5 2 2" xfId="2536" xr:uid="{DFD86BF4-8DDD-4EC5-9D8E-D05A8759A0D0}"/>
    <cellStyle name="Título 6" xfId="2537" xr:uid="{AC5B1854-8A0D-4E25-BEF7-319B1C2B1BB9}"/>
    <cellStyle name="Título do Assistente de dados" xfId="2538" xr:uid="{C47706A1-3C6F-4C77-A9D7-0A9C0DEBB7A3}"/>
    <cellStyle name="titulomov" xfId="2539" xr:uid="{E4B2E28E-E473-4DFE-A712-37244885FAB8}"/>
    <cellStyle name="tn" xfId="2540" xr:uid="{DC3AEF96-58FB-4D51-B6F5-67EB253E5571}"/>
    <cellStyle name="Todos" xfId="2541" xr:uid="{F2994F45-157F-4F9A-BDEB-2702235AF089}"/>
    <cellStyle name="Top Edge" xfId="2542" xr:uid="{D7520DBE-DFC0-4E00-88FB-4F4D91382D19}"/>
    <cellStyle name="TopGrey" xfId="3523" xr:uid="{27F06E98-6DD7-40FF-97F1-B46A62DB884A}"/>
    <cellStyle name="topline" xfId="2543" xr:uid="{03C9B77A-FF3D-4AF9-9593-EE66A112DC67}"/>
    <cellStyle name="Total 2" xfId="2544" xr:uid="{272D497D-555F-469A-913E-2C62FFBA3D59}"/>
    <cellStyle name="Total 2 2" xfId="2545" xr:uid="{966C2833-C20E-481E-A821-858CC45D6074}"/>
    <cellStyle name="Total 2 2 2" xfId="2546" xr:uid="{E9892B18-DC60-4B1E-9141-28631FC19314}"/>
    <cellStyle name="Total 2_JV - SLC-MIT" xfId="3524" xr:uid="{35FDC7C5-909F-478D-9127-FCD7F067505E}"/>
    <cellStyle name="Total 3" xfId="2547" xr:uid="{82FC7669-68C7-4EBF-8E78-ECD77F7C6593}"/>
    <cellStyle name="totalbalan" xfId="2548" xr:uid="{1A4104BE-56B4-4056-9799-493118121790}"/>
    <cellStyle name="TotalCurrency" xfId="2549" xr:uid="{68FAEA8A-70E4-4066-9AF1-5D2E2BDAF6E5}"/>
    <cellStyle name="typeset" xfId="2550" xr:uid="{700CFB1F-2798-4A83-9C7B-B5E65D93094B}"/>
    <cellStyle name="ubordinated Debt" xfId="2551" xr:uid="{AFA116B4-1583-4F04-86B6-6E4FA59FB4B2}"/>
    <cellStyle name="uk" xfId="2552" xr:uid="{774C8CB7-A90F-43FC-9BC8-D3A041DD2FA0}"/>
    <cellStyle name="Un" xfId="2553" xr:uid="{9FA211A9-CD7F-42D4-9F6E-76BC10476E80}"/>
    <cellStyle name="Underline_Single" xfId="2554" xr:uid="{AD7AFA2B-E238-49A3-B705-27ED516A4676}"/>
    <cellStyle name="UNLocked" xfId="2555" xr:uid="{F6EDB2D2-CFF6-4184-823A-48B5B2A5199E}"/>
    <cellStyle name="Unprot" xfId="2556" xr:uid="{5E2CF467-7F2C-40FE-8B42-2D8DDA86EF1B}"/>
    <cellStyle name="Unprot$" xfId="2557" xr:uid="{E6336FDC-0197-4EA8-8A08-F344CACC6996}"/>
    <cellStyle name="Unprot_BLM_06_08_00 - mm-verma" xfId="2558" xr:uid="{02CDC0A1-253A-4B7D-9530-28929D2DD35F}"/>
    <cellStyle name="Unprotect" xfId="2559" xr:uid="{1E0EB301-F0ED-4CA2-A308-527A46175CCF}"/>
    <cellStyle name="User Entered" xfId="2560" xr:uid="{1C56E4F7-4D1D-410F-A12B-2BD4CC94958E}"/>
    <cellStyle name="V¡rgula" xfId="3525" xr:uid="{944F2EA8-946C-458A-8556-CBA4CBED20E0}"/>
    <cellStyle name="V¡rgula0" xfId="3526" xr:uid="{85B9CB19-AE71-4B74-BCE1-28C8CC2558FF}"/>
    <cellStyle name="Valor do Assistente de dados" xfId="2561" xr:uid="{BCF86D33-7EEA-4B2F-BD4D-7F3549963D3B}"/>
    <cellStyle name="Valuta (0)_ cellular Costs" xfId="3527" xr:uid="{C9BF72D8-C620-4874-8101-E4A60F67F61E}"/>
    <cellStyle name="Valuta_ cellular Costs" xfId="3528" xr:uid="{39794F98-FEE2-4AB0-B7FE-BFB73B5108C5}"/>
    <cellStyle name="Vírgula" xfId="1" builtinId="3"/>
    <cellStyle name="Vírgula 10" xfId="2563" xr:uid="{35060E3B-C265-49B8-85E2-16D68B80716B}"/>
    <cellStyle name="Vírgula 10 2" xfId="2602" xr:uid="{0DF7008E-609B-488A-AB60-343799135C0D}"/>
    <cellStyle name="Vírgula 12" xfId="2564" xr:uid="{CE4BF6CE-1289-4790-B1C7-643326EDE433}"/>
    <cellStyle name="Vírgula 2" xfId="2" xr:uid="{659F6E98-0192-4BAC-97FB-BFE58D8A8FA8}"/>
    <cellStyle name="Vírgula 2 2" xfId="2566" xr:uid="{D7DB82A1-E8F2-476E-B168-D4AC8F4FC927}"/>
    <cellStyle name="Vírgula 2 2 2" xfId="2567" xr:uid="{78908886-EAFE-46E8-87FB-88A78C7DCBD4}"/>
    <cellStyle name="Vírgula 2 2 3" xfId="2601" xr:uid="{901CFD6D-DE6D-40DB-8CFE-2BC55DFAD69A}"/>
    <cellStyle name="Vírgula 2 3" xfId="2568" xr:uid="{C73E74C1-7CEA-4217-8936-C57A11A254E2}"/>
    <cellStyle name="Vírgula 2 4" xfId="2565" xr:uid="{9A41C3FD-24C3-4D37-B125-7C7ADF52A3B1}"/>
    <cellStyle name="Vírgula 3" xfId="2569" xr:uid="{45D9A578-058D-4EF5-BC66-86A4B8A91741}"/>
    <cellStyle name="Vírgula 3 2" xfId="2570" xr:uid="{3F946B6A-AB84-4E55-B686-1D336C28DCA4}"/>
    <cellStyle name="Vírgula 3 3" xfId="2600" xr:uid="{D890D450-2724-44DE-BC9D-82C3F53351F3}"/>
    <cellStyle name="Vírgula 3_Alugueis" xfId="2571" xr:uid="{7AD7ADE3-A31E-492E-98E1-FB8BE247FDF0}"/>
    <cellStyle name="Vírgula 4" xfId="2572" xr:uid="{7D579E2C-D155-4740-B195-AD76B543E3D8}"/>
    <cellStyle name="Vírgula 5" xfId="2573" xr:uid="{3F0C2B97-5A37-45E6-944F-B3711C74DFDC}"/>
    <cellStyle name="Vírgula 6" xfId="2574" xr:uid="{50DE52CA-C33F-4707-888E-C9192E6D5512}"/>
    <cellStyle name="Vírgula 7" xfId="2598" xr:uid="{F9B066ED-25AA-422E-8321-9A4545B29FDE}"/>
    <cellStyle name="Vírgula 7 2" xfId="2605" xr:uid="{D5CF9C32-440A-45F7-876C-0A795856EB97}"/>
    <cellStyle name="Vírgula 8" xfId="2562" xr:uid="{284C2E08-DE43-4320-B55E-DF9071C662B8}"/>
    <cellStyle name="Virgule fixe" xfId="2575" xr:uid="{1B9C3EF6-A42C-40D0-978A-D7FBAD9DCDD8}"/>
    <cellStyle name="Währung [0]_Compiling Utility Macros" xfId="2576" xr:uid="{B9D11A7B-B4A8-44BA-BA64-1AB732A6827E}"/>
    <cellStyle name="Währung_Compiling Utility Macros" xfId="2577" xr:uid="{836212A1-F02F-44F8-A04B-42ABECC1086B}"/>
    <cellStyle name="Warning Text" xfId="2578" xr:uid="{13251114-4B82-40ED-8878-5997E4DBEA63}"/>
    <cellStyle name="Warning Text 2" xfId="3529" xr:uid="{3B59C1D1-03A6-4631-B10D-31960EC2B094}"/>
    <cellStyle name="White" xfId="2579" xr:uid="{E57C4537-7A93-4412-8841-41A6116B8A1D}"/>
    <cellStyle name="WhitePattern" xfId="2580" xr:uid="{65BF7269-2552-4D9C-811C-B84EAB8FE889}"/>
    <cellStyle name="WhitePattern1" xfId="2581" xr:uid="{C833BF5F-0BA5-46EB-A875-EA73C239A20E}"/>
    <cellStyle name="WhiteText" xfId="2582" xr:uid="{1C95D8A5-28C4-4A99-B4D6-D7322A3CAFAE}"/>
    <cellStyle name="WholeNumber" xfId="2583" xr:uid="{69A0230F-E7EA-4AFF-844F-A6F2A715C7FB}"/>
    <cellStyle name="WrappedBold" xfId="2584" xr:uid="{2CDC963E-4BD0-46D3-B009-399315B8C6E2}"/>
    <cellStyle name="x" xfId="2585" xr:uid="{477B6227-B1E6-43F7-B95F-B7D2B1803890}"/>
    <cellStyle name="x_FPL acc.dil v8" xfId="2586" xr:uid="{F4CDD0FC-31B2-4B5D-A369-89A8C13803B2}"/>
    <cellStyle name="x_Papaya_Elektro_v04" xfId="2587" xr:uid="{0D36D9C5-ABCA-4238-83E9-5B1DE926C726}"/>
    <cellStyle name="x_school specialty v7" xfId="2588" xr:uid="{3FC11C7D-8B86-4DF1-92D3-390CF8007945}"/>
    <cellStyle name="x_WACC Papaya_v02" xfId="2589" xr:uid="{D5AD08D8-71E3-4D64-A06B-F8FAF8305BAD}"/>
    <cellStyle name="x2" xfId="2590" xr:uid="{4EDE424A-D782-4ACA-BC25-7F8DDAC424C5}"/>
    <cellStyle name="Y JY" xfId="2591" xr:uid="{F0454347-9E70-4CD2-8E89-73933F5F5DC2}"/>
    <cellStyle name="Year" xfId="2592" xr:uid="{E710197F-8533-4DD7-9AE4-54E3BC24546F}"/>
    <cellStyle name="yellow" xfId="2593" xr:uid="{2A5BC0AE-B318-491A-B8CF-BAE814DE2B52}"/>
    <cellStyle name="Yen" xfId="2594" xr:uid="{AA1D09A6-A247-4112-9568-ECC5039194BD}"/>
    <cellStyle name="標準_0903q3cone" xfId="2595" xr:uid="{E103EAEE-10A3-4936-9F1C-132FD7D18D57}"/>
  </cellStyles>
  <dxfs count="0"/>
  <tableStyles count="0" defaultTableStyle="TableStyleMedium2" defaultPivotStyle="PivotStyleLight16"/>
  <colors>
    <mruColors>
      <color rgb="FF595959"/>
      <color rgb="FF009A44"/>
      <color rgb="FF0D5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119531</xdr:colOff>
      <xdr:row>0</xdr:row>
      <xdr:rowOff>59765</xdr:rowOff>
    </xdr:from>
    <xdr:to>
      <xdr:col>0</xdr:col>
      <xdr:colOff>2188883</xdr:colOff>
      <xdr:row>0</xdr:row>
      <xdr:rowOff>250012</xdr:rowOff>
    </xdr:to>
    <xdr:pic>
      <xdr:nvPicPr>
        <xdr:cNvPr id="2" name="Imagem 1" descr="Desenho com traços pretos em fundo branco&#10;&#10;O conteúdo gerado por IA pode estar incorreto.">
          <a:extLst>
            <a:ext uri="{FF2B5EF4-FFF2-40B4-BE49-F238E27FC236}">
              <a16:creationId xmlns:a16="http://schemas.microsoft.com/office/drawing/2014/main" id="{B83C9B38-C822-4156-B7B8-C4501CDB8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531" y="59765"/>
          <a:ext cx="2069352" cy="182141"/>
        </a:xfrm>
        <a:prstGeom prst="rect">
          <a:avLst/>
        </a:prstGeom>
      </xdr:spPr>
    </xdr:pic>
    <xdr:clientData/>
  </xdr:twoCellAnchor>
  <xdr:twoCellAnchor editAs="oneCell">
    <xdr:from>
      <xdr:col>0</xdr:col>
      <xdr:colOff>2660361</xdr:colOff>
      <xdr:row>0</xdr:row>
      <xdr:rowOff>127002</xdr:rowOff>
    </xdr:from>
    <xdr:to>
      <xdr:col>0</xdr:col>
      <xdr:colOff>3750917</xdr:colOff>
      <xdr:row>0</xdr:row>
      <xdr:rowOff>230854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10B02003-3B90-45D2-9096-AF5B4D14F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0361" y="127002"/>
          <a:ext cx="1107701" cy="103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4AD3-0F07-4B8C-BA4E-A8EF79C18374}">
  <dimension ref="A1:AE49"/>
  <sheetViews>
    <sheetView showGridLines="0"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defaultColWidth="8.6640625" defaultRowHeight="13.2"/>
  <cols>
    <col min="1" max="1" width="56.44140625" style="7" customWidth="1"/>
    <col min="2" max="2" width="17.33203125" style="7" customWidth="1"/>
    <col min="3" max="3" width="18.109375" style="7" customWidth="1"/>
    <col min="4" max="7" width="14.6640625" style="7" customWidth="1"/>
    <col min="8" max="8" width="16.88671875" style="7" customWidth="1"/>
    <col min="9" max="9" width="17.33203125" style="7" customWidth="1"/>
    <col min="10" max="12" width="14.6640625" style="7" customWidth="1"/>
    <col min="13" max="13" width="16.33203125" style="7" customWidth="1"/>
    <col min="14" max="14" width="14.6640625" style="7" customWidth="1"/>
    <col min="15" max="15" width="15.5546875" style="7" customWidth="1"/>
    <col min="16" max="28" width="14.6640625" style="7" customWidth="1"/>
    <col min="29" max="29" width="5.109375" style="7" customWidth="1"/>
    <col min="30" max="30" width="17.44140625" style="42" bestFit="1" customWidth="1"/>
    <col min="31" max="31" width="11.88671875" style="7" bestFit="1" customWidth="1"/>
    <col min="32" max="16384" width="8.6640625" style="7"/>
  </cols>
  <sheetData>
    <row r="1" spans="1:31" ht="25.5" customHeight="1" thickBot="1">
      <c r="A1" s="28"/>
      <c r="B1" s="88"/>
      <c r="C1" s="87"/>
      <c r="D1" s="28"/>
      <c r="E1" s="29"/>
      <c r="F1" s="29"/>
      <c r="G1" s="29"/>
      <c r="H1" s="29"/>
      <c r="I1" s="29"/>
      <c r="J1" s="30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1" s="8" customFormat="1" ht="30.9" customHeight="1" thickBot="1">
      <c r="A2" s="51" t="s">
        <v>60</v>
      </c>
      <c r="B2" s="88" t="s">
        <v>74</v>
      </c>
      <c r="C2" s="88">
        <v>2025</v>
      </c>
      <c r="D2" s="51" t="s">
        <v>70</v>
      </c>
      <c r="E2" s="21" t="s">
        <v>53</v>
      </c>
      <c r="F2" s="21" t="s">
        <v>52</v>
      </c>
      <c r="G2" s="21">
        <v>2024</v>
      </c>
      <c r="H2" s="21">
        <v>2023</v>
      </c>
      <c r="I2" s="21" t="s">
        <v>52</v>
      </c>
      <c r="J2" s="21">
        <v>2022</v>
      </c>
      <c r="K2" s="21" t="s">
        <v>52</v>
      </c>
      <c r="L2" s="21">
        <v>2021</v>
      </c>
      <c r="M2" s="21" t="s">
        <v>52</v>
      </c>
      <c r="N2" s="21">
        <v>2020</v>
      </c>
      <c r="O2" s="21">
        <v>2019</v>
      </c>
      <c r="P2" s="21">
        <v>2018</v>
      </c>
      <c r="Q2" s="21">
        <v>2017</v>
      </c>
      <c r="R2" s="21">
        <v>2016</v>
      </c>
      <c r="S2" s="21">
        <v>2015</v>
      </c>
      <c r="T2" s="65" t="s">
        <v>61</v>
      </c>
      <c r="U2" s="21">
        <v>2014</v>
      </c>
      <c r="V2" s="21">
        <v>2013</v>
      </c>
      <c r="W2" s="21">
        <v>2012</v>
      </c>
      <c r="X2" s="21">
        <v>2011</v>
      </c>
      <c r="Y2" s="21">
        <v>2010</v>
      </c>
      <c r="Z2" s="21">
        <v>2009</v>
      </c>
      <c r="AA2" s="21">
        <v>2008</v>
      </c>
      <c r="AB2" s="21">
        <v>2007</v>
      </c>
    </row>
    <row r="3" spans="1:31" ht="13.8" thickBot="1">
      <c r="A3" s="31" t="s">
        <v>50</v>
      </c>
      <c r="B3" s="89">
        <v>46112</v>
      </c>
      <c r="C3" s="32">
        <v>46022</v>
      </c>
      <c r="D3" s="32">
        <v>45930</v>
      </c>
      <c r="E3" s="32">
        <v>45838</v>
      </c>
      <c r="F3" s="33">
        <v>45846</v>
      </c>
      <c r="G3" s="32">
        <v>45657</v>
      </c>
      <c r="H3" s="32">
        <v>45291</v>
      </c>
      <c r="I3" s="32">
        <v>45099</v>
      </c>
      <c r="J3" s="32">
        <v>44926</v>
      </c>
      <c r="K3" s="32">
        <v>44749</v>
      </c>
      <c r="L3" s="32">
        <v>44561</v>
      </c>
      <c r="M3" s="32">
        <v>44439</v>
      </c>
      <c r="N3" s="32">
        <v>44196</v>
      </c>
      <c r="O3" s="32">
        <v>43830</v>
      </c>
      <c r="P3" s="32">
        <v>43465</v>
      </c>
      <c r="Q3" s="32">
        <v>43100</v>
      </c>
      <c r="R3" s="32">
        <v>42735</v>
      </c>
      <c r="S3" s="32">
        <v>42369</v>
      </c>
      <c r="T3" s="32">
        <v>42241</v>
      </c>
      <c r="U3" s="32">
        <v>42004</v>
      </c>
      <c r="V3" s="32">
        <v>41639</v>
      </c>
      <c r="W3" s="33">
        <v>41274</v>
      </c>
      <c r="X3" s="32">
        <v>40908</v>
      </c>
      <c r="Y3" s="32">
        <v>40543</v>
      </c>
      <c r="Z3" s="32">
        <v>40178</v>
      </c>
      <c r="AA3" s="33">
        <v>39813</v>
      </c>
      <c r="AB3" s="33">
        <v>39447</v>
      </c>
    </row>
    <row r="4" spans="1:31" ht="15.6">
      <c r="A4" s="20" t="s">
        <v>54</v>
      </c>
      <c r="B4" s="22">
        <v>11536.562091657601</v>
      </c>
      <c r="C4" s="22">
        <v>11536.562091657601</v>
      </c>
      <c r="D4" s="22">
        <v>12494.663721000001</v>
      </c>
      <c r="E4" s="22">
        <v>12494.663721000001</v>
      </c>
      <c r="F4" s="22">
        <v>12494.663721000001</v>
      </c>
      <c r="G4" s="22">
        <v>10337</v>
      </c>
      <c r="H4" s="83">
        <v>7830</v>
      </c>
      <c r="I4" s="23">
        <v>7830</v>
      </c>
      <c r="J4" s="23">
        <v>6559</v>
      </c>
      <c r="K4" s="23">
        <v>6559</v>
      </c>
      <c r="L4" s="23">
        <v>4800</v>
      </c>
      <c r="M4" s="23">
        <v>4799.6648729999997</v>
      </c>
      <c r="N4" s="23">
        <v>2767</v>
      </c>
      <c r="O4" s="23">
        <v>2604</v>
      </c>
      <c r="P4" s="64">
        <v>2586.890085</v>
      </c>
      <c r="Q4" s="23">
        <v>2520</v>
      </c>
      <c r="R4" s="23">
        <v>2704</v>
      </c>
      <c r="S4" s="64">
        <v>2535.0133110000002</v>
      </c>
      <c r="T4" s="23">
        <v>2535</v>
      </c>
      <c r="U4" s="23">
        <v>2376</v>
      </c>
      <c r="V4" s="23">
        <v>1992.7631696399999</v>
      </c>
      <c r="W4" s="23">
        <v>1448.4830999999999</v>
      </c>
      <c r="X4" s="23">
        <v>1756</v>
      </c>
      <c r="Y4" s="23">
        <v>1266</v>
      </c>
      <c r="Z4" s="23">
        <v>1251</v>
      </c>
      <c r="AA4" s="23">
        <v>936</v>
      </c>
      <c r="AB4" s="23">
        <v>586</v>
      </c>
    </row>
    <row r="5" spans="1:31" ht="15.6">
      <c r="A5" s="20" t="s">
        <v>55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83">
        <v>1919</v>
      </c>
      <c r="I5" s="23">
        <v>1919</v>
      </c>
      <c r="J5" s="23">
        <v>1758</v>
      </c>
      <c r="K5" s="23">
        <v>2164</v>
      </c>
      <c r="L5" s="23">
        <v>1360</v>
      </c>
      <c r="M5" s="23">
        <v>1359.7376799312001</v>
      </c>
      <c r="N5" s="23">
        <v>755</v>
      </c>
      <c r="O5" s="23">
        <v>754</v>
      </c>
      <c r="P5" s="64">
        <v>725.99348891040006</v>
      </c>
      <c r="Q5" s="23">
        <v>682</v>
      </c>
      <c r="R5" s="23">
        <v>638</v>
      </c>
      <c r="S5" s="64">
        <v>518.15224474110005</v>
      </c>
      <c r="T5" s="23">
        <v>518</v>
      </c>
      <c r="U5" s="23">
        <v>486</v>
      </c>
      <c r="V5" s="23">
        <v>427.16004011408239</v>
      </c>
      <c r="W5" s="23">
        <f>414.875732685+246.2328</f>
        <v>661.108532685</v>
      </c>
      <c r="X5" s="23">
        <v>283</v>
      </c>
      <c r="Y5" s="23">
        <v>0</v>
      </c>
      <c r="Z5" s="23">
        <v>0</v>
      </c>
      <c r="AA5" s="23">
        <v>0</v>
      </c>
      <c r="AB5" s="23">
        <v>0</v>
      </c>
    </row>
    <row r="6" spans="1:31" s="9" customFormat="1">
      <c r="A6" s="20" t="s">
        <v>49</v>
      </c>
      <c r="B6" s="22">
        <v>244.40448254</v>
      </c>
      <c r="C6" s="22">
        <v>299.87230302999996</v>
      </c>
      <c r="D6" s="22">
        <v>305.71182057999999</v>
      </c>
      <c r="E6" s="22">
        <v>289.85367864</v>
      </c>
      <c r="F6" s="22">
        <v>285.48964561000003</v>
      </c>
      <c r="G6" s="22">
        <v>324.26658744999997</v>
      </c>
      <c r="H6" s="83">
        <v>321</v>
      </c>
      <c r="I6" s="24">
        <v>363</v>
      </c>
      <c r="J6" s="24">
        <v>408</v>
      </c>
      <c r="K6" s="24">
        <v>441</v>
      </c>
      <c r="L6" s="24">
        <v>0</v>
      </c>
      <c r="M6" s="24">
        <v>0</v>
      </c>
      <c r="N6" s="24">
        <v>0</v>
      </c>
      <c r="O6" s="24">
        <v>0</v>
      </c>
      <c r="P6" s="64">
        <v>0</v>
      </c>
      <c r="Q6" s="24">
        <v>0</v>
      </c>
      <c r="R6" s="24">
        <v>0</v>
      </c>
      <c r="S6" s="66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D6" s="8"/>
    </row>
    <row r="7" spans="1:31">
      <c r="A7" s="20" t="s">
        <v>48</v>
      </c>
      <c r="B7" s="22">
        <v>3665</v>
      </c>
      <c r="C7" s="22">
        <v>3538</v>
      </c>
      <c r="D7" s="22">
        <v>3552</v>
      </c>
      <c r="E7" s="22">
        <v>3007</v>
      </c>
      <c r="F7" s="22">
        <v>2821</v>
      </c>
      <c r="G7" s="22">
        <v>2701</v>
      </c>
      <c r="H7" s="83">
        <v>2189</v>
      </c>
      <c r="I7" s="23">
        <v>2080</v>
      </c>
      <c r="J7" s="23">
        <v>1907</v>
      </c>
      <c r="K7" s="23">
        <v>1684</v>
      </c>
      <c r="L7" s="23">
        <v>1570</v>
      </c>
      <c r="M7" s="23">
        <v>1138.1884799000002</v>
      </c>
      <c r="N7" s="23">
        <v>1114</v>
      </c>
      <c r="O7" s="23">
        <v>1045</v>
      </c>
      <c r="P7" s="64">
        <v>918.78774511111794</v>
      </c>
      <c r="Q7" s="23">
        <v>794</v>
      </c>
      <c r="R7" s="23">
        <v>768</v>
      </c>
      <c r="S7" s="64">
        <v>799.8526366177631</v>
      </c>
      <c r="T7" s="23">
        <v>771</v>
      </c>
      <c r="U7" s="23">
        <v>901</v>
      </c>
      <c r="V7" s="64">
        <v>829.83</v>
      </c>
      <c r="W7" s="23">
        <v>769</v>
      </c>
      <c r="X7" s="23">
        <v>766</v>
      </c>
      <c r="Y7" s="23">
        <f>2239.052-1551.694</f>
        <v>687.35800000000017</v>
      </c>
      <c r="Z7" s="23">
        <f>784.821-355.931</f>
        <v>428.89000000000004</v>
      </c>
      <c r="AA7" s="23">
        <f>674.32-312.974</f>
        <v>361.34600000000006</v>
      </c>
      <c r="AB7" s="23">
        <f>354.931-138.202</f>
        <v>216.72899999999998</v>
      </c>
    </row>
    <row r="8" spans="1:31">
      <c r="A8" s="20" t="s">
        <v>47</v>
      </c>
      <c r="B8" s="22">
        <v>553</v>
      </c>
      <c r="C8" s="22">
        <v>440</v>
      </c>
      <c r="D8" s="22">
        <v>374</v>
      </c>
      <c r="E8" s="22">
        <v>202</v>
      </c>
      <c r="F8" s="22">
        <v>358</v>
      </c>
      <c r="G8" s="22">
        <v>274</v>
      </c>
      <c r="H8" s="83">
        <v>147</v>
      </c>
      <c r="I8" s="24">
        <v>303</v>
      </c>
      <c r="J8" s="24">
        <v>123</v>
      </c>
      <c r="K8" s="24">
        <v>280</v>
      </c>
      <c r="L8" s="24">
        <v>88</v>
      </c>
      <c r="M8" s="25">
        <v>33.058576000000002</v>
      </c>
      <c r="N8" s="24">
        <v>149</v>
      </c>
      <c r="O8" s="24">
        <v>168</v>
      </c>
      <c r="P8" s="64">
        <v>108.31280550356801</v>
      </c>
      <c r="Q8" s="24">
        <v>333</v>
      </c>
      <c r="R8" s="24">
        <v>177</v>
      </c>
      <c r="S8" s="64">
        <v>192.81037720587517</v>
      </c>
      <c r="T8" s="24">
        <v>45</v>
      </c>
      <c r="U8" s="24">
        <v>135</v>
      </c>
      <c r="V8" s="64">
        <v>80.055999999999997</v>
      </c>
      <c r="W8" s="24">
        <v>94.966999999999999</v>
      </c>
      <c r="X8" s="24">
        <v>90</v>
      </c>
      <c r="Y8" s="25">
        <v>45.610999999999997</v>
      </c>
      <c r="Z8" s="25">
        <v>36.805</v>
      </c>
      <c r="AA8" s="25">
        <f>11.975</f>
        <v>11.975</v>
      </c>
      <c r="AB8" s="25">
        <f>13.24</f>
        <v>13.24</v>
      </c>
    </row>
    <row r="9" spans="1:31">
      <c r="A9" s="20" t="s">
        <v>46</v>
      </c>
      <c r="B9" s="22">
        <v>3553</v>
      </c>
      <c r="C9" s="22">
        <v>3666</v>
      </c>
      <c r="D9" s="22">
        <v>5104</v>
      </c>
      <c r="E9" s="22">
        <v>2684</v>
      </c>
      <c r="F9" s="22">
        <v>3185</v>
      </c>
      <c r="G9" s="22">
        <v>3567</v>
      </c>
      <c r="H9" s="83">
        <v>3472</v>
      </c>
      <c r="I9" s="23">
        <v>3089</v>
      </c>
      <c r="J9" s="23">
        <v>3193</v>
      </c>
      <c r="K9" s="23">
        <v>2862</v>
      </c>
      <c r="L9" s="23">
        <v>2802</v>
      </c>
      <c r="M9" s="23">
        <v>1120.9973239999999</v>
      </c>
      <c r="N9" s="23">
        <v>1225</v>
      </c>
      <c r="O9" s="23">
        <v>1004</v>
      </c>
      <c r="P9" s="64">
        <v>803.57343213831007</v>
      </c>
      <c r="Q9" s="23">
        <v>525</v>
      </c>
      <c r="R9" s="23">
        <v>462</v>
      </c>
      <c r="S9" s="64">
        <v>635.55104560475002</v>
      </c>
      <c r="T9" s="23">
        <v>354</v>
      </c>
      <c r="U9" s="23">
        <v>620</v>
      </c>
      <c r="V9" s="64">
        <v>514.81799999999998</v>
      </c>
      <c r="W9" s="23">
        <v>397.86900000000003</v>
      </c>
      <c r="X9" s="23">
        <v>362</v>
      </c>
      <c r="Y9" s="23">
        <v>239.22200000000001</v>
      </c>
      <c r="Z9" s="23">
        <v>239.67099999999999</v>
      </c>
      <c r="AA9" s="25">
        <f>259.079</f>
        <v>259.07900000000001</v>
      </c>
      <c r="AB9" s="25">
        <f>134.976</f>
        <v>134.976</v>
      </c>
    </row>
    <row r="10" spans="1:31">
      <c r="A10" s="20" t="s">
        <v>45</v>
      </c>
      <c r="B10" s="22">
        <v>2573</v>
      </c>
      <c r="C10" s="22">
        <v>2243</v>
      </c>
      <c r="D10" s="22">
        <v>761</v>
      </c>
      <c r="E10" s="22">
        <v>2712</v>
      </c>
      <c r="F10" s="22">
        <v>1978</v>
      </c>
      <c r="G10" s="22">
        <v>1626</v>
      </c>
      <c r="H10" s="83">
        <v>1378</v>
      </c>
      <c r="I10" s="23">
        <v>2033</v>
      </c>
      <c r="J10" s="23">
        <v>1670</v>
      </c>
      <c r="K10" s="23">
        <v>1677</v>
      </c>
      <c r="L10" s="23">
        <v>1472</v>
      </c>
      <c r="M10" s="23">
        <v>1727.0881939999999</v>
      </c>
      <c r="N10" s="23">
        <v>808</v>
      </c>
      <c r="O10" s="23">
        <v>757</v>
      </c>
      <c r="P10" s="64">
        <v>649.89767400000005</v>
      </c>
      <c r="Q10" s="23">
        <v>475</v>
      </c>
      <c r="R10" s="23">
        <v>478</v>
      </c>
      <c r="S10" s="64">
        <v>381.80869300000001</v>
      </c>
      <c r="T10" s="23">
        <v>508</v>
      </c>
      <c r="U10" s="23">
        <v>357</v>
      </c>
      <c r="V10" s="64">
        <v>378.48099999999999</v>
      </c>
      <c r="W10" s="23">
        <v>278.42899999999997</v>
      </c>
      <c r="X10" s="23">
        <v>258</v>
      </c>
      <c r="Y10" s="23">
        <v>191.21199999999999</v>
      </c>
      <c r="Z10" s="23">
        <v>201.78899999999999</v>
      </c>
      <c r="AA10" s="25">
        <f>193.855</f>
        <v>193.85499999999999</v>
      </c>
      <c r="AB10" s="25">
        <f>95.454</f>
        <v>95.453999999999994</v>
      </c>
    </row>
    <row r="11" spans="1:31" ht="13.8" thickBot="1">
      <c r="A11" s="20" t="s">
        <v>44</v>
      </c>
      <c r="B11" s="22">
        <v>761</v>
      </c>
      <c r="C11" s="22">
        <v>2354</v>
      </c>
      <c r="D11" s="22">
        <v>1652</v>
      </c>
      <c r="E11" s="22">
        <v>1106</v>
      </c>
      <c r="F11" s="22">
        <v>1201</v>
      </c>
      <c r="G11" s="22">
        <v>1920</v>
      </c>
      <c r="H11" s="84">
        <v>1528</v>
      </c>
      <c r="I11" s="23">
        <v>1195</v>
      </c>
      <c r="J11" s="23">
        <v>1166</v>
      </c>
      <c r="K11" s="23">
        <v>1020</v>
      </c>
      <c r="L11" s="23">
        <v>108</v>
      </c>
      <c r="M11" s="23">
        <v>1197.0698457000001</v>
      </c>
      <c r="N11" s="23">
        <v>1520</v>
      </c>
      <c r="O11" s="23">
        <v>846</v>
      </c>
      <c r="P11" s="64">
        <v>492.89998025834495</v>
      </c>
      <c r="Q11" s="23">
        <v>725</v>
      </c>
      <c r="R11" s="23">
        <v>1016</v>
      </c>
      <c r="S11" s="64">
        <v>671.09203160275399</v>
      </c>
      <c r="T11" s="23">
        <v>218</v>
      </c>
      <c r="U11" s="23">
        <v>355</v>
      </c>
      <c r="V11" s="64">
        <v>376.45083460000001</v>
      </c>
      <c r="W11" s="23">
        <v>157</v>
      </c>
      <c r="X11" s="23">
        <v>130</v>
      </c>
      <c r="Y11" s="23">
        <f>110.219</f>
        <v>110.21899999999999</v>
      </c>
      <c r="Z11" s="23">
        <f>142.251</f>
        <v>142.251</v>
      </c>
      <c r="AA11" s="25">
        <f>225.207</f>
        <v>225.20699999999999</v>
      </c>
      <c r="AB11" s="25">
        <f>167.139</f>
        <v>167.13900000000001</v>
      </c>
    </row>
    <row r="12" spans="1:31" ht="13.8" thickBot="1">
      <c r="A12" s="31" t="s">
        <v>41</v>
      </c>
      <c r="B12" s="34">
        <f t="shared" ref="B12:O12" si="0">SUM(B4:B11)</f>
        <v>22885.966574197599</v>
      </c>
      <c r="C12" s="34">
        <f t="shared" si="0"/>
        <v>24077.434394687603</v>
      </c>
      <c r="D12" s="34">
        <f t="shared" si="0"/>
        <v>24243.375541580001</v>
      </c>
      <c r="E12" s="34">
        <f t="shared" si="0"/>
        <v>22495.517399640001</v>
      </c>
      <c r="F12" s="34">
        <f t="shared" si="0"/>
        <v>22323.15336661</v>
      </c>
      <c r="G12" s="34">
        <f t="shared" si="0"/>
        <v>20749.266587450002</v>
      </c>
      <c r="H12" s="34">
        <f t="shared" si="0"/>
        <v>18784</v>
      </c>
      <c r="I12" s="34">
        <f t="shared" si="0"/>
        <v>18812</v>
      </c>
      <c r="J12" s="34">
        <f t="shared" si="0"/>
        <v>16784</v>
      </c>
      <c r="K12" s="34">
        <f>SUM(K4:K11)</f>
        <v>16687</v>
      </c>
      <c r="L12" s="34">
        <f t="shared" si="0"/>
        <v>12200</v>
      </c>
      <c r="M12" s="34">
        <f>SUM(M4:M11)</f>
        <v>11375.804972531201</v>
      </c>
      <c r="N12" s="34">
        <f t="shared" si="0"/>
        <v>8338</v>
      </c>
      <c r="O12" s="34">
        <f t="shared" si="0"/>
        <v>7178</v>
      </c>
      <c r="P12" s="34">
        <f>SUM(P4:P11)</f>
        <v>6286.3552109217399</v>
      </c>
      <c r="Q12" s="34">
        <f>SUM(Q4:Q11)+1</f>
        <v>6055</v>
      </c>
      <c r="R12" s="34">
        <f>SUM(R4:R11)+1</f>
        <v>6244</v>
      </c>
      <c r="S12" s="34">
        <f>SUM(S4:S11)</f>
        <v>5734.2803397722428</v>
      </c>
      <c r="T12" s="34">
        <f>SUM(T4:T11)</f>
        <v>4949</v>
      </c>
      <c r="U12" s="34">
        <f>SUM(U4:U11)-1</f>
        <v>5229</v>
      </c>
      <c r="V12" s="34">
        <f>SUM(V4:V11)</f>
        <v>4599.5590443540823</v>
      </c>
      <c r="W12" s="34">
        <f>SUM(W4:W11)</f>
        <v>3806.8566326850005</v>
      </c>
      <c r="X12" s="34">
        <f t="shared" ref="X12:AB12" si="1">SUM(X4:X11)</f>
        <v>3645</v>
      </c>
      <c r="Y12" s="34">
        <f t="shared" si="1"/>
        <v>2539.6220000000003</v>
      </c>
      <c r="Z12" s="34">
        <f t="shared" si="1"/>
        <v>2300.4060000000004</v>
      </c>
      <c r="AA12" s="34">
        <f t="shared" si="1"/>
        <v>1987.462</v>
      </c>
      <c r="AB12" s="34">
        <f t="shared" si="1"/>
        <v>1213.538</v>
      </c>
      <c r="AD12" s="57"/>
      <c r="AE12" s="45"/>
    </row>
    <row r="13" spans="1:31">
      <c r="A13" s="20" t="s">
        <v>43</v>
      </c>
      <c r="B13" s="22">
        <v>1023</v>
      </c>
      <c r="C13" s="22">
        <v>1935</v>
      </c>
      <c r="D13" s="20">
        <v>1463</v>
      </c>
      <c r="E13" s="22">
        <v>648</v>
      </c>
      <c r="F13" s="26">
        <v>784</v>
      </c>
      <c r="G13" s="26">
        <v>1725</v>
      </c>
      <c r="H13" s="83">
        <v>1179</v>
      </c>
      <c r="I13" s="24">
        <v>855</v>
      </c>
      <c r="J13" s="24">
        <v>1477</v>
      </c>
      <c r="K13" s="24">
        <v>901</v>
      </c>
      <c r="L13" s="24">
        <v>963</v>
      </c>
      <c r="M13" s="23">
        <v>378.52950510000005</v>
      </c>
      <c r="N13" s="24">
        <v>1021</v>
      </c>
      <c r="O13" s="24">
        <v>849</v>
      </c>
      <c r="P13" s="64">
        <v>645.12202636558209</v>
      </c>
      <c r="Q13" s="24">
        <v>393</v>
      </c>
      <c r="R13" s="24">
        <v>405</v>
      </c>
      <c r="S13" s="64">
        <v>389.00556521105699</v>
      </c>
      <c r="T13" s="24">
        <v>75</v>
      </c>
      <c r="U13" s="24">
        <v>313</v>
      </c>
      <c r="V13" s="64">
        <v>236.21700000000001</v>
      </c>
      <c r="W13" s="85">
        <v>137.75800000000001</v>
      </c>
      <c r="X13" s="24">
        <v>118</v>
      </c>
      <c r="Y13" s="25">
        <f>94.974</f>
        <v>94.974000000000004</v>
      </c>
      <c r="Z13" s="25">
        <f>63.104</f>
        <v>63.103999999999999</v>
      </c>
      <c r="AA13" s="25">
        <f>10.535</f>
        <v>10.535</v>
      </c>
      <c r="AB13" s="25">
        <f>5.444</f>
        <v>5.444</v>
      </c>
    </row>
    <row r="14" spans="1:31" s="9" customFormat="1">
      <c r="A14" s="20" t="s">
        <v>71</v>
      </c>
      <c r="B14" s="22">
        <v>381</v>
      </c>
      <c r="C14" s="22">
        <v>738</v>
      </c>
      <c r="D14" s="20">
        <v>668</v>
      </c>
      <c r="E14" s="22">
        <v>466</v>
      </c>
      <c r="F14" s="26">
        <v>531</v>
      </c>
      <c r="G14" s="26">
        <v>613</v>
      </c>
      <c r="H14" s="83">
        <v>161</v>
      </c>
      <c r="I14" s="24">
        <v>248</v>
      </c>
      <c r="J14" s="24"/>
      <c r="K14" s="24">
        <v>0</v>
      </c>
      <c r="L14" s="24">
        <v>0</v>
      </c>
      <c r="M14" s="23">
        <v>0</v>
      </c>
      <c r="N14" s="24">
        <v>0</v>
      </c>
      <c r="O14" s="24">
        <v>0</v>
      </c>
      <c r="P14" s="64">
        <v>11.567</v>
      </c>
      <c r="Q14" s="24">
        <v>18</v>
      </c>
      <c r="R14" s="24">
        <v>76</v>
      </c>
      <c r="S14" s="64">
        <v>65.317713171083</v>
      </c>
      <c r="T14" s="24">
        <v>45</v>
      </c>
      <c r="U14" s="24">
        <v>66</v>
      </c>
      <c r="V14" s="64">
        <v>120.9673871</v>
      </c>
      <c r="W14" s="85">
        <v>182</v>
      </c>
      <c r="X14" s="24">
        <v>114</v>
      </c>
      <c r="Y14" s="24">
        <v>50</v>
      </c>
      <c r="Z14" s="24">
        <v>39</v>
      </c>
      <c r="AA14" s="24">
        <v>10</v>
      </c>
      <c r="AB14" s="24">
        <v>5.4</v>
      </c>
      <c r="AD14" s="8"/>
    </row>
    <row r="15" spans="1:31" s="9" customFormat="1">
      <c r="A15" s="20" t="s">
        <v>72</v>
      </c>
      <c r="B15" s="22">
        <v>7154</v>
      </c>
      <c r="C15" s="22">
        <v>7588</v>
      </c>
      <c r="D15" s="20">
        <v>619</v>
      </c>
      <c r="E15" s="22">
        <v>361</v>
      </c>
      <c r="F15" s="26">
        <v>415</v>
      </c>
      <c r="G15" s="26">
        <v>519</v>
      </c>
      <c r="H15" s="83">
        <v>4298</v>
      </c>
      <c r="I15" s="24">
        <v>406</v>
      </c>
      <c r="J15" s="24">
        <v>231</v>
      </c>
      <c r="K15" s="24">
        <v>0</v>
      </c>
      <c r="L15" s="2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64">
        <v>0</v>
      </c>
      <c r="T15" s="24">
        <v>0</v>
      </c>
      <c r="U15" s="24">
        <v>0</v>
      </c>
      <c r="V15" s="64">
        <v>0</v>
      </c>
      <c r="W15" s="64">
        <v>0</v>
      </c>
      <c r="X15" s="24"/>
      <c r="Y15" s="24">
        <v>0</v>
      </c>
      <c r="Z15" s="24">
        <v>11</v>
      </c>
      <c r="AA15" s="24">
        <v>37</v>
      </c>
      <c r="AB15" s="24">
        <v>9</v>
      </c>
      <c r="AD15" s="8"/>
    </row>
    <row r="16" spans="1:31" ht="13.8" thickBot="1">
      <c r="A16" s="20" t="s">
        <v>42</v>
      </c>
      <c r="B16" s="22">
        <v>589</v>
      </c>
      <c r="C16" s="22">
        <v>536</v>
      </c>
      <c r="D16" s="20">
        <v>7639</v>
      </c>
      <c r="E16" s="22">
        <v>6896</v>
      </c>
      <c r="F16" s="26">
        <v>5991</v>
      </c>
      <c r="G16" s="26">
        <v>5250</v>
      </c>
      <c r="H16" s="84">
        <v>334</v>
      </c>
      <c r="I16" s="23">
        <v>3994</v>
      </c>
      <c r="J16" s="23">
        <v>3426</v>
      </c>
      <c r="K16" s="23">
        <v>2999</v>
      </c>
      <c r="L16" s="23">
        <v>2461</v>
      </c>
      <c r="M16" s="23">
        <v>2501.7206329999999</v>
      </c>
      <c r="N16" s="23">
        <v>2130</v>
      </c>
      <c r="O16" s="23">
        <v>1708</v>
      </c>
      <c r="P16" s="23">
        <v>1481.3432467246498</v>
      </c>
      <c r="Q16" s="23">
        <v>1471</v>
      </c>
      <c r="R16" s="23">
        <v>1807</v>
      </c>
      <c r="S16" s="64">
        <v>1711.37213329016</v>
      </c>
      <c r="T16" s="23">
        <v>1013</v>
      </c>
      <c r="U16" s="23">
        <v>1332</v>
      </c>
      <c r="V16" s="64">
        <v>1170.289</v>
      </c>
      <c r="W16" s="85">
        <v>810.86</v>
      </c>
      <c r="X16" s="27">
        <v>640</v>
      </c>
      <c r="Y16" s="23">
        <f>449.593</f>
        <v>449.59300000000002</v>
      </c>
      <c r="Z16" s="23">
        <v>339</v>
      </c>
      <c r="AA16" s="23">
        <v>392</v>
      </c>
      <c r="AB16" s="23">
        <v>185</v>
      </c>
    </row>
    <row r="17" spans="1:31" ht="13.8" thickBot="1">
      <c r="A17" s="31" t="s">
        <v>41</v>
      </c>
      <c r="B17" s="34">
        <v>9147</v>
      </c>
      <c r="C17" s="34">
        <f t="shared" ref="C17:O17" si="2">SUM(C13:C16)</f>
        <v>10797</v>
      </c>
      <c r="D17" s="34">
        <f t="shared" si="2"/>
        <v>10389</v>
      </c>
      <c r="E17" s="34">
        <f t="shared" si="2"/>
        <v>8371</v>
      </c>
      <c r="F17" s="34">
        <f t="shared" si="2"/>
        <v>7721</v>
      </c>
      <c r="G17" s="34">
        <f t="shared" si="2"/>
        <v>8107</v>
      </c>
      <c r="H17" s="34">
        <f t="shared" si="2"/>
        <v>5972</v>
      </c>
      <c r="I17" s="34">
        <f t="shared" si="2"/>
        <v>5503</v>
      </c>
      <c r="J17" s="34">
        <f t="shared" si="2"/>
        <v>5134</v>
      </c>
      <c r="K17" s="34">
        <f>SUM(K13:K16)</f>
        <v>3900</v>
      </c>
      <c r="L17" s="34">
        <f t="shared" si="2"/>
        <v>3424</v>
      </c>
      <c r="M17" s="34">
        <f>SUM(M13:M16)</f>
        <v>2880.2501381000002</v>
      </c>
      <c r="N17" s="34">
        <f t="shared" si="2"/>
        <v>3151</v>
      </c>
      <c r="O17" s="34">
        <f t="shared" si="2"/>
        <v>2557</v>
      </c>
      <c r="P17" s="34">
        <f>SUM(P13:P16)</f>
        <v>2138.0322730902317</v>
      </c>
      <c r="Q17" s="34">
        <f t="shared" ref="Q17:AB17" si="3">SUM(Q13:Q16)</f>
        <v>1882</v>
      </c>
      <c r="R17" s="34">
        <f t="shared" si="3"/>
        <v>2288</v>
      </c>
      <c r="S17" s="34">
        <f>SUM(S13:S16)</f>
        <v>2165.6954116723</v>
      </c>
      <c r="T17" s="34">
        <f>SUM(T13:T16)</f>
        <v>1133</v>
      </c>
      <c r="U17" s="34">
        <f t="shared" si="3"/>
        <v>1711</v>
      </c>
      <c r="V17" s="34">
        <f t="shared" si="3"/>
        <v>1527.4733870999999</v>
      </c>
      <c r="W17" s="34">
        <f t="shared" si="3"/>
        <v>1130.6179999999999</v>
      </c>
      <c r="X17" s="35">
        <f t="shared" si="3"/>
        <v>872</v>
      </c>
      <c r="Y17" s="34">
        <f t="shared" si="3"/>
        <v>594.56700000000001</v>
      </c>
      <c r="Z17" s="34">
        <f t="shared" si="3"/>
        <v>452.10399999999998</v>
      </c>
      <c r="AA17" s="34">
        <f t="shared" si="3"/>
        <v>449.53499999999997</v>
      </c>
      <c r="AB17" s="34">
        <f t="shared" si="3"/>
        <v>204.84399999999999</v>
      </c>
      <c r="AD17" s="57"/>
      <c r="AE17" s="45"/>
    </row>
    <row r="18" spans="1:31" s="11" customFormat="1" ht="13.8" thickBot="1">
      <c r="A18" s="31" t="s">
        <v>40</v>
      </c>
      <c r="B18" s="34">
        <v>13738.966574197599</v>
      </c>
      <c r="C18" s="34">
        <f t="shared" ref="C18:O18" si="4">C12-C17</f>
        <v>13280.434394687603</v>
      </c>
      <c r="D18" s="34">
        <f t="shared" si="4"/>
        <v>13854.375541580001</v>
      </c>
      <c r="E18" s="34">
        <f t="shared" si="4"/>
        <v>14124.517399640001</v>
      </c>
      <c r="F18" s="34">
        <f t="shared" si="4"/>
        <v>14602.15336661</v>
      </c>
      <c r="G18" s="34">
        <f t="shared" si="4"/>
        <v>12642.266587450002</v>
      </c>
      <c r="H18" s="34">
        <f t="shared" si="4"/>
        <v>12812</v>
      </c>
      <c r="I18" s="34">
        <f t="shared" si="4"/>
        <v>13309</v>
      </c>
      <c r="J18" s="34">
        <f t="shared" si="4"/>
        <v>11650</v>
      </c>
      <c r="K18" s="34">
        <f>K12-K17</f>
        <v>12787</v>
      </c>
      <c r="L18" s="34">
        <f t="shared" ref="L18" si="5">L12-L17</f>
        <v>8776</v>
      </c>
      <c r="M18" s="34">
        <f>M12-M17</f>
        <v>8495.554834431201</v>
      </c>
      <c r="N18" s="34">
        <f t="shared" si="4"/>
        <v>5187</v>
      </c>
      <c r="O18" s="34">
        <f t="shared" si="4"/>
        <v>4621</v>
      </c>
      <c r="P18" s="34">
        <f t="shared" ref="P18" si="6">P12-P17</f>
        <v>4148.3229378315082</v>
      </c>
      <c r="Q18" s="34">
        <f>Q12-Q17+1</f>
        <v>4174</v>
      </c>
      <c r="R18" s="34">
        <f>R12-R17</f>
        <v>3956</v>
      </c>
      <c r="S18" s="34">
        <f>S12-S17</f>
        <v>3568.5849280999428</v>
      </c>
      <c r="T18" s="34">
        <f>T12-T17</f>
        <v>3816</v>
      </c>
      <c r="U18" s="34">
        <f>U12-U17+1</f>
        <v>3519</v>
      </c>
      <c r="V18" s="34">
        <f>V12-V17</f>
        <v>3072.0856572540824</v>
      </c>
      <c r="W18" s="34">
        <f t="shared" ref="W18:AB18" si="7">W12-W17</f>
        <v>2676.2386326850005</v>
      </c>
      <c r="X18" s="35">
        <f t="shared" si="7"/>
        <v>2773</v>
      </c>
      <c r="Y18" s="34">
        <f t="shared" si="7"/>
        <v>1945.0550000000003</v>
      </c>
      <c r="Z18" s="34">
        <f t="shared" si="7"/>
        <v>1848.3020000000004</v>
      </c>
      <c r="AA18" s="34">
        <f t="shared" si="7"/>
        <v>1537.9270000000001</v>
      </c>
      <c r="AB18" s="34">
        <f t="shared" si="7"/>
        <v>1008.694</v>
      </c>
      <c r="AD18" s="58"/>
      <c r="AE18" s="47"/>
    </row>
    <row r="19" spans="1:31" ht="13.8" thickBot="1">
      <c r="A19" s="31" t="s">
        <v>51</v>
      </c>
      <c r="B19" s="36">
        <v>27.547024943537082</v>
      </c>
      <c r="C19" s="36">
        <f>C18*1000000/C20</f>
        <v>26.627654675172192</v>
      </c>
      <c r="D19" s="36">
        <f t="shared" ref="D19:AB19" si="8">D18*1000000/D20</f>
        <v>31.250726133548874</v>
      </c>
      <c r="E19" s="36">
        <f t="shared" si="8"/>
        <v>31.860073642435466</v>
      </c>
      <c r="F19" s="36">
        <f t="shared" si="8"/>
        <v>32.937456794820406</v>
      </c>
      <c r="G19" s="36">
        <f t="shared" si="8"/>
        <v>28.516623477254118</v>
      </c>
      <c r="H19" s="36">
        <f t="shared" si="8"/>
        <v>28.899483922706413</v>
      </c>
      <c r="I19" s="36">
        <f t="shared" si="8"/>
        <v>58.716644994876091</v>
      </c>
      <c r="J19" s="36">
        <f t="shared" si="8"/>
        <v>54.843505610248179</v>
      </c>
      <c r="K19" s="36">
        <f>K18*1000000/K20</f>
        <v>60.196043453926485</v>
      </c>
      <c r="L19" s="36">
        <f t="shared" ref="L19" si="9">L18*1000000/L20</f>
        <v>41.313871694037601</v>
      </c>
      <c r="M19" s="36">
        <f>M18*1000000/M20</f>
        <v>43.993013663659745</v>
      </c>
      <c r="N19" s="36">
        <f t="shared" si="8"/>
        <v>27.214774784228336</v>
      </c>
      <c r="O19" s="36">
        <f t="shared" si="8"/>
        <v>24.245127101970144</v>
      </c>
      <c r="P19" s="36">
        <f t="shared" ref="P19" si="10">P18*1000000/P20</f>
        <v>43.530238860741449</v>
      </c>
      <c r="Q19" s="36">
        <f t="shared" si="8"/>
        <v>42.16694027023614</v>
      </c>
      <c r="R19" s="36">
        <f t="shared" si="8"/>
        <v>39.96464200025256</v>
      </c>
      <c r="S19" s="37">
        <f t="shared" si="8"/>
        <v>36.050864281853194</v>
      </c>
      <c r="T19" s="36">
        <f>T18*1000000/T20</f>
        <v>38.55032201035484</v>
      </c>
      <c r="U19" s="36">
        <f t="shared" si="8"/>
        <v>35.549943174643261</v>
      </c>
      <c r="V19" s="36">
        <f t="shared" si="8"/>
        <v>31.035086826660763</v>
      </c>
      <c r="W19" s="36">
        <f t="shared" si="8"/>
        <v>27.060730884855538</v>
      </c>
      <c r="X19" s="38">
        <f t="shared" si="8"/>
        <v>28.039131423949037</v>
      </c>
      <c r="Y19" s="36">
        <f t="shared" si="8"/>
        <v>19.649501199646423</v>
      </c>
      <c r="Z19" s="36">
        <f t="shared" si="8"/>
        <v>18.672074756913755</v>
      </c>
      <c r="AA19" s="36">
        <f t="shared" si="8"/>
        <v>15.536577850738732</v>
      </c>
      <c r="AB19" s="36">
        <f t="shared" si="8"/>
        <v>10.19011491349918</v>
      </c>
      <c r="AD19" s="59"/>
      <c r="AE19" s="50"/>
    </row>
    <row r="20" spans="1:31" ht="13.8" thickBot="1">
      <c r="A20" s="39" t="s">
        <v>39</v>
      </c>
      <c r="B20" s="39">
        <v>498745930</v>
      </c>
      <c r="C20" s="40">
        <v>498745930</v>
      </c>
      <c r="D20" s="40">
        <v>443329716</v>
      </c>
      <c r="E20" s="40">
        <v>443329716</v>
      </c>
      <c r="F20" s="40">
        <v>443329716</v>
      </c>
      <c r="G20" s="40">
        <v>443329716</v>
      </c>
      <c r="H20" s="40">
        <v>443329716</v>
      </c>
      <c r="I20" s="40">
        <v>226664858</v>
      </c>
      <c r="J20" s="40">
        <v>212422599</v>
      </c>
      <c r="K20" s="40">
        <v>212422599</v>
      </c>
      <c r="L20" s="40">
        <v>212422599</v>
      </c>
      <c r="M20" s="40">
        <v>193111454</v>
      </c>
      <c r="N20" s="40">
        <v>190595000</v>
      </c>
      <c r="O20" s="40">
        <v>190595000</v>
      </c>
      <c r="P20" s="40">
        <v>95297500</v>
      </c>
      <c r="Q20" s="40">
        <v>98987500</v>
      </c>
      <c r="R20" s="40">
        <v>98987500</v>
      </c>
      <c r="S20" s="40">
        <v>98987500</v>
      </c>
      <c r="T20" s="40">
        <v>98987500</v>
      </c>
      <c r="U20" s="40">
        <v>98987500</v>
      </c>
      <c r="V20" s="40">
        <v>98987500</v>
      </c>
      <c r="W20" s="40">
        <v>98897500</v>
      </c>
      <c r="X20" s="41">
        <f>W20</f>
        <v>98897500</v>
      </c>
      <c r="Y20" s="40">
        <v>98987500</v>
      </c>
      <c r="Z20" s="40">
        <v>98987500</v>
      </c>
      <c r="AA20" s="40">
        <v>98987500</v>
      </c>
      <c r="AB20" s="40">
        <v>98987500</v>
      </c>
    </row>
    <row r="21" spans="1:31" ht="72.75" customHeight="1" thickBot="1">
      <c r="A21" s="39" t="s">
        <v>62</v>
      </c>
      <c r="B21" s="39"/>
      <c r="C21" s="73" t="s">
        <v>73</v>
      </c>
      <c r="D21" s="39"/>
      <c r="E21" s="74"/>
      <c r="F21" s="74"/>
      <c r="G21" s="74"/>
      <c r="H21" s="73" t="s">
        <v>67</v>
      </c>
      <c r="I21" s="73" t="s">
        <v>66</v>
      </c>
      <c r="J21" s="40"/>
      <c r="K21" s="40"/>
      <c r="L21" s="73" t="s">
        <v>65</v>
      </c>
      <c r="M21" s="73" t="s">
        <v>64</v>
      </c>
      <c r="N21" s="40"/>
      <c r="O21" s="73" t="s">
        <v>63</v>
      </c>
      <c r="P21" s="73" t="s">
        <v>68</v>
      </c>
      <c r="Q21" s="74"/>
      <c r="R21" s="74"/>
      <c r="S21" s="74"/>
      <c r="T21" s="74"/>
      <c r="U21" s="74"/>
      <c r="V21" s="74"/>
      <c r="W21" s="74"/>
      <c r="X21" s="75"/>
      <c r="Y21" s="74"/>
      <c r="Z21" s="74"/>
      <c r="AA21" s="74"/>
      <c r="AB21" s="74"/>
    </row>
    <row r="22" spans="1:31" ht="13.8" thickBot="1">
      <c r="A22" s="39" t="s">
        <v>69</v>
      </c>
      <c r="B22" s="86">
        <f>B18*1000000/498745930</f>
        <v>27.547024943537082</v>
      </c>
      <c r="C22" s="86">
        <f>C18*1000000/498745930</f>
        <v>26.627654675172192</v>
      </c>
      <c r="D22" s="86">
        <f t="shared" ref="D22:AA22" si="11">D18*1000000/498745930</f>
        <v>27.778423257669491</v>
      </c>
      <c r="E22" s="86">
        <f t="shared" si="11"/>
        <v>28.320065488333913</v>
      </c>
      <c r="F22" s="86">
        <f t="shared" si="11"/>
        <v>29.27773940252505</v>
      </c>
      <c r="G22" s="86">
        <f t="shared" si="11"/>
        <v>25.348109782971061</v>
      </c>
      <c r="H22" s="86">
        <f t="shared" si="11"/>
        <v>25.688430179269833</v>
      </c>
      <c r="I22" s="86">
        <f t="shared" si="11"/>
        <v>26.684929539174384</v>
      </c>
      <c r="J22" s="86">
        <f t="shared" si="11"/>
        <v>23.35858660540849</v>
      </c>
      <c r="K22" s="86">
        <f t="shared" si="11"/>
        <v>25.638304456940631</v>
      </c>
      <c r="L22" s="86">
        <f t="shared" si="11"/>
        <v>17.596133566443338</v>
      </c>
      <c r="M22" s="86">
        <f t="shared" si="11"/>
        <v>17.033832906528584</v>
      </c>
      <c r="N22" s="86">
        <f t="shared" si="11"/>
        <v>10.40008486886299</v>
      </c>
      <c r="O22" s="86">
        <f t="shared" si="11"/>
        <v>9.2652385153298393</v>
      </c>
      <c r="P22" s="86">
        <f t="shared" si="11"/>
        <v>8.3175073485441935</v>
      </c>
      <c r="Q22" s="86">
        <f t="shared" si="11"/>
        <v>8.3689906000836931</v>
      </c>
      <c r="R22" s="86">
        <f t="shared" si="11"/>
        <v>7.9318943013730454</v>
      </c>
      <c r="S22" s="86">
        <f t="shared" si="11"/>
        <v>7.1551158885646302</v>
      </c>
      <c r="T22" s="86">
        <f t="shared" si="11"/>
        <v>7.6511902563295102</v>
      </c>
      <c r="U22" s="86">
        <f t="shared" si="11"/>
        <v>7.0556966750585817</v>
      </c>
      <c r="V22" s="86">
        <f t="shared" si="11"/>
        <v>6.1596205050817803</v>
      </c>
      <c r="W22" s="86">
        <f t="shared" si="11"/>
        <v>5.3659357835461439</v>
      </c>
      <c r="X22" s="86">
        <f t="shared" si="11"/>
        <v>5.5599451207551711</v>
      </c>
      <c r="Y22" s="86">
        <f t="shared" si="11"/>
        <v>3.8998914738010999</v>
      </c>
      <c r="Z22" s="86">
        <f t="shared" si="11"/>
        <v>3.7058989133004063</v>
      </c>
      <c r="AA22" s="86">
        <f t="shared" si="11"/>
        <v>3.0835880705833536</v>
      </c>
      <c r="AB22" s="86">
        <f>AB18*1000000/498745930</f>
        <v>2.0224606143653143</v>
      </c>
      <c r="AD22" s="59"/>
      <c r="AE22" s="50"/>
    </row>
    <row r="23" spans="1:31">
      <c r="A23" s="69"/>
      <c r="B23" s="69"/>
      <c r="C23" s="69"/>
      <c r="D23" s="69"/>
      <c r="E23" s="10"/>
      <c r="F23" s="10"/>
      <c r="G23" s="10"/>
      <c r="H23" s="1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D23" s="60"/>
    </row>
    <row r="24" spans="1:31">
      <c r="A24" s="69"/>
      <c r="B24" s="69"/>
      <c r="C24" s="69"/>
      <c r="D24" s="69"/>
      <c r="E24" s="10"/>
      <c r="F24" s="10"/>
      <c r="G24" s="10"/>
      <c r="H24" s="10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D24" s="60"/>
    </row>
    <row r="25" spans="1:31">
      <c r="A25" s="69"/>
      <c r="B25" s="69"/>
      <c r="C25" s="69"/>
      <c r="D25" s="69"/>
      <c r="E25" s="10"/>
      <c r="F25" s="10"/>
      <c r="G25" s="10"/>
      <c r="H25" s="81"/>
      <c r="I25" s="1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D25" s="60"/>
    </row>
    <row r="26" spans="1:31" s="9" customFormat="1">
      <c r="A26" s="72" t="s">
        <v>56</v>
      </c>
      <c r="B26" s="72"/>
      <c r="C26" s="72"/>
      <c r="D26" s="72"/>
      <c r="E26" s="52"/>
      <c r="F26" s="52"/>
      <c r="G26" s="52"/>
      <c r="H26" s="77"/>
      <c r="I26" s="46"/>
      <c r="J26" s="13"/>
      <c r="K26" s="43"/>
      <c r="L26" s="43"/>
      <c r="M26" s="49"/>
      <c r="N26" s="43"/>
      <c r="O26" s="43"/>
      <c r="P26" s="53"/>
      <c r="Q26" s="43"/>
      <c r="R26" s="43"/>
      <c r="S26" s="49"/>
      <c r="T26" s="48"/>
      <c r="U26" s="43"/>
      <c r="V26" s="49"/>
      <c r="W26" s="48"/>
      <c r="X26" s="44"/>
      <c r="Y26" s="46"/>
      <c r="Z26" s="46"/>
      <c r="AA26" s="46"/>
      <c r="AB26" s="46"/>
      <c r="AD26" s="8"/>
    </row>
    <row r="27" spans="1:31" ht="20.399999999999999">
      <c r="A27" s="70" t="s">
        <v>58</v>
      </c>
      <c r="B27" s="70"/>
      <c r="C27" s="70"/>
      <c r="D27" s="70"/>
      <c r="H27" s="63"/>
      <c r="I27" s="79"/>
      <c r="S27" s="14"/>
      <c r="T27" s="54"/>
      <c r="U27" s="14"/>
      <c r="V27" s="14"/>
      <c r="W27" s="14"/>
      <c r="X27" s="14"/>
    </row>
    <row r="28" spans="1:31" s="17" customFormat="1">
      <c r="A28" s="71"/>
      <c r="B28" s="71"/>
      <c r="C28" s="71"/>
      <c r="D28" s="71"/>
      <c r="E28" s="15"/>
      <c r="F28" s="15"/>
      <c r="G28" s="15"/>
      <c r="H28" s="78"/>
      <c r="I28" s="76"/>
      <c r="J28" s="16"/>
      <c r="K28" s="16"/>
      <c r="L28" s="16"/>
      <c r="M28" s="16"/>
      <c r="N28" s="16"/>
      <c r="O28" s="16"/>
      <c r="P28" s="16"/>
      <c r="Q28" s="16"/>
      <c r="R28" s="16"/>
      <c r="S28" s="62"/>
      <c r="T28" s="56"/>
      <c r="U28" s="16"/>
      <c r="V28" s="62"/>
      <c r="W28" s="62"/>
      <c r="X28" s="16"/>
      <c r="Y28" s="16"/>
      <c r="Z28" s="16"/>
      <c r="AA28" s="16"/>
      <c r="AB28" s="16"/>
    </row>
    <row r="29" spans="1:31" ht="20.399999999999999">
      <c r="A29" s="70" t="s">
        <v>59</v>
      </c>
      <c r="B29" s="70"/>
      <c r="C29" s="70"/>
      <c r="D29" s="70"/>
      <c r="H29" s="82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55"/>
      <c r="U29" s="18"/>
      <c r="V29" s="67"/>
      <c r="W29" s="61"/>
      <c r="X29" s="19"/>
      <c r="Y29" s="18"/>
      <c r="Z29" s="18"/>
      <c r="AA29" s="18"/>
      <c r="AB29" s="18"/>
    </row>
    <row r="30" spans="1:31">
      <c r="A30" s="71"/>
      <c r="B30" s="71"/>
      <c r="C30" s="71"/>
      <c r="D30" s="71"/>
      <c r="V30" s="68"/>
      <c r="W30" s="45"/>
    </row>
    <row r="31" spans="1:31" ht="20.399999999999999">
      <c r="A31" s="70" t="s">
        <v>57</v>
      </c>
      <c r="B31" s="70"/>
      <c r="C31" s="70"/>
      <c r="D31" s="70"/>
      <c r="P31" s="63"/>
    </row>
    <row r="32" spans="1:31">
      <c r="H32" s="80"/>
      <c r="I32" s="80"/>
      <c r="P32" s="63"/>
    </row>
    <row r="33" spans="9:23">
      <c r="S33" s="63"/>
      <c r="U33" s="63"/>
      <c r="V33" s="63"/>
      <c r="W33" s="63"/>
    </row>
    <row r="34" spans="9:23">
      <c r="P34" s="63"/>
      <c r="S34" s="63"/>
      <c r="U34" s="63"/>
      <c r="V34" s="63"/>
      <c r="W34" s="63"/>
    </row>
    <row r="35" spans="9:23">
      <c r="P35" s="63"/>
      <c r="U35" s="63"/>
      <c r="V35" s="63"/>
      <c r="W35" s="63"/>
    </row>
    <row r="36" spans="9:23">
      <c r="P36" s="63"/>
      <c r="S36" s="63"/>
      <c r="V36" s="63"/>
      <c r="W36" s="63"/>
    </row>
    <row r="37" spans="9:23">
      <c r="I37" s="18"/>
      <c r="P37" s="63"/>
      <c r="S37" s="63"/>
      <c r="V37" s="63"/>
      <c r="W37" s="63"/>
    </row>
    <row r="38" spans="9:23">
      <c r="I38" s="18"/>
      <c r="P38" s="63"/>
      <c r="S38" s="63"/>
      <c r="V38" s="63"/>
      <c r="W38" s="63"/>
    </row>
    <row r="39" spans="9:23">
      <c r="I39" s="18"/>
      <c r="P39" s="63"/>
      <c r="S39" s="63"/>
      <c r="V39" s="63"/>
      <c r="W39" s="63"/>
    </row>
    <row r="40" spans="9:23">
      <c r="I40" s="18"/>
      <c r="S40" s="63"/>
      <c r="V40" s="63"/>
      <c r="W40" s="63"/>
    </row>
    <row r="41" spans="9:23">
      <c r="I41" s="18"/>
      <c r="V41" s="63"/>
      <c r="W41" s="63"/>
    </row>
    <row r="42" spans="9:23">
      <c r="I42" s="18"/>
      <c r="V42" s="63"/>
      <c r="W42" s="63"/>
    </row>
    <row r="43" spans="9:23">
      <c r="I43" s="18"/>
      <c r="V43" s="63"/>
      <c r="W43" s="63"/>
    </row>
    <row r="44" spans="9:23">
      <c r="I44" s="18"/>
      <c r="V44" s="63"/>
      <c r="W44" s="63"/>
    </row>
    <row r="45" spans="9:23">
      <c r="I45" s="18"/>
      <c r="V45" s="63"/>
      <c r="W45" s="63"/>
    </row>
    <row r="46" spans="9:23">
      <c r="V46" s="63"/>
      <c r="W46" s="63"/>
    </row>
    <row r="47" spans="9:23">
      <c r="V47" s="63"/>
      <c r="W47" s="63"/>
    </row>
    <row r="48" spans="9:23">
      <c r="V48" s="63"/>
      <c r="W48" s="63"/>
    </row>
    <row r="49" spans="22:22">
      <c r="V49" s="6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B30D-3469-4690-890C-E6E297C1B781}">
  <dimension ref="A1:Y1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"/>
    </sheetView>
  </sheetViews>
  <sheetFormatPr defaultRowHeight="14.4"/>
  <cols>
    <col min="1" max="1" width="45.33203125" bestFit="1" customWidth="1"/>
    <col min="2" max="9" width="11.109375" bestFit="1" customWidth="1"/>
    <col min="10" max="24" width="12.109375" customWidth="1"/>
  </cols>
  <sheetData>
    <row r="1" spans="1:25">
      <c r="G1" s="5"/>
    </row>
    <row r="2" spans="1: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38</v>
      </c>
    </row>
    <row r="3" spans="1:25">
      <c r="A3" t="s">
        <v>23</v>
      </c>
      <c r="B3" s="1">
        <v>2704</v>
      </c>
      <c r="C3" s="1">
        <v>2704</v>
      </c>
      <c r="D3" s="1">
        <v>2681</v>
      </c>
      <c r="E3" s="1">
        <v>2520</v>
      </c>
      <c r="F3" s="1">
        <v>2520</v>
      </c>
      <c r="G3" s="1">
        <v>2520</v>
      </c>
      <c r="H3" s="1">
        <v>2520</v>
      </c>
      <c r="I3" s="1">
        <v>2587</v>
      </c>
      <c r="J3" s="1">
        <v>2587</v>
      </c>
      <c r="K3" s="1">
        <v>2587</v>
      </c>
      <c r="L3" s="1">
        <v>2672</v>
      </c>
      <c r="M3" s="1">
        <v>2604</v>
      </c>
      <c r="N3" s="1">
        <v>2604</v>
      </c>
      <c r="O3" s="1">
        <v>2604</v>
      </c>
      <c r="P3" s="1">
        <v>2767</v>
      </c>
      <c r="Q3" s="1">
        <v>2767</v>
      </c>
      <c r="R3" s="1">
        <v>2767</v>
      </c>
      <c r="S3" s="1">
        <v>2767</v>
      </c>
      <c r="T3" s="1">
        <v>4800</v>
      </c>
      <c r="U3" s="1">
        <v>4800</v>
      </c>
      <c r="V3" s="1">
        <v>4800</v>
      </c>
      <c r="W3" s="1">
        <v>6559</v>
      </c>
      <c r="X3" s="1">
        <v>6559</v>
      </c>
    </row>
    <row r="4" spans="1:25">
      <c r="A4" t="s">
        <v>24</v>
      </c>
      <c r="B4" s="1">
        <v>638</v>
      </c>
      <c r="C4" s="1">
        <v>638</v>
      </c>
      <c r="D4" s="1">
        <v>682</v>
      </c>
      <c r="E4" s="1">
        <v>682</v>
      </c>
      <c r="F4" s="1">
        <v>682</v>
      </c>
      <c r="G4" s="1">
        <v>682</v>
      </c>
      <c r="H4" s="1">
        <v>682</v>
      </c>
      <c r="I4" s="1">
        <v>726</v>
      </c>
      <c r="J4" s="1">
        <v>726</v>
      </c>
      <c r="K4" s="1">
        <v>726</v>
      </c>
      <c r="L4" s="1">
        <v>754</v>
      </c>
      <c r="M4" s="1">
        <v>754</v>
      </c>
      <c r="N4" s="1">
        <v>754</v>
      </c>
      <c r="O4" s="1">
        <v>754</v>
      </c>
      <c r="P4" s="1">
        <v>755</v>
      </c>
      <c r="Q4" s="1">
        <v>755</v>
      </c>
      <c r="R4" s="1">
        <v>755</v>
      </c>
      <c r="S4" s="1">
        <v>755</v>
      </c>
      <c r="T4" s="1">
        <v>1360</v>
      </c>
      <c r="U4" s="1">
        <v>1360</v>
      </c>
      <c r="V4" s="1">
        <v>1360</v>
      </c>
      <c r="W4" s="1">
        <v>1758</v>
      </c>
      <c r="X4" s="1">
        <v>1758</v>
      </c>
    </row>
    <row r="5" spans="1:25">
      <c r="A5" t="s">
        <v>25</v>
      </c>
      <c r="B5" s="1">
        <v>754</v>
      </c>
      <c r="C5" s="1">
        <v>770</v>
      </c>
      <c r="D5" s="1">
        <v>795</v>
      </c>
      <c r="E5" s="1">
        <v>794</v>
      </c>
      <c r="F5" s="1">
        <v>801</v>
      </c>
      <c r="G5" s="1">
        <v>926</v>
      </c>
      <c r="H5" s="1">
        <v>886</v>
      </c>
      <c r="I5" s="1">
        <v>919</v>
      </c>
      <c r="J5" s="1">
        <v>1015</v>
      </c>
      <c r="K5" s="1">
        <v>1026</v>
      </c>
      <c r="L5" s="1">
        <v>1044</v>
      </c>
      <c r="M5" s="1">
        <v>1045</v>
      </c>
      <c r="N5" s="1">
        <v>1087</v>
      </c>
      <c r="O5" s="1">
        <v>1086</v>
      </c>
      <c r="P5" s="1">
        <v>1112</v>
      </c>
      <c r="Q5" s="1">
        <v>1114</v>
      </c>
      <c r="R5" s="1">
        <v>1138</v>
      </c>
      <c r="S5" s="1">
        <v>1138</v>
      </c>
      <c r="T5" s="1">
        <v>1535</v>
      </c>
      <c r="U5" s="1">
        <v>1570</v>
      </c>
      <c r="V5" s="1">
        <v>1684</v>
      </c>
      <c r="W5" s="1">
        <v>1816</v>
      </c>
      <c r="X5" s="1">
        <v>1899</v>
      </c>
    </row>
    <row r="6" spans="1:25">
      <c r="A6" t="s">
        <v>26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441</v>
      </c>
      <c r="W6" s="1">
        <v>456</v>
      </c>
      <c r="X6" s="1">
        <v>443</v>
      </c>
    </row>
    <row r="7" spans="1:25">
      <c r="A7" t="s">
        <v>27</v>
      </c>
      <c r="B7" s="1">
        <v>145</v>
      </c>
      <c r="C7" s="1">
        <v>181</v>
      </c>
      <c r="D7" s="1">
        <v>215</v>
      </c>
      <c r="E7" s="1">
        <v>333</v>
      </c>
      <c r="F7" s="1">
        <v>87</v>
      </c>
      <c r="G7" s="1">
        <v>87</v>
      </c>
      <c r="H7" s="1">
        <v>86</v>
      </c>
      <c r="I7" s="1">
        <v>108</v>
      </c>
      <c r="J7" s="1">
        <v>116</v>
      </c>
      <c r="K7" s="1">
        <v>18</v>
      </c>
      <c r="L7" s="1">
        <v>223</v>
      </c>
      <c r="M7" s="1">
        <v>168</v>
      </c>
      <c r="N7" s="1">
        <v>145</v>
      </c>
      <c r="O7" s="1">
        <v>32</v>
      </c>
      <c r="P7" s="1">
        <v>51</v>
      </c>
      <c r="Q7" s="1">
        <v>149</v>
      </c>
      <c r="R7" s="1">
        <v>28</v>
      </c>
      <c r="S7" s="1">
        <v>33</v>
      </c>
      <c r="T7" s="1">
        <v>33</v>
      </c>
      <c r="U7" s="1">
        <v>88</v>
      </c>
      <c r="V7" s="1">
        <v>280</v>
      </c>
      <c r="W7" s="1">
        <v>91</v>
      </c>
      <c r="X7" s="1">
        <v>165</v>
      </c>
    </row>
    <row r="8" spans="1:25">
      <c r="A8" t="s">
        <v>28</v>
      </c>
      <c r="B8" s="1">
        <v>466</v>
      </c>
      <c r="C8" s="1">
        <v>500</v>
      </c>
      <c r="D8" s="1">
        <v>929</v>
      </c>
      <c r="E8" s="1">
        <v>525</v>
      </c>
      <c r="F8" s="1">
        <v>584</v>
      </c>
      <c r="G8" s="1">
        <v>502</v>
      </c>
      <c r="H8" s="1">
        <v>1243</v>
      </c>
      <c r="I8" s="1">
        <v>804</v>
      </c>
      <c r="J8" s="1">
        <v>676</v>
      </c>
      <c r="K8" s="1">
        <v>715</v>
      </c>
      <c r="L8" s="1">
        <v>1518</v>
      </c>
      <c r="M8" s="1">
        <v>1004</v>
      </c>
      <c r="N8" s="1">
        <v>973</v>
      </c>
      <c r="O8" s="1">
        <v>912</v>
      </c>
      <c r="P8" s="1">
        <v>1842</v>
      </c>
      <c r="Q8" s="1">
        <v>1225</v>
      </c>
      <c r="R8" s="1">
        <v>1534</v>
      </c>
      <c r="S8" s="1">
        <v>1121</v>
      </c>
      <c r="T8" s="1">
        <v>3466</v>
      </c>
      <c r="U8" s="1">
        <v>2802</v>
      </c>
      <c r="V8" s="1">
        <v>2862</v>
      </c>
      <c r="W8" s="1">
        <v>2100</v>
      </c>
      <c r="X8" s="1">
        <v>4415</v>
      </c>
    </row>
    <row r="9" spans="1:25">
      <c r="A9" t="s">
        <v>29</v>
      </c>
      <c r="B9" s="1">
        <v>531</v>
      </c>
      <c r="C9" s="1">
        <v>577</v>
      </c>
      <c r="D9" s="1">
        <v>99</v>
      </c>
      <c r="E9" s="1">
        <v>475</v>
      </c>
      <c r="F9" s="1">
        <v>578</v>
      </c>
      <c r="G9" s="1">
        <v>770</v>
      </c>
      <c r="H9" s="1">
        <v>150</v>
      </c>
      <c r="I9" s="1">
        <v>650</v>
      </c>
      <c r="J9" s="1">
        <v>803</v>
      </c>
      <c r="K9" s="1">
        <v>1092</v>
      </c>
      <c r="L9" s="1">
        <v>130</v>
      </c>
      <c r="M9" s="1">
        <v>757</v>
      </c>
      <c r="N9" s="1">
        <v>889</v>
      </c>
      <c r="O9" s="1">
        <v>1278</v>
      </c>
      <c r="P9" s="1">
        <v>202</v>
      </c>
      <c r="Q9" s="1">
        <v>808</v>
      </c>
      <c r="R9" s="1">
        <v>1092</v>
      </c>
      <c r="S9" s="1">
        <v>1727</v>
      </c>
      <c r="T9" s="1">
        <v>399</v>
      </c>
      <c r="U9" s="1">
        <v>1472</v>
      </c>
      <c r="V9" s="1">
        <v>1677</v>
      </c>
      <c r="W9" s="1">
        <v>2660</v>
      </c>
      <c r="X9" s="1">
        <v>395</v>
      </c>
    </row>
    <row r="10" spans="1:25">
      <c r="A10" t="s">
        <v>30</v>
      </c>
      <c r="B10" s="1">
        <v>897</v>
      </c>
      <c r="C10" s="1">
        <v>450</v>
      </c>
      <c r="D10" s="1">
        <v>594</v>
      </c>
      <c r="E10" s="1">
        <v>725</v>
      </c>
      <c r="F10" s="1">
        <v>403</v>
      </c>
      <c r="G10" s="1">
        <v>454</v>
      </c>
      <c r="H10" s="1">
        <v>455</v>
      </c>
      <c r="I10" s="1">
        <v>493</v>
      </c>
      <c r="J10" s="1">
        <v>302</v>
      </c>
      <c r="K10" s="1">
        <v>375</v>
      </c>
      <c r="L10" s="1">
        <v>569</v>
      </c>
      <c r="M10" s="1">
        <v>846</v>
      </c>
      <c r="N10" s="1">
        <v>730</v>
      </c>
      <c r="O10" s="1">
        <v>828</v>
      </c>
      <c r="P10" s="1">
        <v>980</v>
      </c>
      <c r="Q10" s="1">
        <v>1520</v>
      </c>
      <c r="R10" s="1">
        <v>1548</v>
      </c>
      <c r="S10" s="1">
        <v>1197</v>
      </c>
      <c r="T10" s="1">
        <v>639</v>
      </c>
      <c r="U10" s="1">
        <v>108</v>
      </c>
      <c r="V10" s="1">
        <v>1020</v>
      </c>
      <c r="W10" s="1">
        <v>585</v>
      </c>
      <c r="X10" s="1">
        <v>1259</v>
      </c>
    </row>
    <row r="11" spans="1:25">
      <c r="A11" s="2" t="s">
        <v>31</v>
      </c>
      <c r="B11" s="3">
        <f>SUM(B3:B10)</f>
        <v>6135</v>
      </c>
      <c r="C11" s="3">
        <f t="shared" ref="C11:X11" si="0">SUM(C3:C10)</f>
        <v>5820</v>
      </c>
      <c r="D11" s="3">
        <f t="shared" si="0"/>
        <v>5995</v>
      </c>
      <c r="E11" s="3">
        <f t="shared" si="0"/>
        <v>6054</v>
      </c>
      <c r="F11" s="3">
        <f t="shared" si="0"/>
        <v>5655</v>
      </c>
      <c r="G11" s="3">
        <f t="shared" si="0"/>
        <v>5941</v>
      </c>
      <c r="H11" s="3">
        <f t="shared" si="0"/>
        <v>6022</v>
      </c>
      <c r="I11" s="3">
        <f t="shared" si="0"/>
        <v>6287</v>
      </c>
      <c r="J11" s="3">
        <f t="shared" si="0"/>
        <v>6225</v>
      </c>
      <c r="K11" s="3">
        <f t="shared" si="0"/>
        <v>6539</v>
      </c>
      <c r="L11" s="3">
        <f t="shared" si="0"/>
        <v>6910</v>
      </c>
      <c r="M11" s="3">
        <f t="shared" si="0"/>
        <v>7178</v>
      </c>
      <c r="N11" s="3">
        <f t="shared" si="0"/>
        <v>7182</v>
      </c>
      <c r="O11" s="3">
        <f t="shared" si="0"/>
        <v>7494</v>
      </c>
      <c r="P11" s="3">
        <f t="shared" si="0"/>
        <v>7709</v>
      </c>
      <c r="Q11" s="3">
        <f t="shared" si="0"/>
        <v>8338</v>
      </c>
      <c r="R11" s="3">
        <f t="shared" si="0"/>
        <v>8862</v>
      </c>
      <c r="S11" s="3">
        <f t="shared" si="0"/>
        <v>8738</v>
      </c>
      <c r="T11" s="3">
        <f t="shared" si="0"/>
        <v>12232</v>
      </c>
      <c r="U11" s="3">
        <f t="shared" si="0"/>
        <v>12200</v>
      </c>
      <c r="V11" s="3">
        <f t="shared" si="0"/>
        <v>14124</v>
      </c>
      <c r="W11" s="3">
        <f t="shared" si="0"/>
        <v>16025</v>
      </c>
      <c r="X11" s="3">
        <f t="shared" si="0"/>
        <v>16893</v>
      </c>
    </row>
    <row r="12" spans="1:25">
      <c r="A12" t="s">
        <v>32</v>
      </c>
      <c r="B12" s="1">
        <v>179</v>
      </c>
      <c r="C12" s="1">
        <v>139</v>
      </c>
      <c r="D12" s="1">
        <v>194</v>
      </c>
      <c r="E12" s="1">
        <v>393</v>
      </c>
      <c r="F12" s="1">
        <v>223</v>
      </c>
      <c r="G12" s="1">
        <v>109</v>
      </c>
      <c r="H12" s="1">
        <v>274</v>
      </c>
      <c r="I12" s="1">
        <v>645</v>
      </c>
      <c r="J12" s="1">
        <v>315</v>
      </c>
      <c r="K12" s="1">
        <v>80</v>
      </c>
      <c r="L12" s="1">
        <v>501</v>
      </c>
      <c r="M12" s="1">
        <v>849</v>
      </c>
      <c r="N12" s="1">
        <v>345</v>
      </c>
      <c r="O12" s="1">
        <v>280</v>
      </c>
      <c r="P12" s="1">
        <v>600</v>
      </c>
      <c r="Q12" s="1">
        <v>1021</v>
      </c>
      <c r="R12" s="1">
        <v>671</v>
      </c>
      <c r="S12" s="1">
        <v>379</v>
      </c>
      <c r="T12" s="1">
        <v>1076</v>
      </c>
      <c r="U12" s="1">
        <v>963</v>
      </c>
      <c r="V12" s="1">
        <v>901</v>
      </c>
      <c r="W12" s="1">
        <v>520</v>
      </c>
      <c r="X12" s="1">
        <v>985</v>
      </c>
    </row>
    <row r="13" spans="1:25">
      <c r="A13" t="s">
        <v>33</v>
      </c>
      <c r="B13" s="1">
        <v>1668</v>
      </c>
      <c r="C13" s="1">
        <v>1371</v>
      </c>
      <c r="D13" s="1">
        <v>1355</v>
      </c>
      <c r="E13" s="1">
        <v>1471</v>
      </c>
      <c r="F13" s="1">
        <v>1189</v>
      </c>
      <c r="G13" s="1">
        <v>1557</v>
      </c>
      <c r="H13" s="1">
        <v>1523</v>
      </c>
      <c r="I13" s="1">
        <v>1481</v>
      </c>
      <c r="J13" s="1">
        <v>1541</v>
      </c>
      <c r="K13" s="1">
        <v>1842</v>
      </c>
      <c r="L13" s="1">
        <v>1945</v>
      </c>
      <c r="M13" s="1">
        <v>1708</v>
      </c>
      <c r="N13" s="1">
        <v>2104</v>
      </c>
      <c r="O13" s="1">
        <v>2138</v>
      </c>
      <c r="P13" s="1">
        <v>1804</v>
      </c>
      <c r="Q13" s="1">
        <v>2130</v>
      </c>
      <c r="R13" s="1">
        <v>2350</v>
      </c>
      <c r="S13" s="1">
        <v>2502</v>
      </c>
      <c r="T13" s="1">
        <v>2786</v>
      </c>
      <c r="U13" s="1">
        <v>2461</v>
      </c>
      <c r="V13" s="1">
        <v>2999</v>
      </c>
      <c r="W13" s="1">
        <v>3755</v>
      </c>
      <c r="X13" s="1">
        <v>4261</v>
      </c>
    </row>
    <row r="14" spans="1:25">
      <c r="A14" t="s">
        <v>34</v>
      </c>
      <c r="B14" s="1">
        <v>75</v>
      </c>
      <c r="C14" s="1">
        <v>73</v>
      </c>
      <c r="D14" s="1">
        <v>70</v>
      </c>
      <c r="E14" s="1">
        <v>18</v>
      </c>
      <c r="F14" s="1">
        <v>18</v>
      </c>
      <c r="G14" s="1">
        <v>14</v>
      </c>
      <c r="H14" s="1">
        <v>14</v>
      </c>
      <c r="I14" s="1">
        <v>12</v>
      </c>
      <c r="J14" s="1">
        <v>0</v>
      </c>
      <c r="K14" s="1">
        <v>0</v>
      </c>
      <c r="L14" s="1">
        <v>12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1:25">
      <c r="A15" s="2" t="s">
        <v>31</v>
      </c>
      <c r="B15" s="3">
        <f>SUM(B12:B14)</f>
        <v>1922</v>
      </c>
      <c r="C15" s="3">
        <f t="shared" ref="C15:X15" si="1">SUM(C12:C14)</f>
        <v>1583</v>
      </c>
      <c r="D15" s="3">
        <f t="shared" si="1"/>
        <v>1619</v>
      </c>
      <c r="E15" s="3">
        <f t="shared" si="1"/>
        <v>1882</v>
      </c>
      <c r="F15" s="3">
        <f t="shared" si="1"/>
        <v>1430</v>
      </c>
      <c r="G15" s="3">
        <f t="shared" si="1"/>
        <v>1680</v>
      </c>
      <c r="H15" s="3">
        <f t="shared" si="1"/>
        <v>1811</v>
      </c>
      <c r="I15" s="3">
        <f t="shared" si="1"/>
        <v>2138</v>
      </c>
      <c r="J15" s="3">
        <f t="shared" si="1"/>
        <v>1856</v>
      </c>
      <c r="K15" s="3">
        <f t="shared" si="1"/>
        <v>1922</v>
      </c>
      <c r="L15" s="3">
        <f t="shared" si="1"/>
        <v>2458</v>
      </c>
      <c r="M15" s="3">
        <f t="shared" si="1"/>
        <v>2557</v>
      </c>
      <c r="N15" s="3">
        <f t="shared" si="1"/>
        <v>2449</v>
      </c>
      <c r="O15" s="3">
        <f t="shared" si="1"/>
        <v>2418</v>
      </c>
      <c r="P15" s="3">
        <f t="shared" si="1"/>
        <v>2404</v>
      </c>
      <c r="Q15" s="3">
        <f t="shared" si="1"/>
        <v>3151</v>
      </c>
      <c r="R15" s="3">
        <f t="shared" si="1"/>
        <v>3021</v>
      </c>
      <c r="S15" s="3">
        <f t="shared" si="1"/>
        <v>2881</v>
      </c>
      <c r="T15" s="3">
        <f t="shared" si="1"/>
        <v>3862</v>
      </c>
      <c r="U15" s="3">
        <f t="shared" si="1"/>
        <v>3424</v>
      </c>
      <c r="V15" s="3">
        <f t="shared" si="1"/>
        <v>3900</v>
      </c>
      <c r="W15" s="3">
        <f t="shared" si="1"/>
        <v>4275</v>
      </c>
      <c r="X15" s="3">
        <f t="shared" si="1"/>
        <v>5246</v>
      </c>
    </row>
    <row r="16" spans="1:25">
      <c r="A16" s="2" t="s">
        <v>35</v>
      </c>
      <c r="B16" s="3">
        <f>B11-B15</f>
        <v>4213</v>
      </c>
      <c r="C16" s="3">
        <f t="shared" ref="C16:X16" si="2">C11-C15</f>
        <v>4237</v>
      </c>
      <c r="D16" s="3">
        <f t="shared" si="2"/>
        <v>4376</v>
      </c>
      <c r="E16" s="3">
        <f t="shared" si="2"/>
        <v>4172</v>
      </c>
      <c r="F16" s="3">
        <f t="shared" si="2"/>
        <v>4225</v>
      </c>
      <c r="G16" s="3">
        <f t="shared" si="2"/>
        <v>4261</v>
      </c>
      <c r="H16" s="3">
        <f t="shared" si="2"/>
        <v>4211</v>
      </c>
      <c r="I16" s="3">
        <f t="shared" si="2"/>
        <v>4149</v>
      </c>
      <c r="J16" s="3">
        <f t="shared" si="2"/>
        <v>4369</v>
      </c>
      <c r="K16" s="3">
        <f t="shared" si="2"/>
        <v>4617</v>
      </c>
      <c r="L16" s="3">
        <f t="shared" si="2"/>
        <v>4452</v>
      </c>
      <c r="M16" s="3">
        <f t="shared" si="2"/>
        <v>4621</v>
      </c>
      <c r="N16" s="3">
        <f t="shared" si="2"/>
        <v>4733</v>
      </c>
      <c r="O16" s="3">
        <f t="shared" si="2"/>
        <v>5076</v>
      </c>
      <c r="P16" s="3">
        <f t="shared" si="2"/>
        <v>5305</v>
      </c>
      <c r="Q16" s="3">
        <f t="shared" si="2"/>
        <v>5187</v>
      </c>
      <c r="R16" s="3">
        <f t="shared" si="2"/>
        <v>5841</v>
      </c>
      <c r="S16" s="3">
        <f t="shared" si="2"/>
        <v>5857</v>
      </c>
      <c r="T16" s="3">
        <f t="shared" si="2"/>
        <v>8370</v>
      </c>
      <c r="U16" s="3">
        <f t="shared" si="2"/>
        <v>8776</v>
      </c>
      <c r="V16" s="3">
        <f t="shared" si="2"/>
        <v>10224</v>
      </c>
      <c r="W16" s="3">
        <f t="shared" si="2"/>
        <v>11750</v>
      </c>
      <c r="X16" s="3">
        <f t="shared" si="2"/>
        <v>11647</v>
      </c>
    </row>
    <row r="17" spans="1:24">
      <c r="A17" s="2" t="s">
        <v>36</v>
      </c>
      <c r="B17" s="2">
        <v>42.6</v>
      </c>
      <c r="C17" s="4">
        <v>42.8</v>
      </c>
      <c r="D17" s="2">
        <v>44.2</v>
      </c>
      <c r="E17" s="2">
        <v>42.2</v>
      </c>
      <c r="F17" s="2">
        <v>44.3</v>
      </c>
      <c r="G17" s="2">
        <v>44.1</v>
      </c>
      <c r="H17" s="2">
        <v>44.2</v>
      </c>
      <c r="I17" s="2">
        <v>43.5</v>
      </c>
      <c r="J17" s="2">
        <v>22.9</v>
      </c>
      <c r="K17" s="2">
        <v>24.2</v>
      </c>
      <c r="L17" s="2">
        <v>23.3</v>
      </c>
      <c r="M17" s="2">
        <v>24.2</v>
      </c>
      <c r="N17" s="2">
        <v>24.8</v>
      </c>
      <c r="O17" s="2">
        <v>26.6</v>
      </c>
      <c r="P17" s="2">
        <v>27.8</v>
      </c>
      <c r="Q17" s="2">
        <v>27.2</v>
      </c>
      <c r="R17" s="2">
        <v>30.6</v>
      </c>
      <c r="S17" s="2">
        <v>30.7</v>
      </c>
      <c r="T17" s="2">
        <v>43.3</v>
      </c>
      <c r="U17" s="2">
        <v>41.31</v>
      </c>
      <c r="V17" s="2">
        <v>48.13</v>
      </c>
      <c r="W17" s="2">
        <v>55.31</v>
      </c>
      <c r="X17" s="2">
        <v>54.83</v>
      </c>
    </row>
    <row r="18" spans="1:24">
      <c r="A18" s="2" t="s">
        <v>37</v>
      </c>
      <c r="B18" s="1">
        <v>98897500</v>
      </c>
      <c r="C18" s="1">
        <v>98897500</v>
      </c>
      <c r="D18" s="1">
        <v>98897500</v>
      </c>
      <c r="E18" s="1">
        <v>98897500</v>
      </c>
      <c r="F18" s="1">
        <v>95297500</v>
      </c>
      <c r="G18" s="1">
        <v>95297500</v>
      </c>
      <c r="H18" s="1">
        <v>95297500</v>
      </c>
      <c r="I18" s="1">
        <v>95297500</v>
      </c>
      <c r="J18" s="1">
        <v>190595000</v>
      </c>
      <c r="K18" s="1">
        <v>190595000</v>
      </c>
      <c r="L18" s="1">
        <v>190595000</v>
      </c>
      <c r="M18" s="1">
        <v>190595000</v>
      </c>
      <c r="N18" s="1">
        <v>190595000</v>
      </c>
      <c r="O18" s="1">
        <v>190595000</v>
      </c>
      <c r="P18" s="1">
        <v>190595000</v>
      </c>
      <c r="Q18" s="1">
        <v>190595000</v>
      </c>
      <c r="R18" s="1">
        <v>190595000</v>
      </c>
      <c r="S18" s="1">
        <v>190595000</v>
      </c>
      <c r="T18" s="1">
        <v>193111454</v>
      </c>
      <c r="U18" s="1">
        <v>212422599</v>
      </c>
      <c r="V18" s="1">
        <v>212422599</v>
      </c>
      <c r="W18" s="1">
        <v>212422599</v>
      </c>
      <c r="X18" s="1">
        <v>212422599</v>
      </c>
    </row>
  </sheetData>
  <phoneticPr fontId="3" type="noConversion"/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e0e0-a7ff-498c-a891-888aae3c0d40" xsi:nil="true"/>
    <lcf76f155ced4ddcb4097134ff3c332f xmlns="29dfc1a8-b777-4321-a74f-8963131415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004AB5DACC946B9DF68C3C2C54DFD" ma:contentTypeVersion="19" ma:contentTypeDescription="Create a new document." ma:contentTypeScope="" ma:versionID="67de9d58b28b489e4a0df681196ca246">
  <xsd:schema xmlns:xsd="http://www.w3.org/2001/XMLSchema" xmlns:xs="http://www.w3.org/2001/XMLSchema" xmlns:p="http://schemas.microsoft.com/office/2006/metadata/properties" xmlns:ns2="29dfc1a8-b777-4321-a74f-896313141591" xmlns:ns3="4c99e0e0-a7ff-498c-a891-888aae3c0d40" targetNamespace="http://schemas.microsoft.com/office/2006/metadata/properties" ma:root="true" ma:fieldsID="6f0188fe97a826f738221c2042760434" ns2:_="" ns3:_="">
    <xsd:import namespace="29dfc1a8-b777-4321-a74f-896313141591"/>
    <xsd:import namespace="4c99e0e0-a7ff-498c-a891-888aae3c0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fc1a8-b777-4321-a74f-896313141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b3cea5-0ee3-4113-b3a4-755b0456c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e0e0-a7ff-498c-a891-888aae3c0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696b19-8f9b-4b7e-8fd3-f648f8e0756d}" ma:internalName="TaxCatchAll" ma:showField="CatchAllData" ma:web="4c99e0e0-a7ff-498c-a891-888aae3c0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24DF77-7A83-4721-9F73-03E68C4BE9D4}">
  <ds:schemaRefs>
    <ds:schemaRef ds:uri="http://schemas.microsoft.com/office/2006/metadata/properties"/>
    <ds:schemaRef ds:uri="http://schemas.microsoft.com/office/infopath/2007/PartnerControls"/>
    <ds:schemaRef ds:uri="4c99e0e0-a7ff-498c-a891-888aae3c0d40"/>
    <ds:schemaRef ds:uri="29dfc1a8-b777-4321-a74f-896313141591"/>
  </ds:schemaRefs>
</ds:datastoreItem>
</file>

<file path=customXml/itemProps2.xml><?xml version="1.0" encoding="utf-8"?>
<ds:datastoreItem xmlns:ds="http://schemas.openxmlformats.org/officeDocument/2006/customXml" ds:itemID="{C84F044E-FF9C-42A0-B900-5D276223B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5A591-A208-446B-92F3-BC5FD327D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fc1a8-b777-4321-a74f-896313141591"/>
    <ds:schemaRef ds:uri="4c99e0e0-a7ff-498c-a891-888aae3c0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42df343-8f73-40db-b966-81a2807536cb}" enabled="0" method="" siteId="{942df343-8f73-40db-b966-81a2807536c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NAV Historico</vt:lpstr>
      <vt:lpstr>Trimestral Release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 Bing - SLC Agrícola</dc:creator>
  <cp:keywords/>
  <dc:description/>
  <cp:lastModifiedBy>Daniel Batista - SLC Agrícola</cp:lastModifiedBy>
  <cp:revision/>
  <dcterms:created xsi:type="dcterms:W3CDTF">2023-01-09T19:43:02Z</dcterms:created>
  <dcterms:modified xsi:type="dcterms:W3CDTF">2026-05-19T13:49:50Z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0x01010038E004AB5DACC946B9DF68C3C2C54DFD</vt:lpwstr>
  </property>
  <property fmtid="{D5CDD505-2E9C-101B-9397-08002B2CF9AE}" pid="3" name="MediaServiceImageTags">
    <vt:lpwstr/>
  </property>
</Properties>
</file>