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ruposlc.sharepoint.com/sites/EquipedeRI/Shared Documents/Analises/Releases 2025/3T25/Tabelas Site/Demais Planilhas/"/>
    </mc:Choice>
  </mc:AlternateContent>
  <xr:revisionPtr revIDLastSave="52" documentId="8_{75CAA1E8-EF19-4A1E-97FE-5836E7078E24}" xr6:coauthVersionLast="47" xr6:coauthVersionMax="47" xr10:uidLastSave="{DEFDD1D1-58EA-48E4-940E-42A70ADEAFD3}"/>
  <bookViews>
    <workbookView xWindow="-110" yWindow="-110" windowWidth="19420" windowHeight="10300" xr2:uid="{00000000-000D-0000-FFFF-FFFF00000000}"/>
  </bookViews>
  <sheets>
    <sheet name="OutrasInformaco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W12" i="2" l="1"/>
  <c r="CU12" i="2"/>
  <c r="CN11" i="2"/>
  <c r="CU11" i="2"/>
  <c r="BX12" i="2"/>
  <c r="CB12" i="2"/>
  <c r="CE12" i="2"/>
  <c r="CG12" i="2"/>
  <c r="CI12" i="2"/>
  <c r="CL12" i="2"/>
  <c r="CN12" i="2" s="1"/>
  <c r="CP12" i="2" s="1"/>
  <c r="CQ12" i="2"/>
  <c r="CQ4" i="2"/>
  <c r="CQ5" i="2"/>
  <c r="CQ6" i="2"/>
  <c r="CQ7" i="2"/>
  <c r="CQ8" i="2"/>
  <c r="CR11" i="2"/>
  <c r="CR3" i="2"/>
  <c r="CS10" i="2"/>
  <c r="CR10" i="2"/>
  <c r="CQ10" i="2"/>
  <c r="CL8" i="2"/>
  <c r="CN8" i="2" s="1"/>
  <c r="CP8" i="2" s="1"/>
  <c r="CE8" i="2"/>
  <c r="CG8" i="2" s="1"/>
  <c r="CI8" i="2" s="1"/>
  <c r="CL7" i="2"/>
  <c r="CN7" i="2" s="1"/>
  <c r="CP7" i="2" s="1"/>
  <c r="CE7" i="2"/>
  <c r="CL6" i="2"/>
  <c r="CN6" i="2" s="1"/>
  <c r="CP6" i="2" s="1"/>
  <c r="CE6" i="2"/>
  <c r="CG6" i="2" s="1"/>
  <c r="CI6" i="2" s="1"/>
  <c r="CL5" i="2"/>
  <c r="CE5" i="2"/>
  <c r="CG5" i="2" s="1"/>
  <c r="CI5" i="2" s="1"/>
  <c r="CL4" i="2"/>
  <c r="CN4" i="2" s="1"/>
  <c r="CE4" i="2"/>
  <c r="CG4" i="2" s="1"/>
  <c r="CO3" i="2"/>
  <c r="CM3" i="2"/>
  <c r="CK3" i="2"/>
  <c r="CJ3" i="2"/>
  <c r="CH3" i="2"/>
  <c r="CF3" i="2"/>
  <c r="CD3" i="2"/>
  <c r="CC3" i="2"/>
  <c r="CL3" i="2" l="1"/>
  <c r="CS3" i="2"/>
  <c r="CQ3" i="2" s="1"/>
  <c r="CN5" i="2"/>
  <c r="CP5" i="2" s="1"/>
  <c r="CE3" i="2"/>
  <c r="CI4" i="2"/>
  <c r="CP4" i="2"/>
  <c r="CG7" i="2"/>
  <c r="CI7" i="2" s="1"/>
  <c r="CN3" i="2" l="1"/>
  <c r="CP3" i="2"/>
  <c r="CI3" i="2"/>
  <c r="CG3" i="2"/>
  <c r="CO11" i="2" l="1"/>
  <c r="CP10" i="2"/>
  <c r="CO10" i="2"/>
  <c r="CN10" i="2" l="1"/>
  <c r="CM10" i="2"/>
  <c r="CM11" i="2"/>
  <c r="CK11" i="2" l="1"/>
  <c r="CJ11" i="2"/>
  <c r="CL11" i="2" s="1"/>
  <c r="CP11" i="2" s="1"/>
  <c r="CH11" i="2" l="1"/>
  <c r="BX4" i="2" l="1"/>
  <c r="BX5" i="2"/>
  <c r="BX6" i="2"/>
  <c r="BX7" i="2"/>
  <c r="BX8" i="2"/>
  <c r="CF11" i="2"/>
  <c r="CD11" i="2"/>
  <c r="CC11" i="2"/>
  <c r="CB11" i="2"/>
  <c r="CA11" i="2"/>
  <c r="CA3" i="2"/>
  <c r="B11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AI11" i="2"/>
  <c r="AJ11" i="2"/>
  <c r="AK11" i="2"/>
  <c r="AL11" i="2"/>
  <c r="AM11" i="2"/>
  <c r="AN11" i="2"/>
  <c r="AO11" i="2"/>
  <c r="AP11" i="2"/>
  <c r="AQ11" i="2"/>
  <c r="AR11" i="2"/>
  <c r="AS11" i="2"/>
  <c r="AT11" i="2"/>
  <c r="AU11" i="2"/>
  <c r="AV11" i="2"/>
  <c r="AW11" i="2"/>
  <c r="AX11" i="2"/>
  <c r="AY11" i="2"/>
  <c r="AZ11" i="2"/>
  <c r="BA11" i="2"/>
  <c r="BB11" i="2"/>
  <c r="BC11" i="2"/>
  <c r="BD11" i="2"/>
  <c r="BE11" i="2"/>
  <c r="BF11" i="2"/>
  <c r="BG11" i="2"/>
  <c r="BH11" i="2"/>
  <c r="BI11" i="2"/>
  <c r="BJ11" i="2"/>
  <c r="BK11" i="2"/>
  <c r="BL11" i="2"/>
  <c r="BM11" i="2"/>
  <c r="BN11" i="2"/>
  <c r="BO11" i="2"/>
  <c r="BP11" i="2"/>
  <c r="BQ11" i="2"/>
  <c r="BR11" i="2"/>
  <c r="BS11" i="2"/>
  <c r="BT11" i="2"/>
  <c r="BU11" i="2"/>
  <c r="BV11" i="2"/>
  <c r="BW11" i="2"/>
  <c r="BY11" i="2"/>
  <c r="BZ11" i="2"/>
  <c r="BX11" i="2" l="1"/>
  <c r="CG11" i="2"/>
  <c r="CI11" i="2"/>
  <c r="CE11" i="2"/>
  <c r="BZ8" i="2"/>
  <c r="CB8" i="2" s="1"/>
  <c r="BZ7" i="2"/>
  <c r="CB7" i="2" s="1"/>
  <c r="BZ6" i="2"/>
  <c r="CB6" i="2" s="1"/>
  <c r="BZ5" i="2"/>
  <c r="CB5" i="2" s="1"/>
  <c r="BZ4" i="2"/>
  <c r="CB4" i="2" s="1"/>
  <c r="BY3" i="2"/>
  <c r="BR3" i="2"/>
  <c r="BW3" i="2"/>
  <c r="BV3" i="2"/>
  <c r="BX3" i="2" s="1"/>
  <c r="BB8" i="2"/>
  <c r="BB7" i="2"/>
  <c r="BB6" i="2"/>
  <c r="BB5" i="2"/>
  <c r="BB4" i="2"/>
  <c r="BC3" i="2"/>
  <c r="BB3" i="2" s="1"/>
  <c r="CB3" i="2" l="1"/>
  <c r="BZ3" i="2"/>
  <c r="CQ11" i="2"/>
  <c r="CS11" i="2" l="1"/>
  <c r="CW11" i="2"/>
</calcChain>
</file>

<file path=xl/sharedStrings.xml><?xml version="1.0" encoding="utf-8"?>
<sst xmlns="http://schemas.openxmlformats.org/spreadsheetml/2006/main" count="182" uniqueCount="96">
  <si>
    <t>01T09</t>
  </si>
  <si>
    <t>02T09</t>
  </si>
  <si>
    <t>01S09</t>
  </si>
  <si>
    <t>03T09</t>
  </si>
  <si>
    <t>09M09</t>
  </si>
  <si>
    <t>04T09</t>
  </si>
  <si>
    <t>01T10</t>
  </si>
  <si>
    <t>02T10</t>
  </si>
  <si>
    <t>01S10</t>
  </si>
  <si>
    <t>03T10</t>
  </si>
  <si>
    <t>09M10</t>
  </si>
  <si>
    <t>04T10</t>
  </si>
  <si>
    <t>01T11</t>
  </si>
  <si>
    <t>02T11</t>
  </si>
  <si>
    <t>01S11</t>
  </si>
  <si>
    <t>03T11</t>
  </si>
  <si>
    <t>09M11</t>
  </si>
  <si>
    <t>04T11</t>
  </si>
  <si>
    <t>01T12</t>
  </si>
  <si>
    <t>02T12</t>
  </si>
  <si>
    <t>03T12</t>
  </si>
  <si>
    <t>04T12</t>
  </si>
  <si>
    <t>01T13</t>
  </si>
  <si>
    <t>2T13</t>
  </si>
  <si>
    <t>1S13</t>
  </si>
  <si>
    <t>3T13</t>
  </si>
  <si>
    <t>9M13</t>
  </si>
  <si>
    <t>4T13</t>
  </si>
  <si>
    <t>1T14</t>
  </si>
  <si>
    <t>2T14</t>
  </si>
  <si>
    <t>3T14</t>
  </si>
  <si>
    <t>4T14</t>
  </si>
  <si>
    <t>1T15</t>
  </si>
  <si>
    <t>2T15</t>
  </si>
  <si>
    <t>1S15</t>
  </si>
  <si>
    <t>3T15</t>
  </si>
  <si>
    <t>9M15</t>
  </si>
  <si>
    <t>4T15</t>
  </si>
  <si>
    <t>1T16</t>
  </si>
  <si>
    <t>Volume ( toneladas)</t>
  </si>
  <si>
    <t xml:space="preserve">Quantidade faturada </t>
  </si>
  <si>
    <t xml:space="preserve">Algodão em pluma </t>
  </si>
  <si>
    <t xml:space="preserve">Milho </t>
  </si>
  <si>
    <t>Outras</t>
  </si>
  <si>
    <t>2T16</t>
  </si>
  <si>
    <t>3T16</t>
  </si>
  <si>
    <t>4T16</t>
  </si>
  <si>
    <t>1T17</t>
  </si>
  <si>
    <t>2T17</t>
  </si>
  <si>
    <t>3T17</t>
  </si>
  <si>
    <t>4T17</t>
  </si>
  <si>
    <t>1T18</t>
  </si>
  <si>
    <t>2T18</t>
  </si>
  <si>
    <t>1T19</t>
  </si>
  <si>
    <t>3T18</t>
  </si>
  <si>
    <t>4T18</t>
  </si>
  <si>
    <t>2T19</t>
  </si>
  <si>
    <t>3T19</t>
  </si>
  <si>
    <t>4T20</t>
  </si>
  <si>
    <t>1T21</t>
  </si>
  <si>
    <t>4T19</t>
  </si>
  <si>
    <t>1T20</t>
  </si>
  <si>
    <t>2T20</t>
  </si>
  <si>
    <t>3T20</t>
  </si>
  <si>
    <t>2T21</t>
  </si>
  <si>
    <t>3T21</t>
  </si>
  <si>
    <t>9M21</t>
  </si>
  <si>
    <t>Volume ( cabeças)</t>
  </si>
  <si>
    <t>Rebanho Bovino</t>
  </si>
  <si>
    <t>4T21</t>
  </si>
  <si>
    <t>1T22</t>
  </si>
  <si>
    <t>2T22</t>
  </si>
  <si>
    <t>3T22</t>
  </si>
  <si>
    <t>9M22</t>
  </si>
  <si>
    <t>1S22</t>
  </si>
  <si>
    <t>1S21</t>
  </si>
  <si>
    <t>4T22</t>
  </si>
  <si>
    <t>1T23</t>
  </si>
  <si>
    <t>2T23</t>
  </si>
  <si>
    <t>1S23</t>
  </si>
  <si>
    <t>3T23</t>
  </si>
  <si>
    <t>9M23</t>
  </si>
  <si>
    <t>4T23</t>
  </si>
  <si>
    <t>Caroço de algodão (caroço + semente)</t>
  </si>
  <si>
    <t>Soja (comercial + semente)</t>
  </si>
  <si>
    <t>1T24</t>
  </si>
  <si>
    <t>2T24</t>
  </si>
  <si>
    <t>1S24</t>
  </si>
  <si>
    <t>3T24</t>
  </si>
  <si>
    <t>9M24</t>
  </si>
  <si>
    <t>4T24</t>
  </si>
  <si>
    <t>1T25</t>
  </si>
  <si>
    <t>2T25</t>
  </si>
  <si>
    <t>1S25</t>
  </si>
  <si>
    <t>3T25</t>
  </si>
  <si>
    <t>9M25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</si>
</sst>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rgb="FF0D5D3F"/>
      <name val="Arial"/>
      <family val="2"/>
    </font>
    <font>
      <sz val="10"/>
      <color rgb="FF0D5D3F"/>
      <name val="Arial"/>
      <family val="2"/>
    </font>
    <font>
      <b/>
      <sz val="10"/>
      <color rgb="FF595959"/>
      <name val="Arial"/>
      <family val="2"/>
    </font>
    <font>
      <sz val="10"/>
      <color rgb="FF595959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rgb="FF0D5D3F"/>
        <bgColor indexed="64"/>
      </patternFill>
    </fill>
  </fills>
  <borders count="1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9A43"/>
      </left>
      <right style="thin">
        <color rgb="FF009A43"/>
      </right>
      <top style="thin">
        <color rgb="FF009A43"/>
      </top>
      <bottom/>
      <diagonal/>
    </border>
    <border>
      <left style="thin">
        <color rgb="FF009A43"/>
      </left>
      <right style="thin">
        <color rgb="FF009A43"/>
      </right>
      <top/>
      <bottom/>
      <diagonal/>
    </border>
    <border>
      <left style="thin">
        <color rgb="FF009A43"/>
      </left>
      <right style="thin">
        <color rgb="FF009A43"/>
      </right>
      <top/>
      <bottom style="thin">
        <color rgb="FF009A43"/>
      </bottom>
      <diagonal/>
    </border>
  </borders>
  <cellStyleXfs count="4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1" applyNumberFormat="0" applyAlignment="0" applyProtection="0"/>
    <xf numFmtId="0" fontId="5" fillId="22" borderId="2" applyNumberFormat="0" applyAlignment="0" applyProtection="0"/>
    <xf numFmtId="0" fontId="6" fillId="0" borderId="3" applyNumberFormat="0" applyFill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7" fillId="29" borderId="1" applyNumberFormat="0" applyAlignment="0" applyProtection="0"/>
    <xf numFmtId="0" fontId="1" fillId="30" borderId="4" applyNumberFormat="0" applyFont="0" applyAlignment="0" applyProtection="0"/>
    <xf numFmtId="0" fontId="8" fillId="21" borderId="5" applyNumberFormat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</cellStyleXfs>
  <cellXfs count="19">
    <xf numFmtId="0" fontId="0" fillId="0" borderId="0" xfId="0"/>
    <xf numFmtId="0" fontId="18" fillId="0" borderId="0" xfId="0" applyFont="1"/>
    <xf numFmtId="0" fontId="17" fillId="0" borderId="0" xfId="0" applyFont="1"/>
    <xf numFmtId="3" fontId="18" fillId="0" borderId="0" xfId="0" applyNumberFormat="1" applyFont="1"/>
    <xf numFmtId="0" fontId="20" fillId="0" borderId="10" xfId="0" applyFont="1" applyBorder="1"/>
    <xf numFmtId="3" fontId="22" fillId="0" borderId="10" xfId="0" applyNumberFormat="1" applyFont="1" applyBorder="1" applyAlignment="1">
      <alignment horizontal="right" wrapText="1"/>
    </xf>
    <xf numFmtId="3" fontId="22" fillId="0" borderId="10" xfId="0" applyNumberFormat="1" applyFont="1" applyBorder="1"/>
    <xf numFmtId="0" fontId="21" fillId="0" borderId="11" xfId="0" applyFont="1" applyBorder="1" applyAlignment="1">
      <alignment horizontal="left" indent="1"/>
    </xf>
    <xf numFmtId="3" fontId="23" fillId="0" borderId="11" xfId="0" applyNumberFormat="1" applyFont="1" applyBorder="1" applyAlignment="1">
      <alignment horizontal="right" wrapText="1"/>
    </xf>
    <xf numFmtId="3" fontId="23" fillId="0" borderId="11" xfId="0" applyNumberFormat="1" applyFont="1" applyBorder="1"/>
    <xf numFmtId="0" fontId="21" fillId="0" borderId="12" xfId="0" applyFont="1" applyBorder="1" applyAlignment="1">
      <alignment horizontal="left" indent="1"/>
    </xf>
    <xf numFmtId="3" fontId="23" fillId="0" borderId="12" xfId="0" applyNumberFormat="1" applyFont="1" applyBorder="1" applyAlignment="1">
      <alignment horizontal="right" wrapText="1"/>
    </xf>
    <xf numFmtId="0" fontId="23" fillId="0" borderId="12" xfId="0" applyFont="1" applyBorder="1" applyAlignment="1">
      <alignment horizontal="right" wrapText="1"/>
    </xf>
    <xf numFmtId="3" fontId="23" fillId="0" borderId="12" xfId="0" applyNumberFormat="1" applyFont="1" applyBorder="1"/>
    <xf numFmtId="0" fontId="23" fillId="0" borderId="12" xfId="0" applyFont="1" applyBorder="1"/>
    <xf numFmtId="3" fontId="22" fillId="0" borderId="12" xfId="0" applyNumberFormat="1" applyFont="1" applyBorder="1"/>
    <xf numFmtId="0" fontId="19" fillId="31" borderId="0" xfId="0" applyFont="1" applyFill="1" applyAlignment="1">
      <alignment horizontal="center"/>
    </xf>
    <xf numFmtId="0" fontId="18" fillId="0" borderId="0" xfId="0" applyFont="1" applyAlignment="1">
      <alignment horizontal="center"/>
    </xf>
    <xf numFmtId="0" fontId="17" fillId="0" borderId="0" xfId="0" applyFont="1" applyAlignment="1">
      <alignment wrapText="1"/>
    </xf>
  </cellXfs>
  <cellStyles count="40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Normal" xfId="0" builtinId="0"/>
    <cellStyle name="Nota" xfId="30" builtinId="10" customBuiltin="1"/>
    <cellStyle name="Saída" xfId="31" builtinId="21" customBuiltin="1"/>
    <cellStyle name="Texto de Aviso" xfId="32" builtinId="11" customBuiltin="1"/>
    <cellStyle name="Texto Explicativo" xfId="33" builtinId="53" customBuiltin="1"/>
    <cellStyle name="Título" xfId="34" builtinId="15" customBuiltin="1"/>
    <cellStyle name="Título 1" xfId="35" builtinId="16" customBuiltin="1"/>
    <cellStyle name="Título 2" xfId="36" builtinId="17" customBuiltin="1"/>
    <cellStyle name="Título 3" xfId="37" builtinId="18" customBuiltin="1"/>
    <cellStyle name="Título 4" xfId="38" builtinId="19" customBuiltin="1"/>
    <cellStyle name="Total" xfId="39" builtinId="25" customBuiltin="1"/>
  </cellStyles>
  <dxfs count="0"/>
  <tableStyles count="0" defaultTableStyle="TableStyleMedium2" defaultPivotStyle="PivotStyleLight16"/>
  <colors>
    <mruColors>
      <color rgb="FF009A43"/>
      <color rgb="FF595959"/>
      <color rgb="FF0D5D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6719</xdr:colOff>
      <xdr:row>1</xdr:row>
      <xdr:rowOff>47625</xdr:rowOff>
    </xdr:from>
    <xdr:to>
      <xdr:col>0</xdr:col>
      <xdr:colOff>2044944</xdr:colOff>
      <xdr:row>1</xdr:row>
      <xdr:rowOff>247650</xdr:rowOff>
    </xdr:to>
    <xdr:pic>
      <xdr:nvPicPr>
        <xdr:cNvPr id="2" name="Imagem 1" descr="Desenho com traços pretos em fundo branco&#10;&#10;O conteúdo gerado por IA pode estar incorreto.">
          <a:extLst>
            <a:ext uri="{FF2B5EF4-FFF2-40B4-BE49-F238E27FC236}">
              <a16:creationId xmlns:a16="http://schemas.microsoft.com/office/drawing/2014/main" id="{B0806722-7123-40F1-B724-2AB0A0A1F8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9" y="238125"/>
          <a:ext cx="2041400" cy="200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B12"/>
  <sheetViews>
    <sheetView showGridLines="0" tabSelected="1" zoomScaleNormal="100" workbookViewId="0">
      <pane xSplit="1" topLeftCell="CP1" activePane="topRight" state="frozen"/>
      <selection pane="topRight" activeCell="A2" sqref="A2"/>
    </sheetView>
  </sheetViews>
  <sheetFormatPr defaultColWidth="9.1796875" defaultRowHeight="12.5" x14ac:dyDescent="0.25"/>
  <cols>
    <col min="1" max="1" width="35.54296875" style="1" customWidth="1"/>
    <col min="2" max="35" width="7.54296875" style="1" customWidth="1"/>
    <col min="36" max="36" width="9.1796875" style="1" customWidth="1"/>
    <col min="37" max="40" width="7.54296875" style="1" customWidth="1"/>
    <col min="41" max="41" width="9.1796875" style="1" customWidth="1"/>
    <col min="42" max="45" width="7.54296875" style="1" customWidth="1"/>
    <col min="46" max="46" width="9.1796875" style="1" customWidth="1"/>
    <col min="47" max="47" width="7.54296875" style="1" customWidth="1"/>
    <col min="48" max="48" width="9.1796875" style="1" customWidth="1"/>
    <col min="49" max="49" width="8.7265625" style="1" bestFit="1" customWidth="1"/>
    <col min="50" max="52" width="9.26953125" style="1" bestFit="1" customWidth="1"/>
    <col min="53" max="53" width="10.453125" style="1" bestFit="1" customWidth="1"/>
    <col min="54" max="57" width="9.26953125" style="1" bestFit="1" customWidth="1"/>
    <col min="58" max="58" width="10.1796875" style="1" customWidth="1"/>
    <col min="59" max="62" width="9.26953125" style="1" bestFit="1" customWidth="1"/>
    <col min="63" max="63" width="10.453125" style="1" bestFit="1" customWidth="1"/>
    <col min="64" max="67" width="9.26953125" style="1" bestFit="1" customWidth="1"/>
    <col min="68" max="68" width="10.453125" style="1" bestFit="1" customWidth="1"/>
    <col min="69" max="72" width="9.26953125" style="1" bestFit="1" customWidth="1"/>
    <col min="73" max="73" width="10.453125" style="1" bestFit="1" customWidth="1"/>
    <col min="74" max="77" width="9.26953125" style="1" bestFit="1" customWidth="1"/>
    <col min="78" max="78" width="10.453125" style="1" bestFit="1" customWidth="1"/>
    <col min="79" max="79" width="9.26953125" style="1" bestFit="1" customWidth="1"/>
    <col min="80" max="80" width="10.453125" style="1" bestFit="1" customWidth="1"/>
    <col min="81" max="82" width="9.26953125" style="1" bestFit="1" customWidth="1"/>
    <col min="83" max="83" width="10.453125" style="1" bestFit="1" customWidth="1"/>
    <col min="84" max="84" width="9.26953125" style="1" bestFit="1" customWidth="1"/>
    <col min="85" max="85" width="10.453125" style="1" bestFit="1" customWidth="1"/>
    <col min="86" max="86" width="9.26953125" style="1" bestFit="1" customWidth="1"/>
    <col min="87" max="87" width="10.453125" style="1" bestFit="1" customWidth="1"/>
    <col min="88" max="89" width="8.7265625" style="1" customWidth="1"/>
    <col min="90" max="90" width="9.26953125" style="1" customWidth="1"/>
    <col min="91" max="91" width="8.7265625" style="1" customWidth="1"/>
    <col min="92" max="92" width="9.81640625" style="1" customWidth="1"/>
    <col min="93" max="93" width="8.81640625" style="1" customWidth="1"/>
    <col min="94" max="94" width="9.7265625" style="1" customWidth="1"/>
    <col min="95" max="95" width="9" style="1" bestFit="1" customWidth="1"/>
    <col min="96" max="96" width="9.26953125" style="1" bestFit="1" customWidth="1"/>
    <col min="97" max="97" width="10.453125" style="1" bestFit="1" customWidth="1"/>
    <col min="98" max="98" width="10" style="1" bestFit="1" customWidth="1"/>
    <col min="99" max="99" width="10.453125" style="1" bestFit="1" customWidth="1"/>
    <col min="100" max="100" width="10" style="1" bestFit="1" customWidth="1"/>
    <col min="101" max="101" width="10.453125" style="1" bestFit="1" customWidth="1"/>
    <col min="102" max="106" width="10" style="1" bestFit="1" customWidth="1"/>
    <col min="107" max="16384" width="9.1796875" style="1"/>
  </cols>
  <sheetData>
    <row r="1" spans="1:106" ht="15" customHeight="1" x14ac:dyDescent="0.3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</row>
    <row r="2" spans="1:106" s="17" customFormat="1" ht="37.5" customHeight="1" x14ac:dyDescent="0.3">
      <c r="A2" s="16" t="s">
        <v>39</v>
      </c>
      <c r="B2" s="16" t="s">
        <v>0</v>
      </c>
      <c r="C2" s="16" t="s">
        <v>1</v>
      </c>
      <c r="D2" s="16" t="s">
        <v>2</v>
      </c>
      <c r="E2" s="16" t="s">
        <v>3</v>
      </c>
      <c r="F2" s="16" t="s">
        <v>4</v>
      </c>
      <c r="G2" s="16" t="s">
        <v>5</v>
      </c>
      <c r="H2" s="16">
        <v>2009</v>
      </c>
      <c r="I2" s="16" t="s">
        <v>6</v>
      </c>
      <c r="J2" s="16" t="s">
        <v>7</v>
      </c>
      <c r="K2" s="16" t="s">
        <v>8</v>
      </c>
      <c r="L2" s="16" t="s">
        <v>9</v>
      </c>
      <c r="M2" s="16" t="s">
        <v>10</v>
      </c>
      <c r="N2" s="16" t="s">
        <v>11</v>
      </c>
      <c r="O2" s="16">
        <v>2010</v>
      </c>
      <c r="P2" s="16" t="s">
        <v>12</v>
      </c>
      <c r="Q2" s="16" t="s">
        <v>13</v>
      </c>
      <c r="R2" s="16" t="s">
        <v>14</v>
      </c>
      <c r="S2" s="16" t="s">
        <v>15</v>
      </c>
      <c r="T2" s="16" t="s">
        <v>16</v>
      </c>
      <c r="U2" s="16" t="s">
        <v>17</v>
      </c>
      <c r="V2" s="16">
        <v>2011</v>
      </c>
      <c r="W2" s="16" t="s">
        <v>18</v>
      </c>
      <c r="X2" s="16" t="s">
        <v>19</v>
      </c>
      <c r="Y2" s="16" t="s">
        <v>14</v>
      </c>
      <c r="Z2" s="16" t="s">
        <v>20</v>
      </c>
      <c r="AA2" s="16" t="s">
        <v>16</v>
      </c>
      <c r="AB2" s="16" t="s">
        <v>21</v>
      </c>
      <c r="AC2" s="16">
        <v>2012</v>
      </c>
      <c r="AD2" s="16" t="s">
        <v>22</v>
      </c>
      <c r="AE2" s="16" t="s">
        <v>23</v>
      </c>
      <c r="AF2" s="16" t="s">
        <v>24</v>
      </c>
      <c r="AG2" s="16" t="s">
        <v>25</v>
      </c>
      <c r="AH2" s="16" t="s">
        <v>26</v>
      </c>
      <c r="AI2" s="16" t="s">
        <v>27</v>
      </c>
      <c r="AJ2" s="16">
        <v>2013</v>
      </c>
      <c r="AK2" s="16" t="s">
        <v>28</v>
      </c>
      <c r="AL2" s="16" t="s">
        <v>29</v>
      </c>
      <c r="AM2" s="16" t="s">
        <v>30</v>
      </c>
      <c r="AN2" s="16" t="s">
        <v>31</v>
      </c>
      <c r="AO2" s="16">
        <v>2014</v>
      </c>
      <c r="AP2" s="16" t="s">
        <v>32</v>
      </c>
      <c r="AQ2" s="16" t="s">
        <v>33</v>
      </c>
      <c r="AR2" s="16" t="s">
        <v>34</v>
      </c>
      <c r="AS2" s="16" t="s">
        <v>35</v>
      </c>
      <c r="AT2" s="16" t="s">
        <v>36</v>
      </c>
      <c r="AU2" s="16" t="s">
        <v>37</v>
      </c>
      <c r="AV2" s="16">
        <v>2015</v>
      </c>
      <c r="AW2" s="16" t="s">
        <v>38</v>
      </c>
      <c r="AX2" s="16" t="s">
        <v>44</v>
      </c>
      <c r="AY2" s="16" t="s">
        <v>45</v>
      </c>
      <c r="AZ2" s="16" t="s">
        <v>46</v>
      </c>
      <c r="BA2" s="16">
        <v>2016</v>
      </c>
      <c r="BB2" s="16" t="s">
        <v>47</v>
      </c>
      <c r="BC2" s="16" t="s">
        <v>48</v>
      </c>
      <c r="BD2" s="16" t="s">
        <v>49</v>
      </c>
      <c r="BE2" s="16" t="s">
        <v>50</v>
      </c>
      <c r="BF2" s="16">
        <v>2017</v>
      </c>
      <c r="BG2" s="16" t="s">
        <v>51</v>
      </c>
      <c r="BH2" s="16" t="s">
        <v>52</v>
      </c>
      <c r="BI2" s="16" t="s">
        <v>54</v>
      </c>
      <c r="BJ2" s="16" t="s">
        <v>55</v>
      </c>
      <c r="BK2" s="16">
        <v>2018</v>
      </c>
      <c r="BL2" s="16" t="s">
        <v>53</v>
      </c>
      <c r="BM2" s="16" t="s">
        <v>56</v>
      </c>
      <c r="BN2" s="16" t="s">
        <v>57</v>
      </c>
      <c r="BO2" s="16" t="s">
        <v>60</v>
      </c>
      <c r="BP2" s="16">
        <v>2019</v>
      </c>
      <c r="BQ2" s="16" t="s">
        <v>61</v>
      </c>
      <c r="BR2" s="16" t="s">
        <v>62</v>
      </c>
      <c r="BS2" s="16" t="s">
        <v>63</v>
      </c>
      <c r="BT2" s="16" t="s">
        <v>58</v>
      </c>
      <c r="BU2" s="16">
        <v>2020</v>
      </c>
      <c r="BV2" s="16" t="s">
        <v>59</v>
      </c>
      <c r="BW2" s="16" t="s">
        <v>64</v>
      </c>
      <c r="BX2" s="16" t="s">
        <v>75</v>
      </c>
      <c r="BY2" s="16" t="s">
        <v>65</v>
      </c>
      <c r="BZ2" s="16" t="s">
        <v>66</v>
      </c>
      <c r="CA2" s="16" t="s">
        <v>69</v>
      </c>
      <c r="CB2" s="16">
        <v>2021</v>
      </c>
      <c r="CC2" s="16" t="s">
        <v>70</v>
      </c>
      <c r="CD2" s="16" t="s">
        <v>71</v>
      </c>
      <c r="CE2" s="16" t="s">
        <v>74</v>
      </c>
      <c r="CF2" s="16" t="s">
        <v>72</v>
      </c>
      <c r="CG2" s="16" t="s">
        <v>73</v>
      </c>
      <c r="CH2" s="16" t="s">
        <v>76</v>
      </c>
      <c r="CI2" s="16">
        <v>2022</v>
      </c>
      <c r="CJ2" s="16" t="s">
        <v>77</v>
      </c>
      <c r="CK2" s="16" t="s">
        <v>78</v>
      </c>
      <c r="CL2" s="16" t="s">
        <v>79</v>
      </c>
      <c r="CM2" s="16" t="s">
        <v>80</v>
      </c>
      <c r="CN2" s="16" t="s">
        <v>81</v>
      </c>
      <c r="CO2" s="16" t="s">
        <v>82</v>
      </c>
      <c r="CP2" s="16">
        <v>2023</v>
      </c>
      <c r="CQ2" s="16" t="s">
        <v>85</v>
      </c>
      <c r="CR2" s="16" t="s">
        <v>86</v>
      </c>
      <c r="CS2" s="16" t="s">
        <v>87</v>
      </c>
      <c r="CT2" s="16" t="s">
        <v>88</v>
      </c>
      <c r="CU2" s="16" t="s">
        <v>89</v>
      </c>
      <c r="CV2" s="16" t="s">
        <v>90</v>
      </c>
      <c r="CW2" s="16">
        <v>2024</v>
      </c>
      <c r="CX2" s="16" t="s">
        <v>91</v>
      </c>
      <c r="CY2" s="16" t="s">
        <v>92</v>
      </c>
      <c r="CZ2" s="16" t="s">
        <v>93</v>
      </c>
      <c r="DA2" s="16" t="s">
        <v>94</v>
      </c>
      <c r="DB2" s="16" t="s">
        <v>95</v>
      </c>
    </row>
    <row r="3" spans="1:106" ht="13" x14ac:dyDescent="0.3">
      <c r="A3" s="4" t="s">
        <v>40</v>
      </c>
      <c r="B3" s="5">
        <v>158970</v>
      </c>
      <c r="C3" s="5">
        <v>175028</v>
      </c>
      <c r="D3" s="5">
        <v>333998</v>
      </c>
      <c r="E3" s="5">
        <v>270215</v>
      </c>
      <c r="F3" s="5">
        <v>604213</v>
      </c>
      <c r="G3" s="5">
        <v>182173</v>
      </c>
      <c r="H3" s="5">
        <v>786386</v>
      </c>
      <c r="I3" s="5">
        <v>178441</v>
      </c>
      <c r="J3" s="5">
        <v>190424</v>
      </c>
      <c r="K3" s="5">
        <v>368865</v>
      </c>
      <c r="L3" s="5">
        <v>231063</v>
      </c>
      <c r="M3" s="5">
        <v>599928</v>
      </c>
      <c r="N3" s="5">
        <v>278679</v>
      </c>
      <c r="O3" s="5">
        <v>878607</v>
      </c>
      <c r="P3" s="5">
        <v>110929</v>
      </c>
      <c r="Q3" s="5">
        <v>208038</v>
      </c>
      <c r="R3" s="5">
        <v>318967</v>
      </c>
      <c r="S3" s="5">
        <v>243464</v>
      </c>
      <c r="T3" s="5">
        <v>562431</v>
      </c>
      <c r="U3" s="5">
        <v>252491</v>
      </c>
      <c r="V3" s="5">
        <v>814922</v>
      </c>
      <c r="W3" s="5">
        <v>204118</v>
      </c>
      <c r="X3" s="5">
        <v>240134</v>
      </c>
      <c r="Y3" s="5">
        <v>444252</v>
      </c>
      <c r="Z3" s="5">
        <v>284901</v>
      </c>
      <c r="AA3" s="5">
        <v>729153</v>
      </c>
      <c r="AB3" s="5">
        <v>259957</v>
      </c>
      <c r="AC3" s="5">
        <v>989110</v>
      </c>
      <c r="AD3" s="5">
        <v>217311</v>
      </c>
      <c r="AE3" s="5">
        <v>252524</v>
      </c>
      <c r="AF3" s="5">
        <v>469835</v>
      </c>
      <c r="AG3" s="5">
        <v>298513</v>
      </c>
      <c r="AH3" s="5">
        <v>768348</v>
      </c>
      <c r="AI3" s="5">
        <v>304623</v>
      </c>
      <c r="AJ3" s="5">
        <v>1072971</v>
      </c>
      <c r="AK3" s="5">
        <v>218343</v>
      </c>
      <c r="AL3" s="5">
        <v>353821</v>
      </c>
      <c r="AM3" s="5">
        <v>368204</v>
      </c>
      <c r="AN3" s="5">
        <v>408916</v>
      </c>
      <c r="AO3" s="5">
        <v>1349284</v>
      </c>
      <c r="AP3" s="5">
        <v>261527</v>
      </c>
      <c r="AQ3" s="5">
        <v>387488</v>
      </c>
      <c r="AR3" s="5">
        <v>649015</v>
      </c>
      <c r="AS3" s="5">
        <v>372536</v>
      </c>
      <c r="AT3" s="5">
        <v>1021551</v>
      </c>
      <c r="AU3" s="5">
        <v>418516</v>
      </c>
      <c r="AV3" s="5">
        <v>1440067</v>
      </c>
      <c r="AW3" s="5">
        <v>288519</v>
      </c>
      <c r="AX3" s="6">
        <v>277667</v>
      </c>
      <c r="AY3" s="6">
        <v>410471</v>
      </c>
      <c r="AZ3" s="6">
        <v>322418</v>
      </c>
      <c r="BA3" s="6">
        <v>1299075</v>
      </c>
      <c r="BB3" s="6">
        <f>550173-BC3</f>
        <v>267597</v>
      </c>
      <c r="BC3" s="6">
        <f>282576</f>
        <v>282576</v>
      </c>
      <c r="BD3" s="6">
        <v>624967</v>
      </c>
      <c r="BE3" s="6">
        <v>461370</v>
      </c>
      <c r="BF3" s="6">
        <v>1636510</v>
      </c>
      <c r="BG3" s="6">
        <v>305585</v>
      </c>
      <c r="BH3" s="6">
        <v>391934</v>
      </c>
      <c r="BI3" s="6">
        <v>559863</v>
      </c>
      <c r="BJ3" s="6">
        <v>484059</v>
      </c>
      <c r="BK3" s="6">
        <v>1741441</v>
      </c>
      <c r="BL3" s="6">
        <v>479388</v>
      </c>
      <c r="BM3" s="6">
        <v>291538</v>
      </c>
      <c r="BN3" s="6">
        <v>803400</v>
      </c>
      <c r="BO3" s="6">
        <v>430377</v>
      </c>
      <c r="BP3" s="6">
        <v>2004703</v>
      </c>
      <c r="BQ3" s="6">
        <v>457802</v>
      </c>
      <c r="BR3" s="6">
        <f>SUM(BR4:BR8)</f>
        <v>399699</v>
      </c>
      <c r="BS3" s="6">
        <v>755096</v>
      </c>
      <c r="BT3" s="6">
        <v>495967</v>
      </c>
      <c r="BU3" s="6">
        <v>2107961</v>
      </c>
      <c r="BV3" s="6">
        <f t="shared" ref="BV3:CB3" si="0">SUM(BV4:BV8)</f>
        <v>431426</v>
      </c>
      <c r="BW3" s="6">
        <f t="shared" si="0"/>
        <v>422109</v>
      </c>
      <c r="BX3" s="6">
        <f>BV3+BW3</f>
        <v>853535</v>
      </c>
      <c r="BY3" s="6">
        <f t="shared" si="0"/>
        <v>847399</v>
      </c>
      <c r="BZ3" s="6">
        <f t="shared" si="0"/>
        <v>1700934</v>
      </c>
      <c r="CA3" s="6">
        <f t="shared" si="0"/>
        <v>546731</v>
      </c>
      <c r="CB3" s="6">
        <f t="shared" si="0"/>
        <v>2247665</v>
      </c>
      <c r="CC3" s="6">
        <f t="shared" ref="CC3:CH3" si="1">SUM(CC4:CC8)</f>
        <v>786940</v>
      </c>
      <c r="CD3" s="6">
        <f t="shared" si="1"/>
        <v>513272</v>
      </c>
      <c r="CE3" s="6">
        <f t="shared" si="1"/>
        <v>1300212</v>
      </c>
      <c r="CF3" s="6">
        <f t="shared" si="1"/>
        <v>855288</v>
      </c>
      <c r="CG3" s="6">
        <f t="shared" si="1"/>
        <v>2155500</v>
      </c>
      <c r="CH3" s="6">
        <f t="shared" si="1"/>
        <v>578049</v>
      </c>
      <c r="CI3" s="6">
        <f>SUM(CI4:CI8)</f>
        <v>2733549</v>
      </c>
      <c r="CJ3" s="6">
        <f t="shared" ref="CJ3:CK3" si="2">SUM(CJ4:CJ8)</f>
        <v>777111</v>
      </c>
      <c r="CK3" s="6">
        <f t="shared" si="2"/>
        <v>465636</v>
      </c>
      <c r="CL3" s="6">
        <f>SUM(CL4:CL8)</f>
        <v>1242747</v>
      </c>
      <c r="CM3" s="6">
        <f t="shared" ref="CM3:CO3" si="3">SUM(CM4:CM8)</f>
        <v>937239</v>
      </c>
      <c r="CN3" s="6">
        <f>SUM(CN4:CN8)+4</f>
        <v>2179990</v>
      </c>
      <c r="CO3" s="6">
        <f t="shared" si="3"/>
        <v>846632</v>
      </c>
      <c r="CP3" s="6">
        <f>SUM(CP4:CP8)</f>
        <v>3026622</v>
      </c>
      <c r="CQ3" s="6">
        <f>CS3-CR3</f>
        <v>703022</v>
      </c>
      <c r="CR3" s="6">
        <f>SUM(CR4:CR8)</f>
        <v>428510</v>
      </c>
      <c r="CS3" s="6">
        <f>SUM(CS4:CS8)</f>
        <v>1131532</v>
      </c>
      <c r="CT3" s="6">
        <v>775240</v>
      </c>
      <c r="CU3" s="6">
        <v>1906772</v>
      </c>
      <c r="CV3" s="6">
        <v>644365</v>
      </c>
      <c r="CW3" s="6">
        <v>2551137</v>
      </c>
      <c r="CX3" s="6">
        <v>885133</v>
      </c>
      <c r="CY3" s="6">
        <v>704603</v>
      </c>
      <c r="CZ3" s="6">
        <v>1589736</v>
      </c>
      <c r="DA3" s="6">
        <v>1163456</v>
      </c>
      <c r="DB3" s="6">
        <v>2753192</v>
      </c>
    </row>
    <row r="4" spans="1:106" x14ac:dyDescent="0.25">
      <c r="A4" s="7" t="s">
        <v>41</v>
      </c>
      <c r="B4" s="8">
        <v>25578</v>
      </c>
      <c r="C4" s="8">
        <v>17440</v>
      </c>
      <c r="D4" s="8">
        <v>43018</v>
      </c>
      <c r="E4" s="8">
        <v>12691</v>
      </c>
      <c r="F4" s="8">
        <v>55709</v>
      </c>
      <c r="G4" s="8">
        <v>39405</v>
      </c>
      <c r="H4" s="8">
        <v>95114</v>
      </c>
      <c r="I4" s="8">
        <v>32844</v>
      </c>
      <c r="J4" s="8">
        <v>16916</v>
      </c>
      <c r="K4" s="8">
        <v>49760</v>
      </c>
      <c r="L4" s="8">
        <v>20551</v>
      </c>
      <c r="M4" s="8">
        <v>70311</v>
      </c>
      <c r="N4" s="8">
        <v>53897</v>
      </c>
      <c r="O4" s="8">
        <v>124208</v>
      </c>
      <c r="P4" s="8">
        <v>25460</v>
      </c>
      <c r="Q4" s="8">
        <v>4260</v>
      </c>
      <c r="R4" s="8">
        <v>29720</v>
      </c>
      <c r="S4" s="8">
        <v>20242</v>
      </c>
      <c r="T4" s="8">
        <v>49962</v>
      </c>
      <c r="U4" s="8">
        <v>59065</v>
      </c>
      <c r="V4" s="8">
        <v>109027</v>
      </c>
      <c r="W4" s="8">
        <v>42286</v>
      </c>
      <c r="X4" s="8">
        <v>22781</v>
      </c>
      <c r="Y4" s="8">
        <v>65067</v>
      </c>
      <c r="Z4" s="8">
        <v>24774</v>
      </c>
      <c r="AA4" s="8">
        <v>89841</v>
      </c>
      <c r="AB4" s="8">
        <v>53774</v>
      </c>
      <c r="AC4" s="8">
        <v>143615</v>
      </c>
      <c r="AD4" s="8">
        <v>33983</v>
      </c>
      <c r="AE4" s="8">
        <v>30162</v>
      </c>
      <c r="AF4" s="8">
        <v>64145</v>
      </c>
      <c r="AG4" s="8">
        <v>20140</v>
      </c>
      <c r="AH4" s="8">
        <v>84285</v>
      </c>
      <c r="AI4" s="8">
        <v>53152</v>
      </c>
      <c r="AJ4" s="8">
        <v>137437</v>
      </c>
      <c r="AK4" s="8">
        <v>29380</v>
      </c>
      <c r="AL4" s="8">
        <v>20623</v>
      </c>
      <c r="AM4" s="8">
        <v>32125</v>
      </c>
      <c r="AN4" s="8">
        <v>70668</v>
      </c>
      <c r="AO4" s="8">
        <v>152796</v>
      </c>
      <c r="AP4" s="8">
        <v>37032</v>
      </c>
      <c r="AQ4" s="8">
        <v>20916</v>
      </c>
      <c r="AR4" s="8">
        <v>57948</v>
      </c>
      <c r="AS4" s="8">
        <v>20997</v>
      </c>
      <c r="AT4" s="8">
        <v>78945</v>
      </c>
      <c r="AU4" s="8">
        <v>79238</v>
      </c>
      <c r="AV4" s="8">
        <v>158183</v>
      </c>
      <c r="AW4" s="8">
        <v>27558</v>
      </c>
      <c r="AX4" s="9">
        <v>31000</v>
      </c>
      <c r="AY4" s="9">
        <v>28115</v>
      </c>
      <c r="AZ4" s="9">
        <v>61756</v>
      </c>
      <c r="BA4" s="9">
        <v>148429</v>
      </c>
      <c r="BB4" s="9">
        <f>33705-BC4</f>
        <v>15490</v>
      </c>
      <c r="BC4" s="9">
        <v>18215</v>
      </c>
      <c r="BD4" s="9">
        <v>24533</v>
      </c>
      <c r="BE4" s="9">
        <v>82888</v>
      </c>
      <c r="BF4" s="9">
        <v>141126</v>
      </c>
      <c r="BG4" s="9">
        <v>33340</v>
      </c>
      <c r="BH4" s="9">
        <v>17337</v>
      </c>
      <c r="BI4" s="9">
        <v>27188</v>
      </c>
      <c r="BJ4" s="9">
        <v>91808</v>
      </c>
      <c r="BK4" s="9">
        <v>169673</v>
      </c>
      <c r="BL4" s="9">
        <v>29282</v>
      </c>
      <c r="BM4" s="9">
        <v>30033</v>
      </c>
      <c r="BN4" s="9">
        <v>35129</v>
      </c>
      <c r="BO4" s="9">
        <v>90930</v>
      </c>
      <c r="BP4" s="9">
        <v>185374</v>
      </c>
      <c r="BQ4" s="9">
        <v>35998</v>
      </c>
      <c r="BR4" s="9">
        <v>28112</v>
      </c>
      <c r="BS4" s="9">
        <v>43389</v>
      </c>
      <c r="BT4" s="9">
        <v>108466</v>
      </c>
      <c r="BU4" s="9">
        <v>215965</v>
      </c>
      <c r="BV4" s="9">
        <v>44277</v>
      </c>
      <c r="BW4" s="9">
        <v>45394</v>
      </c>
      <c r="BX4" s="9">
        <f t="shared" ref="BX4:BX8" si="4">BV4+BW4</f>
        <v>89671</v>
      </c>
      <c r="BY4" s="9">
        <v>23252</v>
      </c>
      <c r="BZ4" s="9">
        <f>BV4+BW4+BY4</f>
        <v>112923</v>
      </c>
      <c r="CA4" s="9">
        <v>106923</v>
      </c>
      <c r="CB4" s="9">
        <f>CA4+BZ4</f>
        <v>219846</v>
      </c>
      <c r="CC4" s="9">
        <v>93870</v>
      </c>
      <c r="CD4" s="9">
        <v>49180</v>
      </c>
      <c r="CE4" s="9">
        <f>CD4+CC4</f>
        <v>143050</v>
      </c>
      <c r="CF4" s="9">
        <v>36773</v>
      </c>
      <c r="CG4" s="9">
        <f>CF4+CE4</f>
        <v>179823</v>
      </c>
      <c r="CH4" s="9">
        <v>97399</v>
      </c>
      <c r="CI4" s="9">
        <f>CH4+CG4</f>
        <v>277222</v>
      </c>
      <c r="CJ4" s="9">
        <v>49642</v>
      </c>
      <c r="CK4" s="9">
        <v>51252</v>
      </c>
      <c r="CL4" s="9">
        <f>CK4+CJ4</f>
        <v>100894</v>
      </c>
      <c r="CM4" s="9">
        <v>56893</v>
      </c>
      <c r="CN4" s="9">
        <f>CM4+CL4</f>
        <v>157787</v>
      </c>
      <c r="CO4" s="9">
        <v>81516</v>
      </c>
      <c r="CP4" s="9">
        <f>CO4+CN4</f>
        <v>239303</v>
      </c>
      <c r="CQ4" s="9">
        <f t="shared" ref="CQ4:CQ8" si="5">CS4-CR4</f>
        <v>77030</v>
      </c>
      <c r="CR4" s="9">
        <v>81416</v>
      </c>
      <c r="CS4" s="9">
        <v>158446</v>
      </c>
      <c r="CT4" s="9">
        <v>83300</v>
      </c>
      <c r="CU4" s="9">
        <v>241746</v>
      </c>
      <c r="CV4" s="9">
        <v>122492</v>
      </c>
      <c r="CW4" s="9">
        <v>364238</v>
      </c>
      <c r="CX4" s="9">
        <v>96954</v>
      </c>
      <c r="CY4" s="9">
        <v>76363</v>
      </c>
      <c r="CZ4" s="9">
        <v>173317</v>
      </c>
      <c r="DA4" s="9">
        <v>75416</v>
      </c>
      <c r="DB4" s="9">
        <v>248733</v>
      </c>
    </row>
    <row r="5" spans="1:106" x14ac:dyDescent="0.25">
      <c r="A5" s="7" t="s">
        <v>83</v>
      </c>
      <c r="B5" s="8">
        <v>10492</v>
      </c>
      <c r="C5" s="8">
        <v>3362</v>
      </c>
      <c r="D5" s="8">
        <v>13854</v>
      </c>
      <c r="E5" s="8">
        <v>65923</v>
      </c>
      <c r="F5" s="8">
        <v>79777</v>
      </c>
      <c r="G5" s="8">
        <v>49882</v>
      </c>
      <c r="H5" s="8">
        <v>129659</v>
      </c>
      <c r="I5" s="8">
        <v>7643</v>
      </c>
      <c r="J5" s="8">
        <v>10557</v>
      </c>
      <c r="K5" s="8">
        <v>18200</v>
      </c>
      <c r="L5" s="8">
        <v>75129</v>
      </c>
      <c r="M5" s="8">
        <v>93329</v>
      </c>
      <c r="N5" s="8">
        <v>34328</v>
      </c>
      <c r="O5" s="8">
        <v>127657</v>
      </c>
      <c r="P5" s="8">
        <v>6235</v>
      </c>
      <c r="Q5" s="8">
        <v>6516</v>
      </c>
      <c r="R5" s="8">
        <v>12751</v>
      </c>
      <c r="S5" s="8">
        <v>76843</v>
      </c>
      <c r="T5" s="8">
        <v>89594</v>
      </c>
      <c r="U5" s="8">
        <v>74570</v>
      </c>
      <c r="V5" s="8">
        <v>164164</v>
      </c>
      <c r="W5" s="8">
        <v>27039</v>
      </c>
      <c r="X5" s="8">
        <v>6895</v>
      </c>
      <c r="Y5" s="8">
        <v>33934</v>
      </c>
      <c r="Z5" s="8">
        <v>88385</v>
      </c>
      <c r="AA5" s="8">
        <v>122319</v>
      </c>
      <c r="AB5" s="8">
        <v>63264</v>
      </c>
      <c r="AC5" s="8">
        <v>185583</v>
      </c>
      <c r="AD5" s="8">
        <v>25846</v>
      </c>
      <c r="AE5" s="8">
        <v>4228</v>
      </c>
      <c r="AF5" s="8">
        <v>30074</v>
      </c>
      <c r="AG5" s="8">
        <v>73152</v>
      </c>
      <c r="AH5" s="8">
        <v>103226</v>
      </c>
      <c r="AI5" s="8">
        <v>56691</v>
      </c>
      <c r="AJ5" s="8">
        <v>159917</v>
      </c>
      <c r="AK5" s="8">
        <v>17917</v>
      </c>
      <c r="AL5" s="8">
        <v>3110</v>
      </c>
      <c r="AM5" s="8">
        <v>98055</v>
      </c>
      <c r="AN5" s="8">
        <v>74780</v>
      </c>
      <c r="AO5" s="8">
        <v>193862</v>
      </c>
      <c r="AP5" s="8">
        <v>27262</v>
      </c>
      <c r="AQ5" s="8">
        <v>7472</v>
      </c>
      <c r="AR5" s="8">
        <v>34734</v>
      </c>
      <c r="AS5" s="8">
        <v>79665</v>
      </c>
      <c r="AT5" s="8">
        <v>114399</v>
      </c>
      <c r="AU5" s="8">
        <v>77167</v>
      </c>
      <c r="AV5" s="8">
        <v>191566</v>
      </c>
      <c r="AW5" s="8">
        <v>23580</v>
      </c>
      <c r="AX5" s="9">
        <v>4984</v>
      </c>
      <c r="AY5" s="9">
        <v>89377</v>
      </c>
      <c r="AZ5" s="9">
        <v>55261</v>
      </c>
      <c r="BA5" s="9">
        <v>173202</v>
      </c>
      <c r="BB5" s="9">
        <f>9889-BC5</f>
        <v>6844</v>
      </c>
      <c r="BC5" s="9">
        <v>3045</v>
      </c>
      <c r="BD5" s="9">
        <v>88140</v>
      </c>
      <c r="BE5" s="9">
        <v>81396</v>
      </c>
      <c r="BF5" s="9">
        <v>179425</v>
      </c>
      <c r="BG5" s="9">
        <v>25906</v>
      </c>
      <c r="BH5" s="9">
        <v>7004</v>
      </c>
      <c r="BI5" s="9">
        <v>89580</v>
      </c>
      <c r="BJ5" s="9">
        <v>95696</v>
      </c>
      <c r="BK5" s="9">
        <v>218186</v>
      </c>
      <c r="BL5" s="9">
        <v>26940</v>
      </c>
      <c r="BM5" s="9">
        <v>8522</v>
      </c>
      <c r="BN5" s="9">
        <v>124504</v>
      </c>
      <c r="BO5" s="9">
        <v>75020</v>
      </c>
      <c r="BP5" s="9">
        <v>234986</v>
      </c>
      <c r="BQ5" s="9">
        <v>41447</v>
      </c>
      <c r="BR5" s="9">
        <v>16106</v>
      </c>
      <c r="BS5" s="9">
        <v>104986</v>
      </c>
      <c r="BT5" s="9">
        <v>119074</v>
      </c>
      <c r="BU5" s="9">
        <v>281613</v>
      </c>
      <c r="BV5" s="9">
        <v>42159</v>
      </c>
      <c r="BW5" s="9">
        <v>1354</v>
      </c>
      <c r="BX5" s="9">
        <f t="shared" si="4"/>
        <v>43513</v>
      </c>
      <c r="BY5" s="9">
        <v>130423</v>
      </c>
      <c r="BZ5" s="9">
        <f>BV5+BW5+BY5</f>
        <v>173936</v>
      </c>
      <c r="CA5" s="9">
        <v>136773</v>
      </c>
      <c r="CB5" s="9">
        <f>CA5+BZ5</f>
        <v>310709</v>
      </c>
      <c r="CC5" s="9">
        <v>48864</v>
      </c>
      <c r="CD5" s="9">
        <v>11166</v>
      </c>
      <c r="CE5" s="9">
        <f>CD5+CC5</f>
        <v>60030</v>
      </c>
      <c r="CF5" s="9">
        <v>136094</v>
      </c>
      <c r="CG5" s="9">
        <f>CF5+CE5</f>
        <v>196124</v>
      </c>
      <c r="CH5" s="9">
        <v>104808</v>
      </c>
      <c r="CI5" s="9">
        <f>CH5+CG5</f>
        <v>300932</v>
      </c>
      <c r="CJ5" s="9">
        <v>53457</v>
      </c>
      <c r="CK5" s="9">
        <v>18170</v>
      </c>
      <c r="CL5" s="9">
        <f>CK5+CJ5</f>
        <v>71627</v>
      </c>
      <c r="CM5" s="9">
        <v>122140</v>
      </c>
      <c r="CN5" s="9">
        <f>CM5+CL5</f>
        <v>193767</v>
      </c>
      <c r="CO5" s="9">
        <v>152606</v>
      </c>
      <c r="CP5" s="9">
        <f>CO5+CN5+1</f>
        <v>346374</v>
      </c>
      <c r="CQ5" s="9">
        <f t="shared" si="5"/>
        <v>76093</v>
      </c>
      <c r="CR5" s="9">
        <v>33479</v>
      </c>
      <c r="CS5" s="9">
        <v>109572</v>
      </c>
      <c r="CT5" s="9">
        <v>137176</v>
      </c>
      <c r="CU5" s="9">
        <v>246748</v>
      </c>
      <c r="CV5" s="9">
        <v>168267</v>
      </c>
      <c r="CW5" s="9">
        <v>415015</v>
      </c>
      <c r="CX5" s="9">
        <v>95309</v>
      </c>
      <c r="CY5" s="9">
        <v>29798</v>
      </c>
      <c r="CZ5" s="9">
        <v>125107</v>
      </c>
      <c r="DA5" s="9">
        <v>143741</v>
      </c>
      <c r="DB5" s="9">
        <v>268848</v>
      </c>
    </row>
    <row r="6" spans="1:106" x14ac:dyDescent="0.25">
      <c r="A6" s="7" t="s">
        <v>84</v>
      </c>
      <c r="B6" s="8">
        <v>108111</v>
      </c>
      <c r="C6" s="8">
        <v>139349</v>
      </c>
      <c r="D6" s="8">
        <v>247460</v>
      </c>
      <c r="E6" s="8">
        <v>69215</v>
      </c>
      <c r="F6" s="8">
        <v>316675</v>
      </c>
      <c r="G6" s="8">
        <v>15444</v>
      </c>
      <c r="H6" s="8">
        <v>332119</v>
      </c>
      <c r="I6" s="8">
        <v>100407</v>
      </c>
      <c r="J6" s="8">
        <v>149012</v>
      </c>
      <c r="K6" s="8">
        <v>249419</v>
      </c>
      <c r="L6" s="8">
        <v>47644</v>
      </c>
      <c r="M6" s="8">
        <v>297063</v>
      </c>
      <c r="N6" s="8">
        <v>53288</v>
      </c>
      <c r="O6" s="8">
        <v>350351</v>
      </c>
      <c r="P6" s="8">
        <v>52676</v>
      </c>
      <c r="Q6" s="8">
        <v>171717</v>
      </c>
      <c r="R6" s="8">
        <v>224393</v>
      </c>
      <c r="S6" s="8">
        <v>94768</v>
      </c>
      <c r="T6" s="8">
        <v>319161</v>
      </c>
      <c r="U6" s="8">
        <v>36937</v>
      </c>
      <c r="V6" s="8">
        <v>356098</v>
      </c>
      <c r="W6" s="8">
        <v>112123</v>
      </c>
      <c r="X6" s="8">
        <v>170396</v>
      </c>
      <c r="Y6" s="8">
        <v>282519</v>
      </c>
      <c r="Z6" s="8">
        <v>67372</v>
      </c>
      <c r="AA6" s="8">
        <v>349891</v>
      </c>
      <c r="AB6" s="8">
        <v>18848</v>
      </c>
      <c r="AC6" s="8">
        <v>368739</v>
      </c>
      <c r="AD6" s="8">
        <v>133431</v>
      </c>
      <c r="AE6" s="8">
        <v>144480</v>
      </c>
      <c r="AF6" s="8">
        <v>277911</v>
      </c>
      <c r="AG6" s="8">
        <v>76649</v>
      </c>
      <c r="AH6" s="8">
        <v>354560</v>
      </c>
      <c r="AI6" s="8">
        <v>39908</v>
      </c>
      <c r="AJ6" s="8">
        <v>394468</v>
      </c>
      <c r="AK6" s="8">
        <v>140097</v>
      </c>
      <c r="AL6" s="8">
        <v>285122</v>
      </c>
      <c r="AM6" s="8">
        <v>83750</v>
      </c>
      <c r="AN6" s="8">
        <v>28457</v>
      </c>
      <c r="AO6" s="8">
        <v>537426</v>
      </c>
      <c r="AP6" s="8">
        <v>149742</v>
      </c>
      <c r="AQ6" s="8">
        <v>336099</v>
      </c>
      <c r="AR6" s="8">
        <v>485841</v>
      </c>
      <c r="AS6" s="8">
        <v>87624</v>
      </c>
      <c r="AT6" s="8">
        <v>573465</v>
      </c>
      <c r="AU6" s="8">
        <v>61414</v>
      </c>
      <c r="AV6" s="8">
        <v>634879</v>
      </c>
      <c r="AW6" s="8">
        <v>219652</v>
      </c>
      <c r="AX6" s="9">
        <v>213948</v>
      </c>
      <c r="AY6" s="9">
        <v>20606</v>
      </c>
      <c r="AZ6" s="9">
        <v>85364</v>
      </c>
      <c r="BA6" s="9">
        <v>539570</v>
      </c>
      <c r="BB6" s="9">
        <f>463471-BC6</f>
        <v>228913</v>
      </c>
      <c r="BC6" s="9">
        <v>234558</v>
      </c>
      <c r="BD6" s="9">
        <v>175928</v>
      </c>
      <c r="BE6" s="9">
        <v>106650</v>
      </c>
      <c r="BF6" s="9">
        <v>746049</v>
      </c>
      <c r="BG6" s="9">
        <v>224988</v>
      </c>
      <c r="BH6" s="9">
        <v>355650</v>
      </c>
      <c r="BI6" s="9">
        <v>118693</v>
      </c>
      <c r="BJ6" s="9">
        <v>143150</v>
      </c>
      <c r="BK6" s="9">
        <v>842481</v>
      </c>
      <c r="BL6" s="9">
        <v>388274</v>
      </c>
      <c r="BM6" s="9">
        <v>196727</v>
      </c>
      <c r="BN6" s="9">
        <v>215246</v>
      </c>
      <c r="BO6" s="9">
        <v>98121</v>
      </c>
      <c r="BP6" s="9">
        <v>898368</v>
      </c>
      <c r="BQ6" s="9">
        <v>339487</v>
      </c>
      <c r="BR6" s="9">
        <v>294312</v>
      </c>
      <c r="BS6" s="9">
        <v>180426</v>
      </c>
      <c r="BT6" s="9">
        <v>85053</v>
      </c>
      <c r="BU6" s="9">
        <v>899278</v>
      </c>
      <c r="BV6" s="9">
        <v>328089</v>
      </c>
      <c r="BW6" s="9">
        <v>332383</v>
      </c>
      <c r="BX6" s="9">
        <f t="shared" si="4"/>
        <v>660472</v>
      </c>
      <c r="BY6" s="9">
        <v>65463</v>
      </c>
      <c r="BZ6" s="9">
        <f>BV6+BW6+BY6</f>
        <v>725935</v>
      </c>
      <c r="CA6" s="9">
        <v>136162</v>
      </c>
      <c r="CB6" s="9">
        <f>CA6+BZ6</f>
        <v>862097</v>
      </c>
      <c r="CC6" s="9">
        <v>618121</v>
      </c>
      <c r="CD6" s="9">
        <v>388785</v>
      </c>
      <c r="CE6" s="9">
        <f>CD6+CC6</f>
        <v>1006906</v>
      </c>
      <c r="CF6" s="9">
        <v>90556</v>
      </c>
      <c r="CG6" s="9">
        <f>CF6+CE6</f>
        <v>1097462</v>
      </c>
      <c r="CH6" s="9">
        <v>202479</v>
      </c>
      <c r="CI6" s="9">
        <f>CH6+CG6</f>
        <v>1299941</v>
      </c>
      <c r="CJ6" s="9">
        <v>605885</v>
      </c>
      <c r="CK6" s="9">
        <v>356755</v>
      </c>
      <c r="CL6" s="9">
        <f>CK6+CJ6</f>
        <v>962640</v>
      </c>
      <c r="CM6" s="9">
        <v>68795</v>
      </c>
      <c r="CN6" s="9">
        <f>CM6+CL6</f>
        <v>1031435</v>
      </c>
      <c r="CO6" s="9">
        <v>277928</v>
      </c>
      <c r="CP6" s="9">
        <f>CO6+CN6</f>
        <v>1309363</v>
      </c>
      <c r="CQ6" s="9">
        <f t="shared" si="5"/>
        <v>507626</v>
      </c>
      <c r="CR6" s="9">
        <v>259001</v>
      </c>
      <c r="CS6" s="9">
        <v>766627</v>
      </c>
      <c r="CT6" s="9">
        <v>136110</v>
      </c>
      <c r="CU6" s="9">
        <v>902737</v>
      </c>
      <c r="CV6" s="9">
        <v>110950</v>
      </c>
      <c r="CW6" s="9">
        <v>1013687</v>
      </c>
      <c r="CX6" s="9">
        <v>664457</v>
      </c>
      <c r="CY6" s="9">
        <v>517747</v>
      </c>
      <c r="CZ6" s="9">
        <v>1182204</v>
      </c>
      <c r="DA6" s="9">
        <v>177148</v>
      </c>
      <c r="DB6" s="9">
        <v>1359352</v>
      </c>
    </row>
    <row r="7" spans="1:106" x14ac:dyDescent="0.25">
      <c r="A7" s="7" t="s">
        <v>42</v>
      </c>
      <c r="B7" s="8">
        <v>10961</v>
      </c>
      <c r="C7" s="8">
        <v>6625</v>
      </c>
      <c r="D7" s="8">
        <v>17586</v>
      </c>
      <c r="E7" s="8">
        <v>122857</v>
      </c>
      <c r="F7" s="8">
        <v>140443</v>
      </c>
      <c r="G7" s="8">
        <v>74473</v>
      </c>
      <c r="H7" s="8">
        <v>214916</v>
      </c>
      <c r="I7" s="8">
        <v>28762</v>
      </c>
      <c r="J7" s="8">
        <v>12873</v>
      </c>
      <c r="K7" s="8">
        <v>41635</v>
      </c>
      <c r="L7" s="8">
        <v>85955</v>
      </c>
      <c r="M7" s="8">
        <v>127590</v>
      </c>
      <c r="N7" s="8">
        <v>132058</v>
      </c>
      <c r="O7" s="8">
        <v>259648</v>
      </c>
      <c r="P7" s="8">
        <v>21052</v>
      </c>
      <c r="Q7" s="8">
        <v>21674</v>
      </c>
      <c r="R7" s="8">
        <v>42726</v>
      </c>
      <c r="S7" s="8">
        <v>49817</v>
      </c>
      <c r="T7" s="8">
        <v>92543</v>
      </c>
      <c r="U7" s="8">
        <v>71378</v>
      </c>
      <c r="V7" s="8">
        <v>163921</v>
      </c>
      <c r="W7" s="8">
        <v>16507</v>
      </c>
      <c r="X7" s="8">
        <v>37613</v>
      </c>
      <c r="Y7" s="8">
        <v>54120</v>
      </c>
      <c r="Z7" s="8">
        <v>101826</v>
      </c>
      <c r="AA7" s="8">
        <v>155946</v>
      </c>
      <c r="AB7" s="8">
        <v>116364</v>
      </c>
      <c r="AC7" s="8">
        <v>272310</v>
      </c>
      <c r="AD7" s="8">
        <v>14531</v>
      </c>
      <c r="AE7" s="8">
        <v>71024</v>
      </c>
      <c r="AF7" s="8">
        <v>85555</v>
      </c>
      <c r="AG7" s="8">
        <v>115793</v>
      </c>
      <c r="AH7" s="8">
        <v>201348</v>
      </c>
      <c r="AI7" s="8">
        <v>139813</v>
      </c>
      <c r="AJ7" s="8">
        <v>341161</v>
      </c>
      <c r="AK7" s="8">
        <v>19912</v>
      </c>
      <c r="AL7" s="8">
        <v>38166</v>
      </c>
      <c r="AM7" s="8">
        <v>87608</v>
      </c>
      <c r="AN7" s="8">
        <v>221985</v>
      </c>
      <c r="AO7" s="8">
        <v>367671</v>
      </c>
      <c r="AP7" s="8">
        <v>37542</v>
      </c>
      <c r="AQ7" s="8">
        <v>17186</v>
      </c>
      <c r="AR7" s="8">
        <v>54728</v>
      </c>
      <c r="AS7" s="8">
        <v>109342</v>
      </c>
      <c r="AT7" s="8">
        <v>164070</v>
      </c>
      <c r="AU7" s="8">
        <v>171625</v>
      </c>
      <c r="AV7" s="8">
        <v>335695</v>
      </c>
      <c r="AW7" s="8">
        <v>5288</v>
      </c>
      <c r="AX7" s="9">
        <v>22010</v>
      </c>
      <c r="AY7" s="9">
        <v>208593</v>
      </c>
      <c r="AZ7" s="9">
        <v>109800</v>
      </c>
      <c r="BA7" s="9">
        <v>345691</v>
      </c>
      <c r="BB7" s="9">
        <f>35574-BC7</f>
        <v>13447</v>
      </c>
      <c r="BC7" s="9">
        <v>22127</v>
      </c>
      <c r="BD7" s="9">
        <v>268302</v>
      </c>
      <c r="BE7" s="9">
        <v>181036</v>
      </c>
      <c r="BF7" s="9">
        <v>484912</v>
      </c>
      <c r="BG7" s="9">
        <v>18887</v>
      </c>
      <c r="BH7" s="9">
        <v>6955</v>
      </c>
      <c r="BI7" s="9">
        <v>264475</v>
      </c>
      <c r="BJ7" s="9">
        <v>135583</v>
      </c>
      <c r="BK7" s="9">
        <v>425900</v>
      </c>
      <c r="BL7" s="9">
        <v>21987</v>
      </c>
      <c r="BM7" s="9">
        <v>48211</v>
      </c>
      <c r="BN7" s="9">
        <v>411796</v>
      </c>
      <c r="BO7" s="9">
        <v>152650</v>
      </c>
      <c r="BP7" s="9">
        <v>634644</v>
      </c>
      <c r="BQ7" s="9">
        <v>37534</v>
      </c>
      <c r="BR7" s="9">
        <v>54503</v>
      </c>
      <c r="BS7" s="9">
        <v>405188</v>
      </c>
      <c r="BT7" s="9">
        <v>165615</v>
      </c>
      <c r="BU7" s="9">
        <v>662840</v>
      </c>
      <c r="BV7" s="9">
        <v>3677</v>
      </c>
      <c r="BW7" s="9">
        <v>38145</v>
      </c>
      <c r="BX7" s="9">
        <f t="shared" si="4"/>
        <v>41822</v>
      </c>
      <c r="BY7" s="9">
        <v>588113</v>
      </c>
      <c r="BZ7" s="9">
        <f>BV7+BW7+BY7</f>
        <v>629935</v>
      </c>
      <c r="CA7" s="9">
        <v>135450</v>
      </c>
      <c r="CB7" s="9">
        <f>CA7+BZ7</f>
        <v>765385</v>
      </c>
      <c r="CC7" s="9">
        <v>12324</v>
      </c>
      <c r="CD7" s="9">
        <v>51475</v>
      </c>
      <c r="CE7" s="9">
        <f>CD7+CC7</f>
        <v>63799</v>
      </c>
      <c r="CF7" s="9">
        <v>567922</v>
      </c>
      <c r="CG7" s="9">
        <f>CF7+CE7</f>
        <v>631721</v>
      </c>
      <c r="CH7" s="9">
        <v>152047</v>
      </c>
      <c r="CI7" s="9">
        <f>CH7+CG7</f>
        <v>783768</v>
      </c>
      <c r="CJ7" s="9">
        <v>59476</v>
      </c>
      <c r="CK7" s="9">
        <v>31468</v>
      </c>
      <c r="CL7" s="9">
        <f>CK7+CJ7</f>
        <v>90944</v>
      </c>
      <c r="CM7" s="9">
        <v>670452</v>
      </c>
      <c r="CN7" s="9">
        <f>CM7+CL7</f>
        <v>761396</v>
      </c>
      <c r="CO7" s="9">
        <v>310155</v>
      </c>
      <c r="CP7" s="9">
        <f>CO7+CN7</f>
        <v>1071551</v>
      </c>
      <c r="CQ7" s="9">
        <f t="shared" si="5"/>
        <v>29252</v>
      </c>
      <c r="CR7" s="9">
        <v>32318</v>
      </c>
      <c r="CS7" s="9">
        <v>61570</v>
      </c>
      <c r="CT7" s="9">
        <v>392999</v>
      </c>
      <c r="CU7" s="9">
        <v>454569</v>
      </c>
      <c r="CV7" s="9">
        <v>203901</v>
      </c>
      <c r="CW7" s="9">
        <v>658470</v>
      </c>
      <c r="CX7" s="9">
        <v>2414</v>
      </c>
      <c r="CY7" s="9">
        <v>61056</v>
      </c>
      <c r="CZ7" s="9">
        <v>63470</v>
      </c>
      <c r="DA7" s="9">
        <v>709174</v>
      </c>
      <c r="DB7" s="9">
        <v>772644</v>
      </c>
    </row>
    <row r="8" spans="1:106" x14ac:dyDescent="0.25">
      <c r="A8" s="10" t="s">
        <v>43</v>
      </c>
      <c r="B8" s="11">
        <v>3542</v>
      </c>
      <c r="C8" s="11">
        <v>7864</v>
      </c>
      <c r="D8" s="11">
        <v>11406</v>
      </c>
      <c r="E8" s="11">
        <v>-1018</v>
      </c>
      <c r="F8" s="11">
        <v>10388</v>
      </c>
      <c r="G8" s="11">
        <v>2527</v>
      </c>
      <c r="H8" s="11">
        <v>12915</v>
      </c>
      <c r="I8" s="11">
        <v>6452</v>
      </c>
      <c r="J8" s="12">
        <v>698</v>
      </c>
      <c r="K8" s="11">
        <v>7150</v>
      </c>
      <c r="L8" s="11">
        <v>1683</v>
      </c>
      <c r="M8" s="11">
        <v>8833</v>
      </c>
      <c r="N8" s="11">
        <v>3714</v>
      </c>
      <c r="O8" s="11">
        <v>12547</v>
      </c>
      <c r="P8" s="11">
        <v>5278</v>
      </c>
      <c r="Q8" s="11">
        <v>3471</v>
      </c>
      <c r="R8" s="11">
        <v>8749</v>
      </c>
      <c r="S8" s="11">
        <v>1788</v>
      </c>
      <c r="T8" s="11">
        <v>10537</v>
      </c>
      <c r="U8" s="11">
        <v>9599</v>
      </c>
      <c r="V8" s="11">
        <v>20136</v>
      </c>
      <c r="W8" s="11">
        <v>5971</v>
      </c>
      <c r="X8" s="11">
        <v>2052</v>
      </c>
      <c r="Y8" s="11">
        <v>8023</v>
      </c>
      <c r="Z8" s="11">
        <v>2490</v>
      </c>
      <c r="AA8" s="11">
        <v>10513</v>
      </c>
      <c r="AB8" s="11">
        <v>7531</v>
      </c>
      <c r="AC8" s="11">
        <v>18044</v>
      </c>
      <c r="AD8" s="11">
        <v>8919</v>
      </c>
      <c r="AE8" s="11">
        <v>2063</v>
      </c>
      <c r="AF8" s="11">
        <v>10982</v>
      </c>
      <c r="AG8" s="11">
        <v>12681</v>
      </c>
      <c r="AH8" s="11">
        <v>23663</v>
      </c>
      <c r="AI8" s="11">
        <v>14468</v>
      </c>
      <c r="AJ8" s="11">
        <v>38131</v>
      </c>
      <c r="AK8" s="11">
        <v>10414</v>
      </c>
      <c r="AL8" s="11">
        <v>6663</v>
      </c>
      <c r="AM8" s="11">
        <v>66423</v>
      </c>
      <c r="AN8" s="11">
        <v>13026</v>
      </c>
      <c r="AO8" s="11">
        <v>96526</v>
      </c>
      <c r="AP8" s="11">
        <v>9949</v>
      </c>
      <c r="AQ8" s="11">
        <v>5815</v>
      </c>
      <c r="AR8" s="11">
        <v>15764</v>
      </c>
      <c r="AS8" s="11">
        <v>74651</v>
      </c>
      <c r="AT8" s="11">
        <v>90415</v>
      </c>
      <c r="AU8" s="11">
        <v>29072</v>
      </c>
      <c r="AV8" s="11">
        <v>119744</v>
      </c>
      <c r="AW8" s="11">
        <v>12441</v>
      </c>
      <c r="AX8" s="13">
        <v>5725</v>
      </c>
      <c r="AY8" s="13">
        <v>63780</v>
      </c>
      <c r="AZ8" s="13">
        <v>10237</v>
      </c>
      <c r="BA8" s="13">
        <v>92183</v>
      </c>
      <c r="BB8" s="13">
        <f>7534-BC8</f>
        <v>2903</v>
      </c>
      <c r="BC8" s="13">
        <v>4631</v>
      </c>
      <c r="BD8" s="13">
        <v>68064</v>
      </c>
      <c r="BE8" s="13">
        <v>9400</v>
      </c>
      <c r="BF8" s="13">
        <v>84998</v>
      </c>
      <c r="BG8" s="13">
        <v>2464</v>
      </c>
      <c r="BH8" s="13">
        <v>4988</v>
      </c>
      <c r="BI8" s="13">
        <v>59927</v>
      </c>
      <c r="BJ8" s="13">
        <v>17822</v>
      </c>
      <c r="BK8" s="13">
        <v>85201</v>
      </c>
      <c r="BL8" s="13">
        <v>12905</v>
      </c>
      <c r="BM8" s="13">
        <v>8045</v>
      </c>
      <c r="BN8" s="13">
        <v>16725</v>
      </c>
      <c r="BO8" s="13">
        <v>13656</v>
      </c>
      <c r="BP8" s="13">
        <v>51311</v>
      </c>
      <c r="BQ8" s="13">
        <v>3336</v>
      </c>
      <c r="BR8" s="13">
        <v>6666</v>
      </c>
      <c r="BS8" s="13">
        <v>21107</v>
      </c>
      <c r="BT8" s="13">
        <v>17759</v>
      </c>
      <c r="BU8" s="13">
        <v>48265</v>
      </c>
      <c r="BV8" s="13">
        <v>13224</v>
      </c>
      <c r="BW8" s="13">
        <v>4833</v>
      </c>
      <c r="BX8" s="13">
        <f t="shared" si="4"/>
        <v>18057</v>
      </c>
      <c r="BY8" s="13">
        <v>40148</v>
      </c>
      <c r="BZ8" s="13">
        <f>BV8+BW8+BY8</f>
        <v>58205</v>
      </c>
      <c r="CA8" s="13">
        <v>31423</v>
      </c>
      <c r="CB8" s="13">
        <f>CA8+BZ8</f>
        <v>89628</v>
      </c>
      <c r="CC8" s="13">
        <v>13761</v>
      </c>
      <c r="CD8" s="13">
        <v>12666</v>
      </c>
      <c r="CE8" s="13">
        <f>CD8+CC8</f>
        <v>26427</v>
      </c>
      <c r="CF8" s="13">
        <v>23943</v>
      </c>
      <c r="CG8" s="13">
        <f>CF8+CE8</f>
        <v>50370</v>
      </c>
      <c r="CH8" s="13">
        <v>21316</v>
      </c>
      <c r="CI8" s="13">
        <f>CH8+CG8</f>
        <v>71686</v>
      </c>
      <c r="CJ8" s="13">
        <v>8651</v>
      </c>
      <c r="CK8" s="13">
        <v>7991</v>
      </c>
      <c r="CL8" s="13">
        <f>CK8+CJ8</f>
        <v>16642</v>
      </c>
      <c r="CM8" s="13">
        <v>18959</v>
      </c>
      <c r="CN8" s="13">
        <f>CM8+CL8</f>
        <v>35601</v>
      </c>
      <c r="CO8" s="13">
        <v>24427</v>
      </c>
      <c r="CP8" s="13">
        <f>CO8+CN8+3</f>
        <v>60031</v>
      </c>
      <c r="CQ8" s="13">
        <f t="shared" si="5"/>
        <v>13021</v>
      </c>
      <c r="CR8" s="13">
        <v>22296</v>
      </c>
      <c r="CS8" s="13">
        <v>35317</v>
      </c>
      <c r="CT8" s="13">
        <v>25655</v>
      </c>
      <c r="CU8" s="13">
        <v>60972</v>
      </c>
      <c r="CV8" s="13">
        <v>38755</v>
      </c>
      <c r="CW8" s="13">
        <v>99727</v>
      </c>
      <c r="CX8" s="13">
        <v>25999</v>
      </c>
      <c r="CY8" s="13">
        <v>19639</v>
      </c>
      <c r="CZ8" s="13">
        <v>45638</v>
      </c>
      <c r="DA8" s="13">
        <v>57977</v>
      </c>
      <c r="DB8" s="13">
        <v>103615</v>
      </c>
    </row>
    <row r="9" spans="1:106" x14ac:dyDescent="0.25">
      <c r="AU9" s="3"/>
      <c r="AV9" s="3"/>
      <c r="AW9" s="3"/>
      <c r="AX9" s="3"/>
      <c r="AY9" s="3"/>
      <c r="AZ9" s="3"/>
      <c r="BA9" s="3"/>
    </row>
    <row r="10" spans="1:106" s="17" customFormat="1" ht="13" x14ac:dyDescent="0.3">
      <c r="A10" s="16" t="s">
        <v>67</v>
      </c>
      <c r="B10" s="16" t="s">
        <v>0</v>
      </c>
      <c r="C10" s="16" t="s">
        <v>1</v>
      </c>
      <c r="D10" s="16" t="s">
        <v>2</v>
      </c>
      <c r="E10" s="16" t="s">
        <v>3</v>
      </c>
      <c r="F10" s="16" t="s">
        <v>4</v>
      </c>
      <c r="G10" s="16" t="s">
        <v>5</v>
      </c>
      <c r="H10" s="16">
        <v>2009</v>
      </c>
      <c r="I10" s="16" t="s">
        <v>6</v>
      </c>
      <c r="J10" s="16" t="s">
        <v>7</v>
      </c>
      <c r="K10" s="16" t="s">
        <v>8</v>
      </c>
      <c r="L10" s="16" t="s">
        <v>9</v>
      </c>
      <c r="M10" s="16" t="s">
        <v>10</v>
      </c>
      <c r="N10" s="16" t="s">
        <v>11</v>
      </c>
      <c r="O10" s="16">
        <v>2010</v>
      </c>
      <c r="P10" s="16" t="s">
        <v>12</v>
      </c>
      <c r="Q10" s="16" t="s">
        <v>13</v>
      </c>
      <c r="R10" s="16" t="s">
        <v>14</v>
      </c>
      <c r="S10" s="16" t="s">
        <v>15</v>
      </c>
      <c r="T10" s="16" t="s">
        <v>16</v>
      </c>
      <c r="U10" s="16" t="s">
        <v>17</v>
      </c>
      <c r="V10" s="16">
        <v>2011</v>
      </c>
      <c r="W10" s="16" t="s">
        <v>18</v>
      </c>
      <c r="X10" s="16" t="s">
        <v>19</v>
      </c>
      <c r="Y10" s="16" t="s">
        <v>14</v>
      </c>
      <c r="Z10" s="16" t="s">
        <v>20</v>
      </c>
      <c r="AA10" s="16" t="s">
        <v>16</v>
      </c>
      <c r="AB10" s="16" t="s">
        <v>21</v>
      </c>
      <c r="AC10" s="16">
        <v>2012</v>
      </c>
      <c r="AD10" s="16" t="s">
        <v>22</v>
      </c>
      <c r="AE10" s="16" t="s">
        <v>23</v>
      </c>
      <c r="AF10" s="16" t="s">
        <v>24</v>
      </c>
      <c r="AG10" s="16" t="s">
        <v>25</v>
      </c>
      <c r="AH10" s="16" t="s">
        <v>26</v>
      </c>
      <c r="AI10" s="16" t="s">
        <v>27</v>
      </c>
      <c r="AJ10" s="16">
        <v>2013</v>
      </c>
      <c r="AK10" s="16" t="s">
        <v>28</v>
      </c>
      <c r="AL10" s="16" t="s">
        <v>29</v>
      </c>
      <c r="AM10" s="16" t="s">
        <v>30</v>
      </c>
      <c r="AN10" s="16" t="s">
        <v>31</v>
      </c>
      <c r="AO10" s="16">
        <v>2014</v>
      </c>
      <c r="AP10" s="16" t="s">
        <v>32</v>
      </c>
      <c r="AQ10" s="16" t="s">
        <v>33</v>
      </c>
      <c r="AR10" s="16" t="s">
        <v>34</v>
      </c>
      <c r="AS10" s="16" t="s">
        <v>35</v>
      </c>
      <c r="AT10" s="16" t="s">
        <v>36</v>
      </c>
      <c r="AU10" s="16" t="s">
        <v>37</v>
      </c>
      <c r="AV10" s="16">
        <v>2015</v>
      </c>
      <c r="AW10" s="16" t="s">
        <v>38</v>
      </c>
      <c r="AX10" s="16" t="s">
        <v>44</v>
      </c>
      <c r="AY10" s="16" t="s">
        <v>45</v>
      </c>
      <c r="AZ10" s="16" t="s">
        <v>46</v>
      </c>
      <c r="BA10" s="16">
        <v>2016</v>
      </c>
      <c r="BB10" s="16" t="s">
        <v>47</v>
      </c>
      <c r="BC10" s="16" t="s">
        <v>48</v>
      </c>
      <c r="BD10" s="16" t="s">
        <v>49</v>
      </c>
      <c r="BE10" s="16" t="s">
        <v>50</v>
      </c>
      <c r="BF10" s="16">
        <v>2017</v>
      </c>
      <c r="BG10" s="16" t="s">
        <v>51</v>
      </c>
      <c r="BH10" s="16" t="s">
        <v>52</v>
      </c>
      <c r="BI10" s="16" t="s">
        <v>54</v>
      </c>
      <c r="BJ10" s="16" t="s">
        <v>55</v>
      </c>
      <c r="BK10" s="16">
        <v>2018</v>
      </c>
      <c r="BL10" s="16" t="s">
        <v>53</v>
      </c>
      <c r="BM10" s="16" t="s">
        <v>56</v>
      </c>
      <c r="BN10" s="16" t="s">
        <v>57</v>
      </c>
      <c r="BO10" s="16" t="s">
        <v>60</v>
      </c>
      <c r="BP10" s="16">
        <v>2019</v>
      </c>
      <c r="BQ10" s="16" t="s">
        <v>61</v>
      </c>
      <c r="BR10" s="16" t="s">
        <v>62</v>
      </c>
      <c r="BS10" s="16" t="s">
        <v>63</v>
      </c>
      <c r="BT10" s="16" t="s">
        <v>58</v>
      </c>
      <c r="BU10" s="16">
        <v>2020</v>
      </c>
      <c r="BV10" s="16" t="s">
        <v>59</v>
      </c>
      <c r="BW10" s="16" t="s">
        <v>64</v>
      </c>
      <c r="BX10" s="16" t="s">
        <v>75</v>
      </c>
      <c r="BY10" s="16" t="s">
        <v>65</v>
      </c>
      <c r="BZ10" s="16" t="s">
        <v>66</v>
      </c>
      <c r="CA10" s="16" t="s">
        <v>69</v>
      </c>
      <c r="CB10" s="16">
        <v>2021</v>
      </c>
      <c r="CC10" s="16" t="s">
        <v>70</v>
      </c>
      <c r="CD10" s="16" t="s">
        <v>71</v>
      </c>
      <c r="CE10" s="16" t="s">
        <v>74</v>
      </c>
      <c r="CF10" s="16" t="s">
        <v>72</v>
      </c>
      <c r="CG10" s="16" t="s">
        <v>73</v>
      </c>
      <c r="CH10" s="16" t="s">
        <v>76</v>
      </c>
      <c r="CI10" s="16">
        <v>2022</v>
      </c>
      <c r="CJ10" s="16" t="s">
        <v>77</v>
      </c>
      <c r="CK10" s="16" t="s">
        <v>78</v>
      </c>
      <c r="CL10" s="16" t="s">
        <v>79</v>
      </c>
      <c r="CM10" s="16" t="str">
        <f t="shared" ref="CM10:CS10" si="6">CM2</f>
        <v>3T23</v>
      </c>
      <c r="CN10" s="16" t="str">
        <f t="shared" si="6"/>
        <v>9M23</v>
      </c>
      <c r="CO10" s="16" t="str">
        <f t="shared" si="6"/>
        <v>4T23</v>
      </c>
      <c r="CP10" s="16">
        <f t="shared" si="6"/>
        <v>2023</v>
      </c>
      <c r="CQ10" s="16" t="str">
        <f t="shared" si="6"/>
        <v>1T24</v>
      </c>
      <c r="CR10" s="16" t="str">
        <f t="shared" si="6"/>
        <v>2T24</v>
      </c>
      <c r="CS10" s="16" t="str">
        <f t="shared" si="6"/>
        <v>1S24</v>
      </c>
      <c r="CT10" s="16" t="s">
        <v>88</v>
      </c>
      <c r="CU10" s="16" t="s">
        <v>89</v>
      </c>
      <c r="CV10" s="16" t="s">
        <v>90</v>
      </c>
      <c r="CW10" s="16">
        <v>2024</v>
      </c>
      <c r="CX10" s="16" t="s">
        <v>91</v>
      </c>
      <c r="CY10" s="16" t="s">
        <v>92</v>
      </c>
      <c r="CZ10" s="16" t="s">
        <v>93</v>
      </c>
      <c r="DA10" s="16" t="s">
        <v>94</v>
      </c>
      <c r="DB10" s="16" t="s">
        <v>95</v>
      </c>
    </row>
    <row r="11" spans="1:106" s="2" customFormat="1" ht="13" x14ac:dyDescent="0.3">
      <c r="A11" s="4" t="s">
        <v>68</v>
      </c>
      <c r="B11" s="6">
        <f t="shared" ref="B11:AG11" si="7">SUM(B12)</f>
        <v>0</v>
      </c>
      <c r="C11" s="6">
        <f t="shared" si="7"/>
        <v>0</v>
      </c>
      <c r="D11" s="6">
        <f t="shared" si="7"/>
        <v>0</v>
      </c>
      <c r="E11" s="6">
        <f t="shared" si="7"/>
        <v>0</v>
      </c>
      <c r="F11" s="6">
        <f t="shared" si="7"/>
        <v>0</v>
      </c>
      <c r="G11" s="6">
        <f t="shared" si="7"/>
        <v>0</v>
      </c>
      <c r="H11" s="6">
        <f t="shared" si="7"/>
        <v>0</v>
      </c>
      <c r="I11" s="6">
        <f t="shared" si="7"/>
        <v>0</v>
      </c>
      <c r="J11" s="6">
        <f t="shared" si="7"/>
        <v>0</v>
      </c>
      <c r="K11" s="6">
        <f t="shared" si="7"/>
        <v>0</v>
      </c>
      <c r="L11" s="6">
        <f t="shared" si="7"/>
        <v>0</v>
      </c>
      <c r="M11" s="6">
        <f t="shared" si="7"/>
        <v>0</v>
      </c>
      <c r="N11" s="6">
        <f t="shared" si="7"/>
        <v>0</v>
      </c>
      <c r="O11" s="6">
        <f t="shared" si="7"/>
        <v>0</v>
      </c>
      <c r="P11" s="6">
        <f t="shared" si="7"/>
        <v>0</v>
      </c>
      <c r="Q11" s="6">
        <f t="shared" si="7"/>
        <v>0</v>
      </c>
      <c r="R11" s="6">
        <f t="shared" si="7"/>
        <v>0</v>
      </c>
      <c r="S11" s="6">
        <f t="shared" si="7"/>
        <v>0</v>
      </c>
      <c r="T11" s="6">
        <f t="shared" si="7"/>
        <v>0</v>
      </c>
      <c r="U11" s="6">
        <f t="shared" si="7"/>
        <v>0</v>
      </c>
      <c r="V11" s="6">
        <f t="shared" si="7"/>
        <v>0</v>
      </c>
      <c r="W11" s="6">
        <f t="shared" si="7"/>
        <v>0</v>
      </c>
      <c r="X11" s="6">
        <f t="shared" si="7"/>
        <v>0</v>
      </c>
      <c r="Y11" s="6">
        <f t="shared" si="7"/>
        <v>0</v>
      </c>
      <c r="Z11" s="6">
        <f t="shared" si="7"/>
        <v>0</v>
      </c>
      <c r="AA11" s="6">
        <f t="shared" si="7"/>
        <v>0</v>
      </c>
      <c r="AB11" s="6">
        <f t="shared" si="7"/>
        <v>0</v>
      </c>
      <c r="AC11" s="6">
        <f t="shared" si="7"/>
        <v>0</v>
      </c>
      <c r="AD11" s="6">
        <f t="shared" si="7"/>
        <v>0</v>
      </c>
      <c r="AE11" s="6">
        <f t="shared" si="7"/>
        <v>0</v>
      </c>
      <c r="AF11" s="6">
        <f t="shared" si="7"/>
        <v>0</v>
      </c>
      <c r="AG11" s="6">
        <f t="shared" si="7"/>
        <v>0</v>
      </c>
      <c r="AH11" s="6">
        <f t="shared" ref="AH11:BM11" si="8">SUM(AH12)</f>
        <v>0</v>
      </c>
      <c r="AI11" s="6">
        <f t="shared" si="8"/>
        <v>0</v>
      </c>
      <c r="AJ11" s="6">
        <f t="shared" si="8"/>
        <v>0</v>
      </c>
      <c r="AK11" s="6">
        <f t="shared" si="8"/>
        <v>0</v>
      </c>
      <c r="AL11" s="6">
        <f t="shared" si="8"/>
        <v>0</v>
      </c>
      <c r="AM11" s="6">
        <f t="shared" si="8"/>
        <v>0</v>
      </c>
      <c r="AN11" s="6">
        <f t="shared" si="8"/>
        <v>0</v>
      </c>
      <c r="AO11" s="6">
        <f t="shared" si="8"/>
        <v>0</v>
      </c>
      <c r="AP11" s="6">
        <f t="shared" si="8"/>
        <v>0</v>
      </c>
      <c r="AQ11" s="6">
        <f t="shared" si="8"/>
        <v>0</v>
      </c>
      <c r="AR11" s="6">
        <f t="shared" si="8"/>
        <v>0</v>
      </c>
      <c r="AS11" s="6">
        <f t="shared" si="8"/>
        <v>0</v>
      </c>
      <c r="AT11" s="6">
        <f t="shared" si="8"/>
        <v>0</v>
      </c>
      <c r="AU11" s="6">
        <f t="shared" si="8"/>
        <v>0</v>
      </c>
      <c r="AV11" s="6">
        <f t="shared" si="8"/>
        <v>0</v>
      </c>
      <c r="AW11" s="6">
        <f t="shared" si="8"/>
        <v>0</v>
      </c>
      <c r="AX11" s="6">
        <f t="shared" si="8"/>
        <v>0</v>
      </c>
      <c r="AY11" s="6">
        <f t="shared" si="8"/>
        <v>0</v>
      </c>
      <c r="AZ11" s="6">
        <f t="shared" si="8"/>
        <v>0</v>
      </c>
      <c r="BA11" s="6">
        <f t="shared" si="8"/>
        <v>0</v>
      </c>
      <c r="BB11" s="6">
        <f t="shared" si="8"/>
        <v>0</v>
      </c>
      <c r="BC11" s="6">
        <f t="shared" si="8"/>
        <v>0</v>
      </c>
      <c r="BD11" s="6">
        <f t="shared" si="8"/>
        <v>0</v>
      </c>
      <c r="BE11" s="6">
        <f t="shared" si="8"/>
        <v>0</v>
      </c>
      <c r="BF11" s="6">
        <f t="shared" si="8"/>
        <v>0</v>
      </c>
      <c r="BG11" s="6">
        <f t="shared" si="8"/>
        <v>0</v>
      </c>
      <c r="BH11" s="6">
        <f t="shared" si="8"/>
        <v>0</v>
      </c>
      <c r="BI11" s="6">
        <f t="shared" si="8"/>
        <v>0</v>
      </c>
      <c r="BJ11" s="6">
        <f t="shared" si="8"/>
        <v>0</v>
      </c>
      <c r="BK11" s="6">
        <f t="shared" si="8"/>
        <v>0</v>
      </c>
      <c r="BL11" s="6">
        <f t="shared" si="8"/>
        <v>0</v>
      </c>
      <c r="BM11" s="6">
        <f t="shared" si="8"/>
        <v>0</v>
      </c>
      <c r="BN11" s="6">
        <f t="shared" ref="BN11:BW11" si="9">SUM(BN12)</f>
        <v>0</v>
      </c>
      <c r="BO11" s="6">
        <f t="shared" si="9"/>
        <v>0</v>
      </c>
      <c r="BP11" s="6">
        <f t="shared" si="9"/>
        <v>0</v>
      </c>
      <c r="BQ11" s="6">
        <f t="shared" si="9"/>
        <v>0</v>
      </c>
      <c r="BR11" s="6">
        <f t="shared" si="9"/>
        <v>0</v>
      </c>
      <c r="BS11" s="6">
        <f t="shared" si="9"/>
        <v>0</v>
      </c>
      <c r="BT11" s="6">
        <f t="shared" si="9"/>
        <v>0</v>
      </c>
      <c r="BU11" s="6">
        <f t="shared" si="9"/>
        <v>0</v>
      </c>
      <c r="BV11" s="6">
        <f t="shared" si="9"/>
        <v>0</v>
      </c>
      <c r="BW11" s="6">
        <f t="shared" si="9"/>
        <v>0</v>
      </c>
      <c r="BX11" s="6">
        <f>BV11+BW11</f>
        <v>0</v>
      </c>
      <c r="BY11" s="6">
        <f t="shared" ref="BY11:CD11" si="10">SUM(BY12)</f>
        <v>2087</v>
      </c>
      <c r="BZ11" s="6">
        <f t="shared" si="10"/>
        <v>4314</v>
      </c>
      <c r="CA11" s="6">
        <f t="shared" si="10"/>
        <v>8971</v>
      </c>
      <c r="CB11" s="6">
        <f t="shared" si="10"/>
        <v>13285</v>
      </c>
      <c r="CC11" s="6">
        <f t="shared" si="10"/>
        <v>5860</v>
      </c>
      <c r="CD11" s="6">
        <f t="shared" si="10"/>
        <v>5687</v>
      </c>
      <c r="CE11" s="6">
        <f>CC11+CD11</f>
        <v>11547</v>
      </c>
      <c r="CF11" s="6">
        <f t="shared" ref="CF11:CK11" si="11">SUM(CF12)</f>
        <v>4863</v>
      </c>
      <c r="CG11" s="6">
        <f t="shared" si="11"/>
        <v>16410</v>
      </c>
      <c r="CH11" s="6">
        <f t="shared" si="11"/>
        <v>7908</v>
      </c>
      <c r="CI11" s="6">
        <f t="shared" si="11"/>
        <v>24318</v>
      </c>
      <c r="CJ11" s="6">
        <f t="shared" si="11"/>
        <v>3471</v>
      </c>
      <c r="CK11" s="6">
        <f t="shared" si="11"/>
        <v>4709</v>
      </c>
      <c r="CL11" s="6">
        <f>CJ11+CK11</f>
        <v>8180</v>
      </c>
      <c r="CM11" s="6">
        <f>SUM(CM12)</f>
        <v>8540</v>
      </c>
      <c r="CN11" s="6">
        <f>CL11+CM11</f>
        <v>16720</v>
      </c>
      <c r="CO11" s="6">
        <f>SUM(CO12)</f>
        <v>13575</v>
      </c>
      <c r="CP11" s="6">
        <f>CN11+CO11</f>
        <v>30295</v>
      </c>
      <c r="CQ11" s="6">
        <f>CQ12</f>
        <v>6602</v>
      </c>
      <c r="CR11" s="6">
        <f>CR12</f>
        <v>7132</v>
      </c>
      <c r="CS11" s="6">
        <f>CQ11+CR11</f>
        <v>13734</v>
      </c>
      <c r="CT11" s="6">
        <v>15174</v>
      </c>
      <c r="CU11" s="6">
        <f>CT11+CR11+CQ11</f>
        <v>28908</v>
      </c>
      <c r="CV11" s="6">
        <v>13713</v>
      </c>
      <c r="CW11" s="6">
        <f>CV11+CT11+CR11+CQ11</f>
        <v>42621</v>
      </c>
      <c r="CX11" s="6">
        <v>8530</v>
      </c>
      <c r="CY11" s="6">
        <v>8398</v>
      </c>
      <c r="CZ11" s="6">
        <v>16928</v>
      </c>
      <c r="DA11" s="6">
        <v>20086</v>
      </c>
      <c r="DB11" s="6">
        <v>37014</v>
      </c>
    </row>
    <row r="12" spans="1:106" ht="13" x14ac:dyDescent="0.3">
      <c r="A12" s="10" t="s">
        <v>68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4">
        <v>0</v>
      </c>
      <c r="X12" s="14">
        <v>0</v>
      </c>
      <c r="Y12" s="14">
        <v>0</v>
      </c>
      <c r="Z12" s="14">
        <v>0</v>
      </c>
      <c r="AA12" s="14">
        <v>0</v>
      </c>
      <c r="AB12" s="14">
        <v>0</v>
      </c>
      <c r="AC12" s="14">
        <v>0</v>
      </c>
      <c r="AD12" s="14">
        <v>0</v>
      </c>
      <c r="AE12" s="14">
        <v>0</v>
      </c>
      <c r="AF12" s="14">
        <v>0</v>
      </c>
      <c r="AG12" s="14">
        <v>0</v>
      </c>
      <c r="AH12" s="14">
        <v>0</v>
      </c>
      <c r="AI12" s="14">
        <v>0</v>
      </c>
      <c r="AJ12" s="14">
        <v>0</v>
      </c>
      <c r="AK12" s="14">
        <v>0</v>
      </c>
      <c r="AL12" s="14">
        <v>0</v>
      </c>
      <c r="AM12" s="14">
        <v>0</v>
      </c>
      <c r="AN12" s="14">
        <v>0</v>
      </c>
      <c r="AO12" s="14">
        <v>0</v>
      </c>
      <c r="AP12" s="14">
        <v>0</v>
      </c>
      <c r="AQ12" s="14">
        <v>0</v>
      </c>
      <c r="AR12" s="14">
        <v>0</v>
      </c>
      <c r="AS12" s="14">
        <v>0</v>
      </c>
      <c r="AT12" s="14">
        <v>0</v>
      </c>
      <c r="AU12" s="14">
        <v>0</v>
      </c>
      <c r="AV12" s="14">
        <v>0</v>
      </c>
      <c r="AW12" s="14">
        <v>0</v>
      </c>
      <c r="AX12" s="14">
        <v>0</v>
      </c>
      <c r="AY12" s="14">
        <v>0</v>
      </c>
      <c r="AZ12" s="14">
        <v>0</v>
      </c>
      <c r="BA12" s="14">
        <v>0</v>
      </c>
      <c r="BB12" s="14">
        <v>0</v>
      </c>
      <c r="BC12" s="14">
        <v>0</v>
      </c>
      <c r="BD12" s="14">
        <v>0</v>
      </c>
      <c r="BE12" s="14">
        <v>0</v>
      </c>
      <c r="BF12" s="14">
        <v>0</v>
      </c>
      <c r="BG12" s="14">
        <v>0</v>
      </c>
      <c r="BH12" s="14">
        <v>0</v>
      </c>
      <c r="BI12" s="14">
        <v>0</v>
      </c>
      <c r="BJ12" s="14">
        <v>0</v>
      </c>
      <c r="BK12" s="14">
        <v>0</v>
      </c>
      <c r="BL12" s="14">
        <v>0</v>
      </c>
      <c r="BM12" s="14">
        <v>0</v>
      </c>
      <c r="BN12" s="14">
        <v>0</v>
      </c>
      <c r="BO12" s="14">
        <v>0</v>
      </c>
      <c r="BP12" s="14">
        <v>0</v>
      </c>
      <c r="BQ12" s="14">
        <v>0</v>
      </c>
      <c r="BR12" s="14">
        <v>0</v>
      </c>
      <c r="BS12" s="14">
        <v>0</v>
      </c>
      <c r="BT12" s="14">
        <v>0</v>
      </c>
      <c r="BU12" s="14">
        <v>0</v>
      </c>
      <c r="BV12" s="14">
        <v>0</v>
      </c>
      <c r="BW12" s="14">
        <v>0</v>
      </c>
      <c r="BX12" s="15">
        <f>BV12+BW12</f>
        <v>0</v>
      </c>
      <c r="BY12" s="13">
        <v>2087</v>
      </c>
      <c r="BZ12" s="13">
        <v>4314</v>
      </c>
      <c r="CA12" s="13">
        <v>8971</v>
      </c>
      <c r="CB12" s="13">
        <f>CA12+BZ12</f>
        <v>13285</v>
      </c>
      <c r="CC12" s="13">
        <v>5860</v>
      </c>
      <c r="CD12" s="13">
        <v>5687</v>
      </c>
      <c r="CE12" s="13">
        <f>CC12+CD12</f>
        <v>11547</v>
      </c>
      <c r="CF12" s="13">
        <v>4863</v>
      </c>
      <c r="CG12" s="13">
        <f>CF12+CE12</f>
        <v>16410</v>
      </c>
      <c r="CH12" s="13">
        <v>7908</v>
      </c>
      <c r="CI12" s="13">
        <f>CH12+CG12</f>
        <v>24318</v>
      </c>
      <c r="CJ12" s="13">
        <v>3471</v>
      </c>
      <c r="CK12" s="13">
        <v>4709</v>
      </c>
      <c r="CL12" s="13">
        <f>CJ12+CK12</f>
        <v>8180</v>
      </c>
      <c r="CM12" s="13">
        <v>8540</v>
      </c>
      <c r="CN12" s="13">
        <f>CL12+CM12</f>
        <v>16720</v>
      </c>
      <c r="CO12" s="13">
        <v>13575</v>
      </c>
      <c r="CP12" s="13">
        <f>CN12+CO12</f>
        <v>30295</v>
      </c>
      <c r="CQ12" s="13">
        <f>CS12-CR12</f>
        <v>6602</v>
      </c>
      <c r="CR12" s="13">
        <v>7132</v>
      </c>
      <c r="CS12" s="13">
        <v>13734</v>
      </c>
      <c r="CT12" s="13">
        <v>15174</v>
      </c>
      <c r="CU12" s="13">
        <f>CT12+CR12+CQ12</f>
        <v>28908</v>
      </c>
      <c r="CV12" s="13">
        <v>13713</v>
      </c>
      <c r="CW12" s="13">
        <f>CV12+CT12+CR12+CQ12</f>
        <v>42621</v>
      </c>
      <c r="CX12" s="13">
        <v>8530</v>
      </c>
      <c r="CY12" s="13">
        <v>8398</v>
      </c>
      <c r="CZ12" s="13">
        <v>16928</v>
      </c>
      <c r="DA12" s="13">
        <v>20086</v>
      </c>
      <c r="DB12" s="13">
        <v>37014</v>
      </c>
    </row>
  </sheetData>
  <mergeCells count="1">
    <mergeCell ref="A1:AW1"/>
  </mergeCells>
  <phoneticPr fontId="16" type="noConversion"/>
  <pageMargins left="0.78740157499999996" right="0.78740157499999996" top="0.984251969" bottom="0.984251969" header="0.4921259845" footer="0.4921259845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E004AB5DACC946B9DF68C3C2C54DFD" ma:contentTypeVersion="19" ma:contentTypeDescription="Create a new document." ma:contentTypeScope="" ma:versionID="36e5b32495459dad29099680d99d42de">
  <xsd:schema xmlns:xsd="http://www.w3.org/2001/XMLSchema" xmlns:xs="http://www.w3.org/2001/XMLSchema" xmlns:p="http://schemas.microsoft.com/office/2006/metadata/properties" xmlns:ns2="29dfc1a8-b777-4321-a74f-896313141591" xmlns:ns3="4c99e0e0-a7ff-498c-a891-888aae3c0d40" targetNamespace="http://schemas.microsoft.com/office/2006/metadata/properties" ma:root="true" ma:fieldsID="f83576f18a90613711de4c58556c5556" ns2:_="" ns3:_="">
    <xsd:import namespace="29dfc1a8-b777-4321-a74f-896313141591"/>
    <xsd:import namespace="4c99e0e0-a7ff-498c-a891-888aae3c0d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dfc1a8-b777-4321-a74f-8963131415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db3cea5-0ee3-4113-b3a4-755b0456c0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9e0e0-a7ff-498c-a891-888aae3c0d4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4696b19-8f9b-4b7e-8fd3-f648f8e0756d}" ma:internalName="TaxCatchAll" ma:showField="CatchAllData" ma:web="4c99e0e0-a7ff-498c-a891-888aae3c0d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c99e0e0-a7ff-498c-a891-888aae3c0d40" xsi:nil="true"/>
    <lcf76f155ced4ddcb4097134ff3c332f xmlns="29dfc1a8-b777-4321-a74f-89631314159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C8328A6-CC4F-4054-BDCC-9C8BE4DFA78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9F12EC-C5FF-441F-ADF3-8BF0647BC377}"/>
</file>

<file path=customXml/itemProps3.xml><?xml version="1.0" encoding="utf-8"?>
<ds:datastoreItem xmlns:ds="http://schemas.openxmlformats.org/officeDocument/2006/customXml" ds:itemID="{099425B8-38B4-407A-AA48-9D81D02A1701}">
  <ds:schemaRefs>
    <ds:schemaRef ds:uri="29dfc1a8-b777-4321-a74f-896313141591"/>
    <ds:schemaRef ds:uri="http://schemas.microsoft.com/office/2006/documentManagement/types"/>
    <ds:schemaRef ds:uri="http://purl.org/dc/dcmitype/"/>
    <ds:schemaRef ds:uri="4c99e0e0-a7ff-498c-a891-888aae3c0d40"/>
    <ds:schemaRef ds:uri="http://purl.org/dc/terms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942df343-8f73-40db-b966-81a2807536cb}" enabled="0" method="" siteId="{942df343-8f73-40db-b966-81a2807536c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OutrasInformacoes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Fundamentos Interativos</dc:title>
  <dc:creator>Alisandra Matos - SLC Agricola</dc:creator>
  <cp:lastModifiedBy>Laiza Rocha - SLC Agricola</cp:lastModifiedBy>
  <dcterms:created xsi:type="dcterms:W3CDTF">2016-07-11T16:53:53Z</dcterms:created>
  <dcterms:modified xsi:type="dcterms:W3CDTF">2025-11-13T18:39:41Z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0x01010038E004AB5DACC946B9DF68C3C2C54DFD</vt:lpwstr>
  </property>
  <property fmtid="{D5CDD505-2E9C-101B-9397-08002B2CF9AE}" pid="3" name="MediaServiceImageTags">
    <vt:lpwstr/>
  </property>
</Properties>
</file>