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3/4T23/Release/TABELAS SITE/Material Complementar/"/>
    </mc:Choice>
  </mc:AlternateContent>
  <xr:revisionPtr revIDLastSave="362" documentId="8_{3634341C-0F47-4CFF-BF30-B9D13E23BA77}" xr6:coauthVersionLast="47" xr6:coauthVersionMax="47" xr10:uidLastSave="{34F2570E-250B-425C-A6EE-27D716A28610}"/>
  <bookViews>
    <workbookView xWindow="-110" yWindow="-110" windowWidth="19420" windowHeight="10300" xr2:uid="{58072BDD-DB04-4757-9918-AC6C65A1F7DA}"/>
  </bookViews>
  <sheets>
    <sheet name="AreaSafra" sheetId="1" r:id="rId1"/>
    <sheet name="Port. Terras" sheetId="2" r:id="rId2"/>
  </sheets>
  <definedNames>
    <definedName name="_Hlk24545678" localSheetId="0">AreaSafra!$B$22</definedName>
    <definedName name="OLE_LINK1" localSheetId="0">AreaSafra!$B$22</definedName>
    <definedName name="OLE_LINK2" localSheetId="0">AreaSafra!$H$3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5" i="1"/>
  <c r="E15" i="1"/>
  <c r="F14" i="1"/>
  <c r="E14" i="1"/>
  <c r="F13" i="1"/>
  <c r="E13" i="1"/>
  <c r="F12" i="1"/>
  <c r="E12" i="1"/>
  <c r="E11" i="1"/>
  <c r="F10" i="1"/>
  <c r="E10" i="1"/>
  <c r="F9" i="1"/>
  <c r="E9" i="1"/>
  <c r="F8" i="1"/>
  <c r="E8" i="1"/>
  <c r="F7" i="1"/>
  <c r="E7" i="1"/>
  <c r="E6" i="1"/>
  <c r="I26" i="2"/>
  <c r="G26" i="2"/>
  <c r="F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6" i="2" s="1"/>
  <c r="C11" i="1" l="1"/>
  <c r="F11" i="1" s="1"/>
  <c r="C6" i="1"/>
  <c r="F6" i="1" s="1"/>
  <c r="C16" i="1" l="1"/>
  <c r="F16" i="1" s="1"/>
  <c r="M5" i="2"/>
  <c r="N5" i="2"/>
  <c r="O5" i="2"/>
  <c r="P5" i="2"/>
  <c r="Q5" i="2"/>
  <c r="R5" i="2"/>
  <c r="M6" i="2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M9" i="2"/>
  <c r="N9" i="2"/>
  <c r="O9" i="2"/>
  <c r="P9" i="2"/>
  <c r="Q9" i="2"/>
  <c r="R9" i="2"/>
  <c r="M10" i="2"/>
  <c r="N10" i="2"/>
  <c r="O10" i="2"/>
  <c r="P10" i="2"/>
  <c r="Q10" i="2"/>
  <c r="R10" i="2"/>
  <c r="M11" i="2"/>
  <c r="N11" i="2"/>
  <c r="O11" i="2"/>
  <c r="P11" i="2"/>
  <c r="Q11" i="2"/>
  <c r="R11" i="2"/>
  <c r="M12" i="2"/>
  <c r="N12" i="2"/>
  <c r="O12" i="2"/>
  <c r="P12" i="2"/>
  <c r="Q12" i="2"/>
  <c r="R12" i="2"/>
  <c r="M13" i="2"/>
  <c r="N13" i="2"/>
  <c r="O13" i="2"/>
  <c r="P13" i="2"/>
  <c r="Q13" i="2"/>
  <c r="R13" i="2"/>
  <c r="M14" i="2"/>
  <c r="N14" i="2"/>
  <c r="O14" i="2"/>
  <c r="P14" i="2"/>
  <c r="Q14" i="2"/>
  <c r="R14" i="2"/>
  <c r="M15" i="2"/>
  <c r="N15" i="2"/>
  <c r="O15" i="2"/>
  <c r="P15" i="2"/>
  <c r="Q15" i="2"/>
  <c r="R15" i="2"/>
  <c r="M16" i="2"/>
  <c r="N16" i="2"/>
  <c r="O16" i="2"/>
  <c r="P16" i="2"/>
  <c r="Q16" i="2"/>
  <c r="R16" i="2"/>
  <c r="M17" i="2"/>
  <c r="N17" i="2"/>
  <c r="O17" i="2"/>
  <c r="P17" i="2"/>
  <c r="Q17" i="2"/>
  <c r="R17" i="2"/>
  <c r="M18" i="2"/>
  <c r="N18" i="2"/>
  <c r="O18" i="2"/>
  <c r="P18" i="2"/>
  <c r="Q18" i="2"/>
  <c r="R18" i="2"/>
  <c r="M19" i="2"/>
  <c r="N19" i="2"/>
  <c r="O19" i="2"/>
  <c r="P19" i="2"/>
  <c r="Q19" i="2"/>
  <c r="R19" i="2"/>
  <c r="M20" i="2"/>
  <c r="N20" i="2"/>
  <c r="O20" i="2"/>
  <c r="P20" i="2"/>
  <c r="Q20" i="2"/>
  <c r="R20" i="2"/>
  <c r="M21" i="2"/>
  <c r="N21" i="2"/>
  <c r="O21" i="2"/>
  <c r="P21" i="2"/>
  <c r="Q21" i="2"/>
  <c r="R21" i="2"/>
  <c r="M22" i="2"/>
  <c r="N22" i="2"/>
  <c r="O22" i="2"/>
  <c r="P22" i="2"/>
  <c r="Q22" i="2"/>
  <c r="R22" i="2"/>
  <c r="M23" i="2"/>
  <c r="N23" i="2"/>
  <c r="O23" i="2"/>
  <c r="P23" i="2"/>
  <c r="Q23" i="2"/>
  <c r="R23" i="2"/>
  <c r="M24" i="2"/>
  <c r="N24" i="2"/>
  <c r="O24" i="2"/>
  <c r="P24" i="2"/>
  <c r="Q24" i="2"/>
  <c r="R24" i="2"/>
  <c r="M25" i="2"/>
  <c r="N25" i="2"/>
  <c r="O25" i="2"/>
  <c r="P25" i="2"/>
  <c r="Q25" i="2"/>
  <c r="R25" i="2"/>
  <c r="O26" i="2"/>
  <c r="P26" i="2"/>
  <c r="Q26" i="2"/>
  <c r="N4" i="2"/>
  <c r="O4" i="2"/>
  <c r="P4" i="2"/>
  <c r="Q4" i="2"/>
  <c r="R4" i="2"/>
  <c r="M4" i="2"/>
  <c r="R26" i="2" l="1"/>
  <c r="E26" i="2" l="1"/>
  <c r="N26" i="2" s="1"/>
  <c r="D26" i="2"/>
  <c r="M26" i="2" s="1"/>
  <c r="J24" i="1" l="1"/>
  <c r="J25" i="1"/>
  <c r="J26" i="1"/>
  <c r="J27" i="1"/>
  <c r="J28" i="1"/>
  <c r="J29" i="1"/>
  <c r="J30" i="1"/>
  <c r="I25" i="1"/>
  <c r="I26" i="1"/>
  <c r="I27" i="1"/>
  <c r="I28" i="1"/>
  <c r="I29" i="1"/>
  <c r="I30" i="1"/>
  <c r="I24" i="1"/>
  <c r="I13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L6" i="1"/>
  <c r="K6" i="1"/>
  <c r="J6" i="1"/>
  <c r="J7" i="1"/>
  <c r="J8" i="1"/>
  <c r="J9" i="1"/>
  <c r="J10" i="1"/>
  <c r="J11" i="1"/>
  <c r="J12" i="1"/>
  <c r="J13" i="1"/>
  <c r="J14" i="1"/>
  <c r="J15" i="1"/>
  <c r="J16" i="1"/>
  <c r="I7" i="1"/>
  <c r="I8" i="1"/>
  <c r="I9" i="1"/>
  <c r="I10" i="1"/>
  <c r="I11" i="1"/>
  <c r="I12" i="1"/>
  <c r="I14" i="1"/>
  <c r="I15" i="1"/>
  <c r="I16" i="1"/>
  <c r="I6" i="1"/>
</calcChain>
</file>

<file path=xl/sharedStrings.xml><?xml version="1.0" encoding="utf-8"?>
<sst xmlns="http://schemas.openxmlformats.org/spreadsheetml/2006/main" count="202" uniqueCount="106">
  <si>
    <t>Mix de áreas</t>
  </si>
  <si>
    <t>Área plantada</t>
  </si>
  <si>
    <t>Área Plantada</t>
  </si>
  <si>
    <t>Δ%</t>
  </si>
  <si>
    <t>Crop Mix</t>
  </si>
  <si>
    <t>Planted Area</t>
  </si>
  <si>
    <t>Share</t>
  </si>
  <si>
    <t>2022/23</t>
  </si>
  <si>
    <t>------------------  ha  ------------------</t>
  </si>
  <si>
    <t>%</t>
  </si>
  <si>
    <t>Área de 1ª Safra</t>
  </si>
  <si>
    <r>
      <t>1</t>
    </r>
    <r>
      <rPr>
        <b/>
        <vertAlign val="superscript"/>
        <sz val="7"/>
        <color rgb="FF404040"/>
        <rFont val="Montserrat"/>
      </rPr>
      <t>st</t>
    </r>
    <r>
      <rPr>
        <b/>
        <sz val="7"/>
        <color rgb="FF404040"/>
        <rFont val="Montserrat"/>
      </rPr>
      <t xml:space="preserve"> Crop Area</t>
    </r>
  </si>
  <si>
    <t>Área Própria</t>
  </si>
  <si>
    <t>Owned Area</t>
  </si>
  <si>
    <t>Área Arrendada</t>
  </si>
  <si>
    <t>Leased Area</t>
  </si>
  <si>
    <r>
      <t>Área de Sociedades</t>
    </r>
    <r>
      <rPr>
        <vertAlign val="superscript"/>
        <sz val="7"/>
        <color rgb="FF404040"/>
        <rFont val="Montserrat"/>
      </rPr>
      <t xml:space="preserve"> (2)</t>
    </r>
  </si>
  <si>
    <r>
      <t>Joint Ventures Areas</t>
    </r>
    <r>
      <rPr>
        <vertAlign val="superscript"/>
        <sz val="7"/>
        <color rgb="FF404040"/>
        <rFont val="Montserrat"/>
      </rPr>
      <t>(2)</t>
    </r>
  </si>
  <si>
    <t>Área LandCo</t>
  </si>
  <si>
    <r>
      <t xml:space="preserve">SLC LandCo Areas </t>
    </r>
    <r>
      <rPr>
        <vertAlign val="superscript"/>
        <sz val="7"/>
        <color rgb="FF404040"/>
        <rFont val="Montserrat"/>
      </rPr>
      <t>(3)</t>
    </r>
  </si>
  <si>
    <t>Área de 2ª Safra</t>
  </si>
  <si>
    <r>
      <t>2</t>
    </r>
    <r>
      <rPr>
        <b/>
        <vertAlign val="superscript"/>
        <sz val="7"/>
        <color rgb="FF404040"/>
        <rFont val="Montserrat"/>
      </rPr>
      <t>nd</t>
    </r>
    <r>
      <rPr>
        <b/>
        <sz val="7"/>
        <color rgb="FF404040"/>
        <rFont val="Montserrat"/>
      </rPr>
      <t xml:space="preserve"> Crop Area</t>
    </r>
  </si>
  <si>
    <r>
      <t>Área LandCo</t>
    </r>
    <r>
      <rPr>
        <vertAlign val="superscript"/>
        <sz val="7"/>
        <color rgb="FF404040"/>
        <rFont val="Montserrat"/>
      </rPr>
      <t xml:space="preserve"> (3)</t>
    </r>
  </si>
  <si>
    <t>Área Total</t>
  </si>
  <si>
    <t>Total Area</t>
  </si>
  <si>
    <r>
      <t>(1)</t>
    </r>
    <r>
      <rPr>
        <i/>
        <sz val="6"/>
        <color rgb="FF404040"/>
        <rFont val="Montserrat"/>
      </rPr>
      <t xml:space="preserve"> Fatores climáticos poderão afetar a projeção de área plantada.</t>
    </r>
  </si>
  <si>
    <r>
      <t>(1)</t>
    </r>
    <r>
      <rPr>
        <i/>
        <sz val="6"/>
        <color rgb="FF404040"/>
        <rFont val="Montserrat"/>
      </rPr>
      <t xml:space="preserve"> Weather factors may affect the planted area forecast.</t>
    </r>
  </si>
  <si>
    <r>
      <t>(2)</t>
    </r>
    <r>
      <rPr>
        <i/>
        <sz val="6"/>
        <color rgb="FF404040"/>
        <rFont val="Montserrat"/>
      </rPr>
      <t xml:space="preserve"> Áreas pertencentes ao Grupo Roncador e Mitsui. </t>
    </r>
  </si>
  <si>
    <r>
      <t>(2)</t>
    </r>
    <r>
      <rPr>
        <i/>
        <sz val="6"/>
        <color rgb="FF404040"/>
        <rFont val="Montserrat"/>
      </rPr>
      <t xml:space="preserve"> Areas owned by Grupo Roncador and Mitsui. </t>
    </r>
  </si>
  <si>
    <r>
      <t>(3)</t>
    </r>
    <r>
      <rPr>
        <i/>
        <sz val="6"/>
        <color rgb="FF404040"/>
        <rFont val="Montserrat"/>
      </rPr>
      <t xml:space="preserve"> A SLC Agrícola detém participação de 81,23% na SLC LandCo.</t>
    </r>
  </si>
  <si>
    <r>
      <t>(3)</t>
    </r>
    <r>
      <rPr>
        <i/>
        <sz val="6"/>
        <color rgb="FF404040"/>
        <rFont val="Montserrat"/>
      </rPr>
      <t xml:space="preserve"> A SLC Agrícola holds an 81.23% interest in SLC LandCo.</t>
    </r>
  </si>
  <si>
    <t>Table 36 – Landbank</t>
  </si>
  <si>
    <t>Hectares</t>
  </si>
  <si>
    <t>Em processo de desenvolvimento agrícola*</t>
  </si>
  <si>
    <t>Em processo de licenciamento</t>
  </si>
  <si>
    <t>In process of agricultural development *</t>
  </si>
  <si>
    <t>In licensing process</t>
  </si>
  <si>
    <t>SLC Agrícola</t>
  </si>
  <si>
    <t>Parnaíba</t>
  </si>
  <si>
    <t>-</t>
  </si>
  <si>
    <t>Parceiro</t>
  </si>
  <si>
    <t>Sub Total</t>
  </si>
  <si>
    <t>Subtotal</t>
  </si>
  <si>
    <t>SLC LandCo</t>
  </si>
  <si>
    <t>Piratini</t>
  </si>
  <si>
    <t>Total</t>
  </si>
  <si>
    <t>*Áreas já abertas, em desenvolvimento para plantio comercial.</t>
  </si>
  <si>
    <r>
      <t>*</t>
    </r>
    <r>
      <rPr>
        <sz val="11"/>
        <color theme="1"/>
        <rFont val="Calibri"/>
        <family val="2"/>
        <scheme val="minor"/>
      </rPr>
      <t xml:space="preserve"> </t>
    </r>
    <r>
      <rPr>
        <sz val="6"/>
        <color rgb="FF404040"/>
        <rFont val="Montserrat"/>
      </rPr>
      <t>Areas already cleared, under development for commercial planting.</t>
    </r>
  </si>
  <si>
    <t>Table 34 –Property Portfolio</t>
  </si>
  <si>
    <r>
      <t>Própria</t>
    </r>
    <r>
      <rPr>
        <b/>
        <vertAlign val="superscript"/>
        <sz val="8"/>
        <color rgb="FF404040"/>
        <rFont val="Calibri Light"/>
        <family val="2"/>
      </rPr>
      <t>(1)</t>
    </r>
  </si>
  <si>
    <r>
      <t>SLC LandCo</t>
    </r>
    <r>
      <rPr>
        <b/>
        <vertAlign val="superscript"/>
        <sz val="8"/>
        <color rgb="FF404040"/>
        <rFont val="Calibri Light"/>
        <family val="2"/>
      </rPr>
      <t>(2)</t>
    </r>
  </si>
  <si>
    <t>Arrendada</t>
  </si>
  <si>
    <t>Sociedades</t>
  </si>
  <si>
    <t>Sob Controle</t>
  </si>
  <si>
    <r>
      <t>Total Plantada</t>
    </r>
    <r>
      <rPr>
        <b/>
        <vertAlign val="superscript"/>
        <sz val="8"/>
        <color rgb="FF404040"/>
        <rFont val="Calibri Light"/>
        <family val="2"/>
      </rPr>
      <t>(3)</t>
    </r>
  </si>
  <si>
    <r>
      <t>Owned</t>
    </r>
    <r>
      <rPr>
        <b/>
        <vertAlign val="superscript"/>
        <sz val="8"/>
        <color rgb="FF404040"/>
        <rFont val="Calibri Light"/>
        <family val="2"/>
      </rPr>
      <t>(1)</t>
    </r>
  </si>
  <si>
    <t>Leased</t>
  </si>
  <si>
    <t>Joint Ventures</t>
  </si>
  <si>
    <t>Under Control</t>
  </si>
  <si>
    <r>
      <t>Total Planted</t>
    </r>
    <r>
      <rPr>
        <b/>
        <vertAlign val="superscript"/>
        <sz val="8"/>
        <color rgb="FF404040"/>
        <rFont val="Calibri Light"/>
        <family val="2"/>
      </rPr>
      <t>(3)</t>
    </r>
  </si>
  <si>
    <t>Fazenda</t>
  </si>
  <si>
    <t>Estado</t>
  </si>
  <si>
    <t>--------------------------------------------------------ha --------------------------------------------------------</t>
  </si>
  <si>
    <t>Farm</t>
  </si>
  <si>
    <t>Pamplona</t>
  </si>
  <si>
    <t>GO e MG</t>
  </si>
  <si>
    <t>GO &amp; MG</t>
  </si>
  <si>
    <t>Pantanal</t>
  </si>
  <si>
    <t>MS</t>
  </si>
  <si>
    <t>Planalto</t>
  </si>
  <si>
    <t>Pampeira</t>
  </si>
  <si>
    <t>MT</t>
  </si>
  <si>
    <t>Piracema</t>
  </si>
  <si>
    <t>Pirapora</t>
  </si>
  <si>
    <t>Próspera</t>
  </si>
  <si>
    <t>Planorte</t>
  </si>
  <si>
    <t>Paiaguás</t>
  </si>
  <si>
    <r>
      <t>Perdizes</t>
    </r>
    <r>
      <rPr>
        <vertAlign val="superscript"/>
        <sz val="7"/>
        <color rgb="FF404040"/>
        <rFont val="Montserrat"/>
      </rPr>
      <t>(5)</t>
    </r>
  </si>
  <si>
    <r>
      <t>Pioneira</t>
    </r>
    <r>
      <rPr>
        <vertAlign val="superscript"/>
        <sz val="7"/>
        <color rgb="FF404040"/>
        <rFont val="Montserrat"/>
      </rPr>
      <t>(4)</t>
    </r>
    <r>
      <rPr>
        <sz val="7"/>
        <color rgb="FF404040"/>
        <rFont val="Montserrat"/>
      </rPr>
      <t xml:space="preserve"> </t>
    </r>
  </si>
  <si>
    <t>Panorama</t>
  </si>
  <si>
    <t>BA</t>
  </si>
  <si>
    <r>
      <t>Paladino</t>
    </r>
    <r>
      <rPr>
        <vertAlign val="superscript"/>
        <sz val="7"/>
        <color rgb="FF404040"/>
        <rFont val="Montserrat"/>
      </rPr>
      <t>(5)</t>
    </r>
  </si>
  <si>
    <t xml:space="preserve">Paysandu </t>
  </si>
  <si>
    <t>Palmares</t>
  </si>
  <si>
    <t>MA</t>
  </si>
  <si>
    <t>Palmeira</t>
  </si>
  <si>
    <t>Planeste</t>
  </si>
  <si>
    <t>Parnaguá</t>
  </si>
  <si>
    <t>PI</t>
  </si>
  <si>
    <r>
      <t>Paineira</t>
    </r>
    <r>
      <rPr>
        <vertAlign val="superscript"/>
        <sz val="7"/>
        <color rgb="FF404040"/>
        <rFont val="Montserrat"/>
      </rPr>
      <t>(6)</t>
    </r>
  </si>
  <si>
    <r>
      <t>(1)</t>
    </r>
    <r>
      <rPr>
        <sz val="6"/>
        <color rgb="FF404040"/>
        <rFont val="Montserrat"/>
      </rPr>
      <t xml:space="preserve"> Own property, includes Legal Reserve. </t>
    </r>
  </si>
  <si>
    <r>
      <t>(2)</t>
    </r>
    <r>
      <rPr>
        <sz val="6"/>
        <color rgb="FF404040"/>
        <rFont val="Montserrat"/>
      </rPr>
      <t xml:space="preserve"> SLC Agrícola currently holds an 81.23% interest in SLC LandCo, while the Valiance fund holds 18.77%. </t>
    </r>
  </si>
  <si>
    <r>
      <t>(3)</t>
    </r>
    <r>
      <rPr>
        <sz val="6"/>
        <color rgb="FF404040"/>
        <rFont val="Montserrat"/>
      </rPr>
      <t xml:space="preserve"> Including the second crop. Weather factors could affect the planted area forecast.</t>
    </r>
  </si>
  <si>
    <r>
      <t>(4)</t>
    </r>
    <r>
      <rPr>
        <sz val="6"/>
        <color rgb="FF404040"/>
        <rFont val="Montserrat"/>
      </rPr>
      <t xml:space="preserve"> The Pioneira Farm is part of the joint arrangement with Grupo Roncador.</t>
    </r>
  </si>
  <si>
    <r>
      <t>(5)</t>
    </r>
    <r>
      <rPr>
        <sz val="6"/>
        <color rgb="FF404040"/>
        <rFont val="Montserrat"/>
      </rPr>
      <t xml:space="preserve"> The Perdizes and Paladino Farms are part of the joint arrangements with Mitsui in SLC-Mit. </t>
    </r>
  </si>
  <si>
    <r>
      <t>(6)</t>
    </r>
    <r>
      <rPr>
        <sz val="6"/>
        <color rgb="FF404040"/>
        <rFont val="Montserrat"/>
      </rPr>
      <t xml:space="preserve"> Farm leased to third parties.</t>
    </r>
  </si>
  <si>
    <t>Tabela – Portfólio de Terras</t>
  </si>
  <si>
    <r>
      <t>2023/24</t>
    </r>
    <r>
      <rPr>
        <b/>
        <vertAlign val="superscript"/>
        <sz val="8"/>
        <color rgb="FF404040"/>
        <rFont val="Calibri Light"/>
        <family val="2"/>
      </rPr>
      <t>(1)</t>
    </r>
  </si>
  <si>
    <r>
      <t>2023/24</t>
    </r>
    <r>
      <rPr>
        <b/>
        <vertAlign val="superscript"/>
        <sz val="7"/>
        <color rgb="FF404040"/>
        <rFont val="Montserrat"/>
      </rPr>
      <t>(1)</t>
    </r>
  </si>
  <si>
    <t>Table 33 – Planted Area by type, 2022/23 vs. 2023/24 crop years</t>
  </si>
  <si>
    <t>Safra 2023/24 (ha)</t>
  </si>
  <si>
    <t>2023/24 (ha) Crop Year</t>
  </si>
  <si>
    <t>Tabela – Área Plantada Safra 2022/23 e 2023/24 por tipo</t>
  </si>
  <si>
    <t>Participação 2023/24</t>
  </si>
  <si>
    <t>Tabela – Banco de Terras</t>
  </si>
  <si>
    <r>
      <t>(1)</t>
    </r>
    <r>
      <rPr>
        <sz val="6"/>
        <color rgb="FF404040"/>
        <rFont val="Montserrat"/>
      </rPr>
      <t xml:space="preserve">Área própria, inclui Reserva legal. </t>
    </r>
    <r>
      <rPr>
        <vertAlign val="superscript"/>
        <sz val="6"/>
        <color rgb="FF404040"/>
        <rFont val="Montserrat"/>
      </rPr>
      <t xml:space="preserve">(2) </t>
    </r>
    <r>
      <rPr>
        <sz val="6"/>
        <color rgb="FF404040"/>
        <rFont val="Montserrat"/>
      </rPr>
      <t xml:space="preserve">Atualmente a SLC Agrícola possui 81,23% da LandCo, e o fundo Valiance 18,77% </t>
    </r>
    <r>
      <rPr>
        <vertAlign val="superscript"/>
        <sz val="6"/>
        <color rgb="FF404040"/>
        <rFont val="Montserrat"/>
      </rPr>
      <t>(3)</t>
    </r>
    <r>
      <rPr>
        <sz val="6"/>
        <color rgb="FF404040"/>
        <rFont val="Montserrat"/>
      </rPr>
      <t xml:space="preserve">Incluindo segunda safra. Fatores climáticos poderão afetar a projeção de área plantada. </t>
    </r>
    <r>
      <rPr>
        <vertAlign val="superscript"/>
        <sz val="6"/>
        <color rgb="FF404040"/>
        <rFont val="Montserrat"/>
      </rPr>
      <t>(4)</t>
    </r>
    <r>
      <rPr>
        <sz val="6"/>
        <color rgb="FF404040"/>
        <rFont val="Montserrat"/>
      </rPr>
      <t xml:space="preserve"> Fazenda Pioneira faz parte da operação conjunta com o Grupo Roncador</t>
    </r>
    <r>
      <rPr>
        <vertAlign val="superscript"/>
        <sz val="6"/>
        <color rgb="FF404040"/>
        <rFont val="Montserrat"/>
      </rPr>
      <t>. (5)</t>
    </r>
    <r>
      <rPr>
        <sz val="6"/>
        <color rgb="FF404040"/>
        <rFont val="Montserrat"/>
      </rPr>
      <t xml:space="preserve"> Fazenda Perdizes e Fazenda Paladino fazem parte da operação conjunta com a Mitsui na SLC-Mit.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</si>
</sst>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8"/>
      <color rgb="FF404040"/>
      <name val="Calibri Light"/>
      <family val="2"/>
    </font>
    <font>
      <b/>
      <vertAlign val="superscript"/>
      <sz val="8"/>
      <color rgb="FF404040"/>
      <name val="Calibri Light"/>
      <family val="2"/>
    </font>
    <font>
      <sz val="8"/>
      <color rgb="FF404040"/>
      <name val="Calibri Light"/>
      <family val="2"/>
    </font>
    <font>
      <b/>
      <sz val="7"/>
      <color rgb="FF404040"/>
      <name val="Montserrat"/>
    </font>
    <font>
      <b/>
      <vertAlign val="superscript"/>
      <sz val="7"/>
      <color rgb="FF404040"/>
      <name val="Montserrat"/>
    </font>
    <font>
      <sz val="7"/>
      <color rgb="FF404040"/>
      <name val="Montserrat"/>
    </font>
    <font>
      <vertAlign val="superscript"/>
      <sz val="7"/>
      <color rgb="FF404040"/>
      <name val="Montserrat"/>
    </font>
    <font>
      <i/>
      <vertAlign val="superscript"/>
      <sz val="6"/>
      <color rgb="FF404040"/>
      <name val="Montserrat"/>
    </font>
    <font>
      <i/>
      <sz val="6"/>
      <color rgb="FF404040"/>
      <name val="Montserrat"/>
    </font>
    <font>
      <sz val="6"/>
      <color rgb="FF404040"/>
      <name val="Montserrat"/>
    </font>
    <font>
      <vertAlign val="superscript"/>
      <sz val="6"/>
      <color rgb="FF404040"/>
      <name val="Montserra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ck">
        <color rgb="FFBF731C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thick">
        <color rgb="FF006800"/>
      </top>
      <bottom/>
      <diagonal/>
    </border>
    <border>
      <left/>
      <right style="medium">
        <color rgb="FFFFFFFF"/>
      </right>
      <top/>
      <bottom style="medium">
        <color rgb="FF006800"/>
      </bottom>
      <diagonal/>
    </border>
    <border>
      <left/>
      <right/>
      <top style="thick">
        <color rgb="FF006800"/>
      </top>
      <bottom/>
      <diagonal/>
    </border>
    <border>
      <left/>
      <right/>
      <top/>
      <bottom style="medium">
        <color rgb="FF006800"/>
      </bottom>
      <diagonal/>
    </border>
    <border>
      <left style="medium">
        <color rgb="FFFFFFFF"/>
      </left>
      <right/>
      <top style="thick">
        <color rgb="FF006800"/>
      </top>
      <bottom/>
      <diagonal/>
    </border>
    <border>
      <left style="medium">
        <color rgb="FFFFFFFF"/>
      </left>
      <right/>
      <top/>
      <bottom style="medium">
        <color rgb="FF006800"/>
      </bottom>
      <diagonal/>
    </border>
    <border>
      <left/>
      <right/>
      <top style="medium">
        <color rgb="FF006800"/>
      </top>
      <bottom style="medium">
        <color rgb="FF006800"/>
      </bottom>
      <diagonal/>
    </border>
    <border>
      <left/>
      <right/>
      <top/>
      <bottom style="thick">
        <color rgb="FF006800"/>
      </bottom>
      <diagonal/>
    </border>
    <border>
      <left/>
      <right/>
      <top style="thick">
        <color rgb="FF006800"/>
      </top>
      <bottom style="thick">
        <color rgb="FF006800"/>
      </bottom>
      <diagonal/>
    </border>
    <border>
      <left style="medium">
        <color rgb="FFFFFFFF"/>
      </left>
      <right style="medium">
        <color rgb="FFFFFFFF"/>
      </right>
      <top style="thick">
        <color rgb="FF006800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6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6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2C75-B8E1-4718-869E-EE3F115E2EED}">
  <dimension ref="B2:P31"/>
  <sheetViews>
    <sheetView showGridLines="0" tabSelected="1" zoomScaleNormal="100" workbookViewId="0">
      <selection activeCell="O7" sqref="O7"/>
    </sheetView>
  </sheetViews>
  <sheetFormatPr defaultRowHeight="14.5" x14ac:dyDescent="0.35"/>
  <cols>
    <col min="1" max="1" width="2.54296875" customWidth="1"/>
    <col min="2" max="2" width="24.26953125" customWidth="1"/>
    <col min="3" max="3" width="30.7265625" customWidth="1"/>
    <col min="4" max="4" width="21.54296875" bestFit="1" customWidth="1"/>
    <col min="5" max="5" width="15.453125" bestFit="1" customWidth="1"/>
    <col min="8" max="8" width="24.26953125" hidden="1" customWidth="1"/>
    <col min="9" max="10" width="21.54296875" hidden="1" customWidth="1"/>
    <col min="11" max="11" width="10.54296875" hidden="1" customWidth="1"/>
    <col min="12" max="12" width="8.7265625" hidden="1" customWidth="1"/>
    <col min="13" max="13" width="8.7265625" customWidth="1"/>
    <col min="15" max="15" width="11.7265625" bestFit="1" customWidth="1"/>
  </cols>
  <sheetData>
    <row r="2" spans="2:16" ht="15" thickBot="1" x14ac:dyDescent="0.4">
      <c r="B2" t="s">
        <v>102</v>
      </c>
      <c r="H2" t="s">
        <v>99</v>
      </c>
    </row>
    <row r="3" spans="2:16" ht="15" thickTop="1" x14ac:dyDescent="0.35">
      <c r="B3" s="71" t="s">
        <v>0</v>
      </c>
      <c r="C3" s="51" t="s">
        <v>1</v>
      </c>
      <c r="D3" s="52" t="s">
        <v>2</v>
      </c>
      <c r="E3" s="74" t="s">
        <v>103</v>
      </c>
      <c r="F3" s="76" t="s">
        <v>3</v>
      </c>
      <c r="H3" s="81" t="s">
        <v>4</v>
      </c>
      <c r="I3" s="4" t="s">
        <v>5</v>
      </c>
      <c r="J3" s="5" t="s">
        <v>5</v>
      </c>
      <c r="K3" s="6" t="s">
        <v>6</v>
      </c>
      <c r="L3" s="66" t="s">
        <v>3</v>
      </c>
    </row>
    <row r="4" spans="2:16" x14ac:dyDescent="0.35">
      <c r="B4" s="72"/>
      <c r="C4" s="53" t="s">
        <v>7</v>
      </c>
      <c r="D4" s="1" t="s">
        <v>97</v>
      </c>
      <c r="E4" s="75"/>
      <c r="F4" s="77"/>
      <c r="H4" s="82"/>
      <c r="I4" s="8" t="s">
        <v>7</v>
      </c>
      <c r="J4" s="9" t="s">
        <v>98</v>
      </c>
      <c r="K4" s="7" t="s">
        <v>7</v>
      </c>
      <c r="L4" s="67"/>
    </row>
    <row r="5" spans="2:16" ht="15" thickBot="1" x14ac:dyDescent="0.4">
      <c r="B5" s="73"/>
      <c r="C5" s="79" t="s">
        <v>8</v>
      </c>
      <c r="D5" s="80"/>
      <c r="E5" s="54" t="s">
        <v>9</v>
      </c>
      <c r="F5" s="78"/>
      <c r="H5" s="83"/>
      <c r="I5" s="69" t="s">
        <v>8</v>
      </c>
      <c r="J5" s="70"/>
      <c r="K5" s="11" t="s">
        <v>9</v>
      </c>
      <c r="L5" s="68"/>
    </row>
    <row r="6" spans="2:16" ht="15" thickBot="1" x14ac:dyDescent="0.4">
      <c r="B6" s="12" t="s">
        <v>10</v>
      </c>
      <c r="C6" s="46">
        <f>SUM(C7:C10)</f>
        <v>445132.35000000003</v>
      </c>
      <c r="D6" s="46">
        <v>443840.53</v>
      </c>
      <c r="E6" s="55">
        <f>(D6/$D$16)</f>
        <v>0.68103399015963528</v>
      </c>
      <c r="F6" s="55">
        <f t="shared" ref="F6:F16" si="0">IF(C6=0,1,((D6/C6)-1))</f>
        <v>-2.9021031610036996E-3</v>
      </c>
      <c r="G6" s="64"/>
      <c r="H6" s="12" t="s">
        <v>11</v>
      </c>
      <c r="I6" s="46" t="str">
        <f>IF(C6&lt;0,CONCATENATE("(",SUBSTITUTE(SUBSTITUTE(SUBSTITUTE(SUBSTITUTE(TEXT(C6,"#.##0"),",","*"),".",","),"*","."),"-",""),")"),IF(C6=0,"       -",SUBSTITUTE(SUBSTITUTE(SUBSTITUTE(TEXT(C6,"#.##0"),",","*"),".",","),"*",".")))</f>
        <v>445,132</v>
      </c>
      <c r="J6" s="46" t="str">
        <f>IF(D6&lt;0,CONCATENATE("(",SUBSTITUTE(SUBSTITUTE(SUBSTITUTE(SUBSTITUTE(TEXT(D6,"#.##0"),",","*"),".",","),"*","."),"-",""),")"),IF(D6=0,"       -",SUBSTITUTE(SUBSTITUTE(SUBSTITUTE(TEXT(D6,"#.##0"),",","*"),".",","),"*",".")))</f>
        <v>443,841</v>
      </c>
      <c r="K6" s="55" t="str">
        <f>SUBSTITUTE(TEXT(E6,"0,0%"),",",".")</f>
        <v>68.1%</v>
      </c>
      <c r="L6" s="55" t="str">
        <f>SUBSTITUTE(TEXT(F6,"0,0%"),",",".")</f>
        <v>-0.3%</v>
      </c>
      <c r="M6" s="64"/>
      <c r="N6" s="64"/>
      <c r="O6" s="65"/>
      <c r="P6" s="65"/>
    </row>
    <row r="7" spans="2:16" x14ac:dyDescent="0.35">
      <c r="B7" s="13" t="s">
        <v>12</v>
      </c>
      <c r="C7" s="47">
        <v>122131.777579</v>
      </c>
      <c r="D7" s="47">
        <v>128321.406821</v>
      </c>
      <c r="E7" s="60">
        <f>(D7/$D$16)</f>
        <v>0.19689783560370988</v>
      </c>
      <c r="F7" s="56">
        <f t="shared" si="0"/>
        <v>5.067992429731305E-2</v>
      </c>
      <c r="G7" s="64"/>
      <c r="H7" s="13" t="s">
        <v>13</v>
      </c>
      <c r="I7" s="47" t="str">
        <f t="shared" ref="I7:J16" si="1">IF(C7&lt;0,CONCATENATE("(",SUBSTITUTE(SUBSTITUTE(SUBSTITUTE(SUBSTITUTE(TEXT(C7,"#.##0"),",","*"),".",","),"*","."),"-",""),")"),IF(C7=0,"       -",SUBSTITUTE(SUBSTITUTE(SUBSTITUTE(TEXT(C7,"#.##0"),",","*"),".",","),"*",".")))</f>
        <v>122,132</v>
      </c>
      <c r="J7" s="47" t="str">
        <f t="shared" si="1"/>
        <v>128,321</v>
      </c>
      <c r="K7" s="60" t="str">
        <f t="shared" ref="K7:K16" si="2">SUBSTITUTE(TEXT(E7,"0,0%"),",",".")</f>
        <v>19.7%</v>
      </c>
      <c r="L7" s="56" t="str">
        <f t="shared" ref="L7:L16" si="3">SUBSTITUTE(TEXT(F7,"0,0%"),",",".")</f>
        <v>5.1%</v>
      </c>
      <c r="M7" s="64"/>
      <c r="N7" s="64"/>
      <c r="O7" s="47"/>
      <c r="P7" s="65"/>
    </row>
    <row r="8" spans="2:16" x14ac:dyDescent="0.35">
      <c r="B8" s="13" t="s">
        <v>14</v>
      </c>
      <c r="C8" s="47">
        <v>231850.47568800004</v>
      </c>
      <c r="D8" s="47">
        <v>222540.487739</v>
      </c>
      <c r="E8" s="60">
        <f>(D8/$D$16)</f>
        <v>0.3414686719506273</v>
      </c>
      <c r="F8" s="56">
        <f>IF(C8=0,1,((D8/C8)-1))</f>
        <v>-4.0155138441589577E-2</v>
      </c>
      <c r="G8" s="64"/>
      <c r="H8" s="13" t="s">
        <v>15</v>
      </c>
      <c r="I8" s="47" t="str">
        <f t="shared" si="1"/>
        <v>231,850</v>
      </c>
      <c r="J8" s="47" t="str">
        <f t="shared" si="1"/>
        <v>222,540</v>
      </c>
      <c r="K8" s="60" t="str">
        <f t="shared" si="2"/>
        <v>34.1%</v>
      </c>
      <c r="L8" s="56" t="str">
        <f t="shared" si="3"/>
        <v>-4.0%</v>
      </c>
      <c r="M8" s="64"/>
      <c r="N8" s="64"/>
      <c r="O8" s="47"/>
      <c r="P8" s="65"/>
    </row>
    <row r="9" spans="2:16" x14ac:dyDescent="0.35">
      <c r="B9" s="13" t="s">
        <v>16</v>
      </c>
      <c r="C9" s="43">
        <v>41669.020000000004</v>
      </c>
      <c r="D9" s="43">
        <v>41671.760000000002</v>
      </c>
      <c r="E9" s="60">
        <f>(D9/$D$16)</f>
        <v>6.3941625587403392E-2</v>
      </c>
      <c r="F9" s="56">
        <f>IF(C9=0,1,((D9/C9)-1))</f>
        <v>6.5756286084850402E-5</v>
      </c>
      <c r="G9" s="64"/>
      <c r="H9" s="13" t="s">
        <v>17</v>
      </c>
      <c r="I9" s="43" t="str">
        <f t="shared" si="1"/>
        <v>41,669</v>
      </c>
      <c r="J9" s="43" t="str">
        <f t="shared" si="1"/>
        <v>41,672</v>
      </c>
      <c r="K9" s="60" t="str">
        <f t="shared" si="2"/>
        <v>6.4%</v>
      </c>
      <c r="L9" s="56" t="str">
        <f t="shared" si="3"/>
        <v>0.0%</v>
      </c>
      <c r="M9" s="64"/>
      <c r="N9" s="64"/>
      <c r="O9" s="65"/>
      <c r="P9" s="65"/>
    </row>
    <row r="10" spans="2:16" ht="15" thickBot="1" x14ac:dyDescent="0.4">
      <c r="B10" s="15" t="s">
        <v>18</v>
      </c>
      <c r="C10" s="48">
        <v>49481.076733000002</v>
      </c>
      <c r="D10" s="48">
        <v>51306.875440000003</v>
      </c>
      <c r="E10" s="61">
        <f t="shared" ref="E10:E16" si="4">(D10/$D$16)</f>
        <v>7.8725857017894668E-2</v>
      </c>
      <c r="F10" s="57">
        <f>IF(C10=0,1,((D10/C10)-1))</f>
        <v>3.6898928389372365E-2</v>
      </c>
      <c r="G10" s="64"/>
      <c r="H10" s="15" t="s">
        <v>19</v>
      </c>
      <c r="I10" s="48" t="str">
        <f t="shared" si="1"/>
        <v>49,481</v>
      </c>
      <c r="J10" s="48" t="str">
        <f t="shared" si="1"/>
        <v>51,307</v>
      </c>
      <c r="K10" s="61" t="str">
        <f t="shared" si="2"/>
        <v>7.9%</v>
      </c>
      <c r="L10" s="57" t="str">
        <f t="shared" si="3"/>
        <v>3.7%</v>
      </c>
      <c r="M10" s="64"/>
      <c r="N10" s="64"/>
      <c r="O10" s="65"/>
      <c r="P10" s="65"/>
    </row>
    <row r="11" spans="2:16" ht="15" thickBot="1" x14ac:dyDescent="0.4">
      <c r="B11" s="18" t="s">
        <v>20</v>
      </c>
      <c r="C11" s="46">
        <f>SUM(C12:C15)</f>
        <v>229251.17</v>
      </c>
      <c r="D11" s="49">
        <v>207875.15</v>
      </c>
      <c r="E11" s="58">
        <f t="shared" si="4"/>
        <v>0.31896600984036472</v>
      </c>
      <c r="F11" s="58">
        <f>IF(C11=0,1,((D11/C11)-1))</f>
        <v>-9.3242795663812883E-2</v>
      </c>
      <c r="G11" s="64"/>
      <c r="H11" s="18" t="s">
        <v>21</v>
      </c>
      <c r="I11" s="49" t="str">
        <f t="shared" si="1"/>
        <v>229,251</v>
      </c>
      <c r="J11" s="49" t="str">
        <f t="shared" si="1"/>
        <v>207,875</v>
      </c>
      <c r="K11" s="58" t="str">
        <f t="shared" si="2"/>
        <v>31.9%</v>
      </c>
      <c r="L11" s="58" t="str">
        <f t="shared" si="3"/>
        <v>-9.3%</v>
      </c>
      <c r="M11" s="64"/>
      <c r="N11" s="64"/>
      <c r="O11" s="65"/>
      <c r="P11" s="65"/>
    </row>
    <row r="12" spans="2:16" x14ac:dyDescent="0.35">
      <c r="B12" s="13" t="s">
        <v>12</v>
      </c>
      <c r="C12" s="43">
        <v>63627.040477000002</v>
      </c>
      <c r="D12" s="47">
        <v>43130.452742000001</v>
      </c>
      <c r="E12" s="60">
        <f t="shared" si="4"/>
        <v>6.6179860429320961E-2</v>
      </c>
      <c r="F12" s="56">
        <f t="shared" si="0"/>
        <v>-0.32213643101016365</v>
      </c>
      <c r="G12" s="64"/>
      <c r="H12" s="13" t="s">
        <v>13</v>
      </c>
      <c r="I12" s="43" t="str">
        <f t="shared" si="1"/>
        <v>63,627</v>
      </c>
      <c r="J12" s="47" t="str">
        <f t="shared" si="1"/>
        <v>43,130</v>
      </c>
      <c r="K12" s="60" t="str">
        <f t="shared" si="2"/>
        <v>6.6%</v>
      </c>
      <c r="L12" s="56" t="str">
        <f t="shared" si="3"/>
        <v>-32.2%</v>
      </c>
      <c r="M12" s="64"/>
      <c r="N12" s="64"/>
      <c r="O12" s="65"/>
      <c r="P12" s="65"/>
    </row>
    <row r="13" spans="2:16" x14ac:dyDescent="0.35">
      <c r="B13" s="13" t="s">
        <v>14</v>
      </c>
      <c r="C13" s="47">
        <v>130769.07981499999</v>
      </c>
      <c r="D13" s="47">
        <v>127001.36450500001</v>
      </c>
      <c r="E13" s="60">
        <f t="shared" si="4"/>
        <v>0.19487234756266719</v>
      </c>
      <c r="F13" s="56">
        <f t="shared" si="0"/>
        <v>-2.8811973865153773E-2</v>
      </c>
      <c r="G13" s="64"/>
      <c r="H13" s="13" t="s">
        <v>15</v>
      </c>
      <c r="I13" s="47" t="str">
        <f>IF(C13&lt;0,CONCATENATE("(",SUBSTITUTE(SUBSTITUTE(SUBSTITUTE(SUBSTITUTE(TEXT(C13,"#.##0"),",","*"),".",","),"*","."),"-",""),")"),IF(C13=0,"       -",SUBSTITUTE(SUBSTITUTE(SUBSTITUTE(TEXT(C13,"#.##0"),",","*"),".",","),"*",".")))</f>
        <v>130,769</v>
      </c>
      <c r="J13" s="47" t="str">
        <f t="shared" si="1"/>
        <v>127,001</v>
      </c>
      <c r="K13" s="60" t="str">
        <f t="shared" si="2"/>
        <v>19.5%</v>
      </c>
      <c r="L13" s="56" t="str">
        <f t="shared" si="3"/>
        <v>-2.9%</v>
      </c>
      <c r="M13" s="64"/>
      <c r="N13" s="64"/>
      <c r="O13" s="65"/>
      <c r="P13" s="65"/>
    </row>
    <row r="14" spans="2:16" x14ac:dyDescent="0.35">
      <c r="B14" s="13" t="s">
        <v>16</v>
      </c>
      <c r="C14" s="43">
        <v>13748.6</v>
      </c>
      <c r="D14" s="43">
        <v>16638.78</v>
      </c>
      <c r="E14" s="60">
        <f t="shared" si="4"/>
        <v>2.5530734506802103E-2</v>
      </c>
      <c r="F14" s="56">
        <f t="shared" si="0"/>
        <v>0.21021631293368048</v>
      </c>
      <c r="G14" s="64"/>
      <c r="H14" s="13" t="s">
        <v>17</v>
      </c>
      <c r="I14" s="43" t="str">
        <f t="shared" si="1"/>
        <v>13,749</v>
      </c>
      <c r="J14" s="43" t="str">
        <f t="shared" si="1"/>
        <v>16,639</v>
      </c>
      <c r="K14" s="60" t="str">
        <f t="shared" si="2"/>
        <v>2.6%</v>
      </c>
      <c r="L14" s="56" t="str">
        <f t="shared" si="3"/>
        <v>21.0%</v>
      </c>
      <c r="M14" s="64"/>
      <c r="N14" s="64"/>
      <c r="O14" s="65"/>
      <c r="P14" s="65"/>
    </row>
    <row r="15" spans="2:16" ht="15" thickBot="1" x14ac:dyDescent="0.4">
      <c r="B15" s="15" t="s">
        <v>22</v>
      </c>
      <c r="C15" s="48">
        <v>21106.449708</v>
      </c>
      <c r="D15" s="48">
        <v>21104.552753</v>
      </c>
      <c r="E15" s="61">
        <f t="shared" si="4"/>
        <v>3.2383067341574472E-2</v>
      </c>
      <c r="F15" s="57">
        <f t="shared" si="0"/>
        <v>-8.9875607989231554E-5</v>
      </c>
      <c r="G15" s="64"/>
      <c r="H15" s="15" t="s">
        <v>19</v>
      </c>
      <c r="I15" s="48" t="str">
        <f t="shared" si="1"/>
        <v>21,106</v>
      </c>
      <c r="J15" s="48" t="str">
        <f t="shared" si="1"/>
        <v>21,105</v>
      </c>
      <c r="K15" s="61" t="str">
        <f t="shared" si="2"/>
        <v>3.2%</v>
      </c>
      <c r="L15" s="57" t="str">
        <f t="shared" si="3"/>
        <v>0.0%</v>
      </c>
      <c r="M15" s="64"/>
      <c r="N15" s="64"/>
      <c r="O15" s="65"/>
      <c r="P15" s="65"/>
    </row>
    <row r="16" spans="2:16" ht="15" thickBot="1" x14ac:dyDescent="0.4">
      <c r="B16" s="21" t="s">
        <v>23</v>
      </c>
      <c r="C16" s="45">
        <f>C11+C6</f>
        <v>674383.52</v>
      </c>
      <c r="D16" s="45">
        <v>651715.68000000005</v>
      </c>
      <c r="E16" s="59">
        <f t="shared" si="4"/>
        <v>1</v>
      </c>
      <c r="F16" s="59">
        <f t="shared" si="0"/>
        <v>-3.3612683773767138E-2</v>
      </c>
      <c r="G16" s="64"/>
      <c r="H16" s="21" t="s">
        <v>24</v>
      </c>
      <c r="I16" s="45" t="str">
        <f t="shared" si="1"/>
        <v>674,384</v>
      </c>
      <c r="J16" s="45" t="str">
        <f t="shared" si="1"/>
        <v>651,716</v>
      </c>
      <c r="K16" s="59" t="str">
        <f t="shared" si="2"/>
        <v>100.0%</v>
      </c>
      <c r="L16" s="59" t="str">
        <f t="shared" si="3"/>
        <v>-3.4%</v>
      </c>
      <c r="M16" s="64"/>
      <c r="N16" s="64"/>
      <c r="O16" s="65"/>
      <c r="P16" s="65"/>
    </row>
    <row r="17" spans="2:12" ht="15" thickTop="1" x14ac:dyDescent="0.35">
      <c r="B17" s="26" t="s">
        <v>25</v>
      </c>
      <c r="C17" s="23"/>
      <c r="D17" s="23"/>
      <c r="E17" s="24"/>
      <c r="F17" s="24"/>
      <c r="H17" s="26" t="s">
        <v>26</v>
      </c>
      <c r="I17" s="8"/>
      <c r="J17" s="8"/>
      <c r="K17" s="25"/>
      <c r="L17" s="25"/>
    </row>
    <row r="18" spans="2:12" x14ac:dyDescent="0.35">
      <c r="B18" s="26" t="s">
        <v>27</v>
      </c>
      <c r="C18" s="23"/>
      <c r="D18" s="23"/>
      <c r="E18" s="24"/>
      <c r="F18" s="24"/>
      <c r="H18" s="26" t="s">
        <v>28</v>
      </c>
      <c r="I18" s="8"/>
      <c r="J18" s="8"/>
      <c r="K18" s="25"/>
      <c r="L18" s="25"/>
    </row>
    <row r="19" spans="2:12" x14ac:dyDescent="0.35">
      <c r="B19" s="26" t="s">
        <v>29</v>
      </c>
      <c r="C19" s="23"/>
      <c r="D19" s="23"/>
      <c r="E19" s="24"/>
      <c r="F19" s="24"/>
      <c r="H19" s="26" t="s">
        <v>30</v>
      </c>
      <c r="I19" s="8"/>
      <c r="J19" s="8"/>
      <c r="K19" s="25"/>
      <c r="L19" s="25"/>
    </row>
    <row r="21" spans="2:12" ht="15" thickBot="1" x14ac:dyDescent="0.4">
      <c r="B21" s="2" t="s">
        <v>104</v>
      </c>
      <c r="H21" s="2" t="s">
        <v>31</v>
      </c>
    </row>
    <row r="22" spans="2:12" ht="15.5" thickTop="1" thickBot="1" x14ac:dyDescent="0.4">
      <c r="B22" s="27" t="s">
        <v>32</v>
      </c>
      <c r="C22" s="62" t="s">
        <v>33</v>
      </c>
      <c r="D22" s="27" t="s">
        <v>34</v>
      </c>
      <c r="H22" s="27" t="s">
        <v>32</v>
      </c>
      <c r="I22" s="27" t="s">
        <v>35</v>
      </c>
      <c r="J22" s="27" t="s">
        <v>36</v>
      </c>
    </row>
    <row r="23" spans="2:12" ht="15.5" thickTop="1" thickBot="1" x14ac:dyDescent="0.4">
      <c r="B23" s="33" t="s">
        <v>37</v>
      </c>
      <c r="C23" s="22"/>
      <c r="D23" s="22"/>
      <c r="H23" s="28" t="s">
        <v>37</v>
      </c>
      <c r="I23" s="29"/>
      <c r="J23" s="29"/>
    </row>
    <row r="24" spans="2:12" ht="15" thickTop="1" x14ac:dyDescent="0.35">
      <c r="B24" s="30" t="s">
        <v>38</v>
      </c>
      <c r="C24" s="43">
        <v>1464</v>
      </c>
      <c r="D24" s="14" t="s">
        <v>39</v>
      </c>
      <c r="H24" s="30" t="s">
        <v>38</v>
      </c>
      <c r="I24" s="43" t="str">
        <f>IF(C24&lt;0,CONCATENATE("(",SUBSTITUTE(SUBSTITUTE(SUBSTITUTE(SUBSTITUTE(TEXT(C24,"#.##0"),",","*"),".",","),"*","."),"-",""),")"),IF(C24=0,"       -",SUBSTITUTE(SUBSTITUTE(SUBSTITUTE(TEXT(C24,"#.##0"),",","*"),".",","),"*",".")))</f>
        <v>1,464</v>
      </c>
      <c r="J24" s="14" t="str">
        <f>IF(D24&lt;0,CONCATENATE("(",SUBSTITUTE(SUBSTITUTE(SUBSTITUTE(SUBSTITUTE(TEXT(D24,"#.##0"),",","*"),".",","),"*","."),"-",""),")"),IF(D24=0,"       -",SUBSTITUTE(SUBSTITUTE(SUBSTITUTE(TEXT(D24,"#.##0"),",","*"),".",","),"*",".")))</f>
        <v>-</v>
      </c>
    </row>
    <row r="25" spans="2:12" ht="15" thickBot="1" x14ac:dyDescent="0.4">
      <c r="B25" s="31" t="s">
        <v>40</v>
      </c>
      <c r="C25" s="48">
        <v>0</v>
      </c>
      <c r="D25" s="16" t="s">
        <v>39</v>
      </c>
      <c r="H25" s="31" t="s">
        <v>40</v>
      </c>
      <c r="I25" s="48" t="str">
        <f t="shared" ref="I25:J30" si="5">IF(C25&lt;0,CONCATENATE("(",SUBSTITUTE(SUBSTITUTE(SUBSTITUTE(SUBSTITUTE(TEXT(C25,"#.##0"),",","*"),".",","),"*","."),"-",""),")"),IF(C25=0,"       -",SUBSTITUTE(SUBSTITUTE(SUBSTITUTE(TEXT(C25,"#.##0"),",","*"),".",","),"*",".")))</f>
        <v xml:space="preserve">       -</v>
      </c>
      <c r="J25" s="16" t="str">
        <f t="shared" si="5"/>
        <v>-</v>
      </c>
    </row>
    <row r="26" spans="2:12" ht="15" thickBot="1" x14ac:dyDescent="0.4">
      <c r="B26" s="10" t="s">
        <v>41</v>
      </c>
      <c r="C26" s="50">
        <v>1464</v>
      </c>
      <c r="D26" s="20" t="s">
        <v>39</v>
      </c>
      <c r="H26" s="10" t="s">
        <v>42</v>
      </c>
      <c r="I26" s="50" t="str">
        <f t="shared" si="5"/>
        <v>1,464</v>
      </c>
      <c r="J26" s="20" t="str">
        <f t="shared" si="5"/>
        <v>-</v>
      </c>
    </row>
    <row r="27" spans="2:12" ht="15" thickBot="1" x14ac:dyDescent="0.4">
      <c r="B27" s="10" t="s">
        <v>43</v>
      </c>
      <c r="C27" s="19"/>
      <c r="D27" s="19"/>
      <c r="H27" s="32" t="s">
        <v>43</v>
      </c>
      <c r="I27" s="19" t="str">
        <f t="shared" si="5"/>
        <v xml:space="preserve">       -</v>
      </c>
      <c r="J27" s="19" t="str">
        <f t="shared" si="5"/>
        <v xml:space="preserve">       -</v>
      </c>
    </row>
    <row r="28" spans="2:12" ht="15" thickBot="1" x14ac:dyDescent="0.4">
      <c r="B28" s="31" t="s">
        <v>44</v>
      </c>
      <c r="C28" s="17">
        <v>0</v>
      </c>
      <c r="D28" s="16" t="s">
        <v>39</v>
      </c>
      <c r="H28" s="31" t="s">
        <v>44</v>
      </c>
      <c r="I28" s="17" t="str">
        <f t="shared" si="5"/>
        <v xml:space="preserve">       -</v>
      </c>
      <c r="J28" s="16" t="str">
        <f t="shared" si="5"/>
        <v>-</v>
      </c>
    </row>
    <row r="29" spans="2:12" ht="15" thickBot="1" x14ac:dyDescent="0.4">
      <c r="B29" s="10" t="s">
        <v>41</v>
      </c>
      <c r="C29" s="20">
        <v>0</v>
      </c>
      <c r="D29" s="20" t="s">
        <v>39</v>
      </c>
      <c r="H29" s="10" t="s">
        <v>42</v>
      </c>
      <c r="I29" s="20" t="str">
        <f t="shared" si="5"/>
        <v xml:space="preserve">       -</v>
      </c>
      <c r="J29" s="20" t="str">
        <f t="shared" si="5"/>
        <v>-</v>
      </c>
    </row>
    <row r="30" spans="2:12" ht="15" thickBot="1" x14ac:dyDescent="0.4">
      <c r="B30" s="33" t="s">
        <v>45</v>
      </c>
      <c r="C30" s="45">
        <v>1464</v>
      </c>
      <c r="D30" s="22" t="s">
        <v>39</v>
      </c>
      <c r="H30" s="33" t="s">
        <v>45</v>
      </c>
      <c r="I30" s="45" t="str">
        <f t="shared" si="5"/>
        <v>1,464</v>
      </c>
      <c r="J30" s="22" t="str">
        <f t="shared" si="5"/>
        <v>-</v>
      </c>
    </row>
    <row r="31" spans="2:12" ht="15" thickTop="1" x14ac:dyDescent="0.35">
      <c r="B31" s="34" t="s">
        <v>46</v>
      </c>
      <c r="H31" s="34" t="s">
        <v>47</v>
      </c>
    </row>
  </sheetData>
  <mergeCells count="7">
    <mergeCell ref="L3:L5"/>
    <mergeCell ref="I5:J5"/>
    <mergeCell ref="B3:B5"/>
    <mergeCell ref="E3:E4"/>
    <mergeCell ref="F3:F5"/>
    <mergeCell ref="C5:D5"/>
    <mergeCell ref="H3:H5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0B8A-9612-4478-9B39-85F86AE323EE}">
  <dimension ref="B1:S32"/>
  <sheetViews>
    <sheetView showGridLines="0" zoomScale="85" zoomScaleNormal="85" workbookViewId="0">
      <selection activeCell="B2" sqref="B2:C2"/>
    </sheetView>
  </sheetViews>
  <sheetFormatPr defaultRowHeight="14.5" outlineLevelCol="1" x14ac:dyDescent="0.35"/>
  <cols>
    <col min="4" max="8" width="8.7265625" customWidth="1"/>
    <col min="10" max="10" width="8.7265625" customWidth="1"/>
    <col min="11" max="18" width="8.7265625" hidden="1" customWidth="1" outlineLevel="1"/>
    <col min="19" max="19" width="8.7265625" collapsed="1"/>
  </cols>
  <sheetData>
    <row r="1" spans="2:18" ht="15" thickBot="1" x14ac:dyDescent="0.4">
      <c r="B1" t="s">
        <v>96</v>
      </c>
      <c r="K1" t="s">
        <v>48</v>
      </c>
    </row>
    <row r="2" spans="2:18" ht="23.15" customHeight="1" thickTop="1" x14ac:dyDescent="0.35">
      <c r="B2" s="84" t="s">
        <v>100</v>
      </c>
      <c r="C2" s="84"/>
      <c r="D2" s="39" t="s">
        <v>49</v>
      </c>
      <c r="E2" s="39" t="s">
        <v>50</v>
      </c>
      <c r="F2" s="39" t="s">
        <v>51</v>
      </c>
      <c r="G2" s="39" t="s">
        <v>52</v>
      </c>
      <c r="H2" s="39" t="s">
        <v>53</v>
      </c>
      <c r="I2" s="39" t="s">
        <v>54</v>
      </c>
      <c r="K2" s="84" t="s">
        <v>101</v>
      </c>
      <c r="L2" s="84"/>
      <c r="M2" s="39" t="s">
        <v>55</v>
      </c>
      <c r="N2" s="39" t="s">
        <v>50</v>
      </c>
      <c r="O2" s="39" t="s">
        <v>56</v>
      </c>
      <c r="P2" s="39" t="s">
        <v>57</v>
      </c>
      <c r="Q2" s="39" t="s">
        <v>58</v>
      </c>
      <c r="R2" s="39" t="s">
        <v>59</v>
      </c>
    </row>
    <row r="3" spans="2:18" ht="15" thickBot="1" x14ac:dyDescent="0.4">
      <c r="B3" s="3" t="s">
        <v>60</v>
      </c>
      <c r="C3" s="3" t="s">
        <v>61</v>
      </c>
      <c r="D3" s="85" t="s">
        <v>62</v>
      </c>
      <c r="E3" s="85"/>
      <c r="F3" s="85"/>
      <c r="G3" s="85"/>
      <c r="H3" s="85"/>
      <c r="I3" s="85"/>
      <c r="K3" s="33" t="s">
        <v>63</v>
      </c>
      <c r="L3" s="33" t="s">
        <v>61</v>
      </c>
      <c r="M3" s="86" t="s">
        <v>62</v>
      </c>
      <c r="N3" s="86"/>
      <c r="O3" s="86"/>
      <c r="P3" s="86"/>
      <c r="Q3" s="86"/>
      <c r="R3" s="86"/>
    </row>
    <row r="4" spans="2:18" ht="15" thickTop="1" x14ac:dyDescent="0.35">
      <c r="B4" s="40" t="s">
        <v>64</v>
      </c>
      <c r="C4" s="40" t="s">
        <v>65</v>
      </c>
      <c r="D4" s="41">
        <v>18063</v>
      </c>
      <c r="E4" s="42"/>
      <c r="F4" s="41">
        <v>7437.67</v>
      </c>
      <c r="G4" s="42"/>
      <c r="H4" s="41">
        <f t="shared" ref="H4:H25" si="0">SUM(D4:G4)</f>
        <v>25500.67</v>
      </c>
      <c r="I4" s="41">
        <v>27183</v>
      </c>
      <c r="J4" s="63"/>
      <c r="K4" s="35" t="s">
        <v>64</v>
      </c>
      <c r="L4" s="35" t="s">
        <v>66</v>
      </c>
      <c r="M4" s="41" t="str">
        <f>IF(D4&lt;0,CONCATENATE("(",SUBSTITUTE(SUBSTITUTE(SUBSTITUTE(SUBSTITUTE(TEXT(D4,"#.##0"),",","*"),".",","),"*","."),"-",""),")"),IF(D4=0,"       -",SUBSTITUTE(SUBSTITUTE(SUBSTITUTE(TEXT(D4,"#.##0"),",","*"),".",","),"*",".")))</f>
        <v>18,063</v>
      </c>
      <c r="N4" s="42" t="str">
        <f t="shared" ref="N4:R4" si="1">IF(E4&lt;0,CONCATENATE("(",SUBSTITUTE(SUBSTITUTE(SUBSTITUTE(SUBSTITUTE(TEXT(E4,"#.##0"),",","*"),".",","),"*","."),"-",""),")"),IF(E4=0,"       -",SUBSTITUTE(SUBSTITUTE(SUBSTITUTE(TEXT(E4,"#.##0"),",","*"),".",","),"*",".")))</f>
        <v xml:space="preserve">       -</v>
      </c>
      <c r="O4" s="41" t="str">
        <f t="shared" si="1"/>
        <v>7,438</v>
      </c>
      <c r="P4" s="42" t="str">
        <f t="shared" si="1"/>
        <v xml:space="preserve">       -</v>
      </c>
      <c r="Q4" s="41" t="str">
        <f t="shared" si="1"/>
        <v>25,501</v>
      </c>
      <c r="R4" s="41" t="str">
        <f t="shared" si="1"/>
        <v>27,183</v>
      </c>
    </row>
    <row r="5" spans="2:18" x14ac:dyDescent="0.35">
      <c r="B5" s="35" t="s">
        <v>67</v>
      </c>
      <c r="C5" s="35" t="s">
        <v>68</v>
      </c>
      <c r="D5" s="14"/>
      <c r="E5" s="14"/>
      <c r="F5" s="43">
        <v>26051.120000000003</v>
      </c>
      <c r="G5" s="14"/>
      <c r="H5" s="43">
        <f t="shared" si="0"/>
        <v>26051.120000000003</v>
      </c>
      <c r="I5" s="43">
        <v>42956</v>
      </c>
      <c r="J5" s="63"/>
      <c r="K5" s="35" t="s">
        <v>67</v>
      </c>
      <c r="L5" s="35" t="s">
        <v>68</v>
      </c>
      <c r="M5" s="14" t="str">
        <f t="shared" ref="M5:M26" si="2">IF(D5&lt;0,CONCATENATE("(",SUBSTITUTE(SUBSTITUTE(SUBSTITUTE(SUBSTITUTE(TEXT(D5,"#.##0"),",","*"),".",","),"*","."),"-",""),")"),IF(D5=0,"       -",SUBSTITUTE(SUBSTITUTE(SUBSTITUTE(TEXT(D5,"#.##0"),",","*"),".",","),"*",".")))</f>
        <v xml:space="preserve">       -</v>
      </c>
      <c r="N5" s="14" t="str">
        <f t="shared" ref="N5:N26" si="3">IF(E5&lt;0,CONCATENATE("(",SUBSTITUTE(SUBSTITUTE(SUBSTITUTE(SUBSTITUTE(TEXT(E5,"#.##0"),",","*"),".",","),"*","."),"-",""),")"),IF(E5=0,"       -",SUBSTITUTE(SUBSTITUTE(SUBSTITUTE(TEXT(E5,"#.##0"),",","*"),".",","),"*",".")))</f>
        <v xml:space="preserve">       -</v>
      </c>
      <c r="O5" s="43" t="str">
        <f t="shared" ref="O5:O26" si="4">IF(F5&lt;0,CONCATENATE("(",SUBSTITUTE(SUBSTITUTE(SUBSTITUTE(SUBSTITUTE(TEXT(F5,"#.##0"),",","*"),".",","),"*","."),"-",""),")"),IF(F5=0,"       -",SUBSTITUTE(SUBSTITUTE(SUBSTITUTE(TEXT(F5,"#.##0"),",","*"),".",","),"*",".")))</f>
        <v>26,051</v>
      </c>
      <c r="P5" s="14" t="str">
        <f t="shared" ref="P5:P26" si="5">IF(G5&lt;0,CONCATENATE("(",SUBSTITUTE(SUBSTITUTE(SUBSTITUTE(SUBSTITUTE(TEXT(G5,"#.##0"),",","*"),".",","),"*","."),"-",""),")"),IF(G5=0,"       -",SUBSTITUTE(SUBSTITUTE(SUBSTITUTE(TEXT(G5,"#.##0"),",","*"),".",","),"*",".")))</f>
        <v xml:space="preserve">       -</v>
      </c>
      <c r="Q5" s="43" t="str">
        <f t="shared" ref="Q5:Q26" si="6">IF(H5&lt;0,CONCATENATE("(",SUBSTITUTE(SUBSTITUTE(SUBSTITUTE(SUBSTITUTE(TEXT(H5,"#.##0"),",","*"),".",","),"*","."),"-",""),")"),IF(H5=0,"       -",SUBSTITUTE(SUBSTITUTE(SUBSTITUTE(TEXT(H5,"#.##0"),",","*"),".",","),"*",".")))</f>
        <v>26,051</v>
      </c>
      <c r="R5" s="43" t="str">
        <f t="shared" ref="R5:R26" si="7">IF(I5&lt;0,CONCATENATE("(",SUBSTITUTE(SUBSTITUTE(SUBSTITUTE(SUBSTITUTE(TEXT(I5,"#.##0"),",","*"),".",","),"*","."),"-",""),")"),IF(I5=0,"       -",SUBSTITUTE(SUBSTITUTE(SUBSTITUTE(TEXT(I5,"#.##0"),",","*"),".",","),"*",".")))</f>
        <v>42,956</v>
      </c>
    </row>
    <row r="6" spans="2:18" x14ac:dyDescent="0.35">
      <c r="B6" s="35" t="s">
        <v>69</v>
      </c>
      <c r="C6" s="35" t="s">
        <v>68</v>
      </c>
      <c r="D6" s="43">
        <v>15006</v>
      </c>
      <c r="E6" s="14"/>
      <c r="F6" s="43">
        <v>1632.3600000000001</v>
      </c>
      <c r="G6" s="14"/>
      <c r="H6" s="43">
        <f t="shared" si="0"/>
        <v>16638.36</v>
      </c>
      <c r="I6" s="43">
        <v>21357</v>
      </c>
      <c r="J6" s="63"/>
      <c r="K6" s="35" t="s">
        <v>69</v>
      </c>
      <c r="L6" s="35" t="s">
        <v>68</v>
      </c>
      <c r="M6" s="43" t="str">
        <f t="shared" si="2"/>
        <v>15,006</v>
      </c>
      <c r="N6" s="14" t="str">
        <f t="shared" si="3"/>
        <v xml:space="preserve">       -</v>
      </c>
      <c r="O6" s="43" t="str">
        <f t="shared" si="4"/>
        <v>1,632</v>
      </c>
      <c r="P6" s="14" t="str">
        <f t="shared" si="5"/>
        <v xml:space="preserve">       -</v>
      </c>
      <c r="Q6" s="43" t="str">
        <f t="shared" si="6"/>
        <v>16,638</v>
      </c>
      <c r="R6" s="43" t="str">
        <f t="shared" si="7"/>
        <v>21,357</v>
      </c>
    </row>
    <row r="7" spans="2:18" x14ac:dyDescent="0.35">
      <c r="B7" s="35" t="s">
        <v>70</v>
      </c>
      <c r="C7" s="35" t="s">
        <v>71</v>
      </c>
      <c r="D7" s="14"/>
      <c r="E7" s="14"/>
      <c r="F7" s="43">
        <v>18035.689999999999</v>
      </c>
      <c r="G7" s="14"/>
      <c r="H7" s="43">
        <f t="shared" si="0"/>
        <v>18035.689999999999</v>
      </c>
      <c r="I7" s="43">
        <v>30978</v>
      </c>
      <c r="J7" s="63"/>
      <c r="K7" s="35" t="s">
        <v>70</v>
      </c>
      <c r="L7" s="35" t="s">
        <v>71</v>
      </c>
      <c r="M7" s="14" t="str">
        <f t="shared" si="2"/>
        <v xml:space="preserve">       -</v>
      </c>
      <c r="N7" s="14" t="str">
        <f t="shared" si="3"/>
        <v xml:space="preserve">       -</v>
      </c>
      <c r="O7" s="43" t="str">
        <f t="shared" si="4"/>
        <v>18,036</v>
      </c>
      <c r="P7" s="14" t="str">
        <f t="shared" si="5"/>
        <v xml:space="preserve">       -</v>
      </c>
      <c r="Q7" s="43" t="str">
        <f t="shared" si="6"/>
        <v>18,036</v>
      </c>
      <c r="R7" s="43" t="str">
        <f t="shared" si="7"/>
        <v>30,978</v>
      </c>
    </row>
    <row r="8" spans="2:18" x14ac:dyDescent="0.35">
      <c r="B8" s="35" t="s">
        <v>72</v>
      </c>
      <c r="C8" s="35" t="s">
        <v>71</v>
      </c>
      <c r="D8" s="14"/>
      <c r="E8" s="14"/>
      <c r="F8" s="43">
        <v>10653.710000000003</v>
      </c>
      <c r="G8" s="14"/>
      <c r="H8" s="43">
        <f t="shared" si="0"/>
        <v>10653.710000000003</v>
      </c>
      <c r="I8" s="43">
        <v>17818</v>
      </c>
      <c r="J8" s="63"/>
      <c r="K8" s="35" t="s">
        <v>72</v>
      </c>
      <c r="L8" s="35" t="s">
        <v>71</v>
      </c>
      <c r="M8" s="14" t="str">
        <f t="shared" si="2"/>
        <v xml:space="preserve">       -</v>
      </c>
      <c r="N8" s="14" t="str">
        <f t="shared" si="3"/>
        <v xml:space="preserve">       -</v>
      </c>
      <c r="O8" s="43" t="str">
        <f t="shared" si="4"/>
        <v>10,654</v>
      </c>
      <c r="P8" s="14" t="str">
        <f t="shared" si="5"/>
        <v xml:space="preserve">       -</v>
      </c>
      <c r="Q8" s="43" t="str">
        <f t="shared" si="6"/>
        <v>10,654</v>
      </c>
      <c r="R8" s="43" t="str">
        <f t="shared" si="7"/>
        <v>17,818</v>
      </c>
    </row>
    <row r="9" spans="2:18" x14ac:dyDescent="0.35">
      <c r="B9" s="35" t="s">
        <v>73</v>
      </c>
      <c r="C9" s="35" t="s">
        <v>71</v>
      </c>
      <c r="D9" s="14"/>
      <c r="E9" s="14"/>
      <c r="F9" s="43">
        <v>11362.800000000005</v>
      </c>
      <c r="G9" s="14"/>
      <c r="H9" s="43">
        <f t="shared" si="0"/>
        <v>11362.800000000005</v>
      </c>
      <c r="I9" s="43">
        <v>20437</v>
      </c>
      <c r="J9" s="63"/>
      <c r="K9" s="35" t="s">
        <v>73</v>
      </c>
      <c r="L9" s="35" t="s">
        <v>71</v>
      </c>
      <c r="M9" s="14" t="str">
        <f t="shared" si="2"/>
        <v xml:space="preserve">       -</v>
      </c>
      <c r="N9" s="14" t="str">
        <f t="shared" si="3"/>
        <v xml:space="preserve">       -</v>
      </c>
      <c r="O9" s="43" t="str">
        <f t="shared" si="4"/>
        <v>11,363</v>
      </c>
      <c r="P9" s="14" t="str">
        <f t="shared" si="5"/>
        <v xml:space="preserve">       -</v>
      </c>
      <c r="Q9" s="43" t="str">
        <f t="shared" si="6"/>
        <v>11,363</v>
      </c>
      <c r="R9" s="43" t="str">
        <f t="shared" si="7"/>
        <v>20,437</v>
      </c>
    </row>
    <row r="10" spans="2:18" x14ac:dyDescent="0.35">
      <c r="B10" s="35" t="s">
        <v>74</v>
      </c>
      <c r="C10" s="35" t="s">
        <v>71</v>
      </c>
      <c r="D10" s="14"/>
      <c r="E10" s="14"/>
      <c r="F10" s="43">
        <v>16897.449999999993</v>
      </c>
      <c r="G10" s="14"/>
      <c r="H10" s="43">
        <f t="shared" si="0"/>
        <v>16897.449999999993</v>
      </c>
      <c r="I10" s="43">
        <v>30755</v>
      </c>
      <c r="J10" s="63"/>
      <c r="K10" s="35" t="s">
        <v>74</v>
      </c>
      <c r="L10" s="35" t="s">
        <v>71</v>
      </c>
      <c r="M10" s="14" t="str">
        <f t="shared" si="2"/>
        <v xml:space="preserve">       -</v>
      </c>
      <c r="N10" s="14" t="str">
        <f t="shared" si="3"/>
        <v xml:space="preserve">       -</v>
      </c>
      <c r="O10" s="43" t="str">
        <f t="shared" si="4"/>
        <v>16,897</v>
      </c>
      <c r="P10" s="14" t="str">
        <f t="shared" si="5"/>
        <v xml:space="preserve">       -</v>
      </c>
      <c r="Q10" s="43" t="str">
        <f t="shared" si="6"/>
        <v>16,897</v>
      </c>
      <c r="R10" s="43" t="str">
        <f t="shared" si="7"/>
        <v>30,755</v>
      </c>
    </row>
    <row r="11" spans="2:18" x14ac:dyDescent="0.35">
      <c r="B11" s="35" t="s">
        <v>75</v>
      </c>
      <c r="C11" s="35" t="s">
        <v>71</v>
      </c>
      <c r="D11" s="43">
        <v>23454</v>
      </c>
      <c r="E11" s="14"/>
      <c r="F11" s="43"/>
      <c r="G11" s="14"/>
      <c r="H11" s="43">
        <f t="shared" si="0"/>
        <v>23454</v>
      </c>
      <c r="I11" s="43">
        <v>27699</v>
      </c>
      <c r="J11" s="63"/>
      <c r="K11" s="35" t="s">
        <v>75</v>
      </c>
      <c r="L11" s="35" t="s">
        <v>71</v>
      </c>
      <c r="M11" s="43" t="str">
        <f t="shared" si="2"/>
        <v>23,454</v>
      </c>
      <c r="N11" s="14" t="str">
        <f t="shared" si="3"/>
        <v xml:space="preserve">       -</v>
      </c>
      <c r="O11" s="14" t="str">
        <f t="shared" si="4"/>
        <v xml:space="preserve">       -</v>
      </c>
      <c r="P11" s="14" t="str">
        <f t="shared" si="5"/>
        <v xml:space="preserve">       -</v>
      </c>
      <c r="Q11" s="43" t="str">
        <f t="shared" si="6"/>
        <v>23,454</v>
      </c>
      <c r="R11" s="43" t="str">
        <f t="shared" si="7"/>
        <v>27,699</v>
      </c>
    </row>
    <row r="12" spans="2:18" x14ac:dyDescent="0.35">
      <c r="B12" s="35" t="s">
        <v>76</v>
      </c>
      <c r="C12" s="35" t="s">
        <v>71</v>
      </c>
      <c r="D12" s="43">
        <v>28038</v>
      </c>
      <c r="E12" s="14"/>
      <c r="F12" s="43">
        <v>17318.73</v>
      </c>
      <c r="G12" s="14"/>
      <c r="H12" s="43">
        <f t="shared" si="0"/>
        <v>45356.729999999996</v>
      </c>
      <c r="I12" s="43">
        <v>55291</v>
      </c>
      <c r="J12" s="63"/>
      <c r="K12" s="35" t="s">
        <v>76</v>
      </c>
      <c r="L12" s="35" t="s">
        <v>71</v>
      </c>
      <c r="M12" s="43" t="str">
        <f t="shared" si="2"/>
        <v>28,038</v>
      </c>
      <c r="N12" s="14" t="str">
        <f t="shared" si="3"/>
        <v xml:space="preserve">       -</v>
      </c>
      <c r="O12" s="43" t="str">
        <f t="shared" si="4"/>
        <v>17,319</v>
      </c>
      <c r="P12" s="14" t="str">
        <f t="shared" si="5"/>
        <v xml:space="preserve">       -</v>
      </c>
      <c r="Q12" s="43" t="str">
        <f t="shared" si="6"/>
        <v>45,357</v>
      </c>
      <c r="R12" s="43" t="str">
        <f t="shared" si="7"/>
        <v>55,291</v>
      </c>
    </row>
    <row r="13" spans="2:18" x14ac:dyDescent="0.35">
      <c r="B13" s="35" t="s">
        <v>77</v>
      </c>
      <c r="C13" s="35" t="s">
        <v>71</v>
      </c>
      <c r="D13" s="43">
        <v>28847</v>
      </c>
      <c r="E13" s="43">
        <v>13276</v>
      </c>
      <c r="F13" s="43">
        <v>4360.4699999999993</v>
      </c>
      <c r="G13" s="14"/>
      <c r="H13" s="43">
        <f t="shared" si="0"/>
        <v>46483.47</v>
      </c>
      <c r="I13" s="43">
        <v>33167</v>
      </c>
      <c r="J13" s="63"/>
      <c r="K13" s="35" t="s">
        <v>77</v>
      </c>
      <c r="L13" s="35" t="s">
        <v>71</v>
      </c>
      <c r="M13" s="43" t="str">
        <f t="shared" si="2"/>
        <v>28,847</v>
      </c>
      <c r="N13" s="43" t="str">
        <f t="shared" si="3"/>
        <v>13,276</v>
      </c>
      <c r="O13" s="14" t="str">
        <f t="shared" si="4"/>
        <v>4,360</v>
      </c>
      <c r="P13" s="14" t="str">
        <f t="shared" si="5"/>
        <v xml:space="preserve">       -</v>
      </c>
      <c r="Q13" s="43" t="str">
        <f t="shared" si="6"/>
        <v>46,483</v>
      </c>
      <c r="R13" s="43" t="str">
        <f t="shared" si="7"/>
        <v>33,167</v>
      </c>
    </row>
    <row r="14" spans="2:18" x14ac:dyDescent="0.35">
      <c r="B14" s="35" t="s">
        <v>78</v>
      </c>
      <c r="C14" s="35" t="s">
        <v>71</v>
      </c>
      <c r="D14" s="14"/>
      <c r="E14" s="14"/>
      <c r="F14" s="43"/>
      <c r="G14" s="43">
        <v>19754.570000000003</v>
      </c>
      <c r="H14" s="43">
        <f t="shared" si="0"/>
        <v>19754.570000000003</v>
      </c>
      <c r="I14" s="43">
        <v>34479</v>
      </c>
      <c r="J14" s="63"/>
      <c r="K14" s="35" t="s">
        <v>78</v>
      </c>
      <c r="L14" s="35" t="s">
        <v>71</v>
      </c>
      <c r="M14" s="14" t="str">
        <f t="shared" si="2"/>
        <v xml:space="preserve">       -</v>
      </c>
      <c r="N14" s="14" t="str">
        <f t="shared" si="3"/>
        <v xml:space="preserve">       -</v>
      </c>
      <c r="O14" s="14" t="str">
        <f t="shared" si="4"/>
        <v xml:space="preserve">       -</v>
      </c>
      <c r="P14" s="43" t="str">
        <f t="shared" si="5"/>
        <v>19,755</v>
      </c>
      <c r="Q14" s="43" t="str">
        <f t="shared" si="6"/>
        <v>19,755</v>
      </c>
      <c r="R14" s="43" t="str">
        <f t="shared" si="7"/>
        <v>34,479</v>
      </c>
    </row>
    <row r="15" spans="2:18" x14ac:dyDescent="0.35">
      <c r="B15" s="35" t="s">
        <v>79</v>
      </c>
      <c r="C15" s="35" t="s">
        <v>80</v>
      </c>
      <c r="D15" s="14"/>
      <c r="E15" s="43">
        <v>10373</v>
      </c>
      <c r="F15" s="43">
        <v>14248.469999999998</v>
      </c>
      <c r="G15" s="14"/>
      <c r="H15" s="43">
        <f t="shared" si="0"/>
        <v>24621.469999999998</v>
      </c>
      <c r="I15" s="43">
        <v>24404</v>
      </c>
      <c r="J15" s="63"/>
      <c r="K15" s="35" t="s">
        <v>79</v>
      </c>
      <c r="L15" s="35" t="s">
        <v>80</v>
      </c>
      <c r="M15" s="14" t="str">
        <f t="shared" si="2"/>
        <v xml:space="preserve">       -</v>
      </c>
      <c r="N15" s="43" t="str">
        <f t="shared" si="3"/>
        <v>10,373</v>
      </c>
      <c r="O15" s="43" t="str">
        <f t="shared" si="4"/>
        <v>14,248</v>
      </c>
      <c r="P15" s="14" t="str">
        <f t="shared" si="5"/>
        <v xml:space="preserve">       -</v>
      </c>
      <c r="Q15" s="43" t="str">
        <f t="shared" si="6"/>
        <v>24,621</v>
      </c>
      <c r="R15" s="43" t="str">
        <f t="shared" si="7"/>
        <v>24,404</v>
      </c>
    </row>
    <row r="16" spans="2:18" x14ac:dyDescent="0.35">
      <c r="B16" s="35" t="s">
        <v>81</v>
      </c>
      <c r="C16" s="35" t="s">
        <v>80</v>
      </c>
      <c r="D16" s="14"/>
      <c r="E16" s="14"/>
      <c r="F16" s="43"/>
      <c r="G16" s="43">
        <v>21917.19</v>
      </c>
      <c r="H16" s="43">
        <f t="shared" si="0"/>
        <v>21917.19</v>
      </c>
      <c r="I16" s="43">
        <v>23832</v>
      </c>
      <c r="J16" s="63"/>
      <c r="K16" s="35" t="s">
        <v>81</v>
      </c>
      <c r="L16" s="35" t="s">
        <v>80</v>
      </c>
      <c r="M16" s="14" t="str">
        <f t="shared" si="2"/>
        <v xml:space="preserve">       -</v>
      </c>
      <c r="N16" s="14" t="str">
        <f t="shared" si="3"/>
        <v xml:space="preserve">       -</v>
      </c>
      <c r="O16" s="14" t="str">
        <f t="shared" si="4"/>
        <v xml:space="preserve">       -</v>
      </c>
      <c r="P16" s="43" t="str">
        <f t="shared" si="5"/>
        <v>21,917</v>
      </c>
      <c r="Q16" s="43" t="str">
        <f t="shared" si="6"/>
        <v>21,917</v>
      </c>
      <c r="R16" s="43" t="str">
        <f t="shared" si="7"/>
        <v>23,832</v>
      </c>
    </row>
    <row r="17" spans="2:18" x14ac:dyDescent="0.35">
      <c r="B17" s="35" t="s">
        <v>82</v>
      </c>
      <c r="C17" s="35" t="s">
        <v>80</v>
      </c>
      <c r="D17" s="43">
        <v>18715</v>
      </c>
      <c r="E17" s="14"/>
      <c r="F17" s="43">
        <v>21815.010000000013</v>
      </c>
      <c r="G17" s="14"/>
      <c r="H17" s="43">
        <f t="shared" si="0"/>
        <v>40530.010000000009</v>
      </c>
      <c r="I17" s="43">
        <v>41340</v>
      </c>
      <c r="J17" s="63"/>
      <c r="K17" s="35" t="s">
        <v>82</v>
      </c>
      <c r="L17" s="35" t="s">
        <v>80</v>
      </c>
      <c r="M17" s="43" t="str">
        <f t="shared" si="2"/>
        <v>18,715</v>
      </c>
      <c r="N17" s="14" t="str">
        <f t="shared" si="3"/>
        <v xml:space="preserve">       -</v>
      </c>
      <c r="O17" s="43" t="str">
        <f t="shared" si="4"/>
        <v>21,815</v>
      </c>
      <c r="P17" s="14" t="str">
        <f t="shared" si="5"/>
        <v xml:space="preserve">       -</v>
      </c>
      <c r="Q17" s="43" t="str">
        <f t="shared" si="6"/>
        <v>40,530</v>
      </c>
      <c r="R17" s="43" t="str">
        <f t="shared" si="7"/>
        <v>41,340</v>
      </c>
    </row>
    <row r="18" spans="2:18" x14ac:dyDescent="0.35">
      <c r="B18" s="35" t="s">
        <v>44</v>
      </c>
      <c r="C18" s="35" t="s">
        <v>80</v>
      </c>
      <c r="D18" s="14"/>
      <c r="E18" s="43">
        <v>25355</v>
      </c>
      <c r="F18" s="43"/>
      <c r="G18" s="14"/>
      <c r="H18" s="43">
        <f t="shared" si="0"/>
        <v>25355</v>
      </c>
      <c r="I18" s="43">
        <v>19574</v>
      </c>
      <c r="J18" s="63"/>
      <c r="K18" s="35" t="s">
        <v>44</v>
      </c>
      <c r="L18" s="35" t="s">
        <v>80</v>
      </c>
      <c r="M18" s="14" t="str">
        <f t="shared" si="2"/>
        <v xml:space="preserve">       -</v>
      </c>
      <c r="N18" s="43" t="str">
        <f t="shared" si="3"/>
        <v>25,355</v>
      </c>
      <c r="O18" s="14" t="str">
        <f t="shared" si="4"/>
        <v xml:space="preserve">       -</v>
      </c>
      <c r="P18" s="14" t="str">
        <f t="shared" si="5"/>
        <v xml:space="preserve">       -</v>
      </c>
      <c r="Q18" s="43" t="str">
        <f t="shared" si="6"/>
        <v>25,355</v>
      </c>
      <c r="R18" s="43" t="str">
        <f t="shared" si="7"/>
        <v>19,574</v>
      </c>
    </row>
    <row r="19" spans="2:18" x14ac:dyDescent="0.35">
      <c r="B19" s="35" t="s">
        <v>83</v>
      </c>
      <c r="C19" s="35" t="s">
        <v>80</v>
      </c>
      <c r="D19" s="43">
        <v>16190</v>
      </c>
      <c r="E19" s="14">
        <v>858</v>
      </c>
      <c r="F19" s="43">
        <v>15474.017021</v>
      </c>
      <c r="G19" s="14"/>
      <c r="H19" s="43">
        <f t="shared" si="0"/>
        <v>32522.017021</v>
      </c>
      <c r="I19" s="43">
        <v>26284</v>
      </c>
      <c r="J19" s="63"/>
      <c r="K19" s="35" t="s">
        <v>83</v>
      </c>
      <c r="L19" s="35" t="s">
        <v>80</v>
      </c>
      <c r="M19" s="43" t="str">
        <f t="shared" si="2"/>
        <v>16,190</v>
      </c>
      <c r="N19" s="14" t="str">
        <f t="shared" si="3"/>
        <v>858</v>
      </c>
      <c r="O19" s="43" t="str">
        <f t="shared" si="4"/>
        <v>15,474</v>
      </c>
      <c r="P19" s="14" t="str">
        <f t="shared" si="5"/>
        <v xml:space="preserve">       -</v>
      </c>
      <c r="Q19" s="43" t="str">
        <f t="shared" si="6"/>
        <v>32,522</v>
      </c>
      <c r="R19" s="43" t="str">
        <f t="shared" si="7"/>
        <v>26,284</v>
      </c>
    </row>
    <row r="20" spans="2:18" x14ac:dyDescent="0.35">
      <c r="B20" s="35" t="s">
        <v>40</v>
      </c>
      <c r="C20" s="35" t="s">
        <v>80</v>
      </c>
      <c r="D20" s="43">
        <v>27487</v>
      </c>
      <c r="E20" s="43">
        <v>3680</v>
      </c>
      <c r="F20" s="43">
        <v>6967.3420169999999</v>
      </c>
      <c r="G20" s="14"/>
      <c r="H20" s="43">
        <f t="shared" si="0"/>
        <v>38134.342017000003</v>
      </c>
      <c r="I20" s="43">
        <v>16891</v>
      </c>
      <c r="J20" s="63"/>
      <c r="K20" s="35" t="s">
        <v>40</v>
      </c>
      <c r="L20" s="35" t="s">
        <v>80</v>
      </c>
      <c r="M20" s="43" t="str">
        <f t="shared" si="2"/>
        <v>27,487</v>
      </c>
      <c r="N20" s="43" t="str">
        <f t="shared" si="3"/>
        <v>3,680</v>
      </c>
      <c r="O20" s="43" t="str">
        <f t="shared" si="4"/>
        <v>6,967</v>
      </c>
      <c r="P20" s="14" t="str">
        <f t="shared" si="5"/>
        <v xml:space="preserve">       -</v>
      </c>
      <c r="Q20" s="43" t="str">
        <f t="shared" si="6"/>
        <v>38,134</v>
      </c>
      <c r="R20" s="43" t="str">
        <f t="shared" si="7"/>
        <v>16,891</v>
      </c>
    </row>
    <row r="21" spans="2:18" x14ac:dyDescent="0.35">
      <c r="B21" s="35" t="s">
        <v>38</v>
      </c>
      <c r="C21" s="35" t="s">
        <v>84</v>
      </c>
      <c r="D21" s="43">
        <v>26126</v>
      </c>
      <c r="E21" s="14"/>
      <c r="F21" s="43">
        <v>15450.397590999999</v>
      </c>
      <c r="G21" s="14"/>
      <c r="H21" s="43">
        <f t="shared" si="0"/>
        <v>41576.397591000001</v>
      </c>
      <c r="I21" s="43">
        <v>44967</v>
      </c>
      <c r="J21" s="63"/>
      <c r="K21" s="35" t="s">
        <v>38</v>
      </c>
      <c r="L21" s="35" t="s">
        <v>84</v>
      </c>
      <c r="M21" s="43" t="str">
        <f t="shared" si="2"/>
        <v>26,126</v>
      </c>
      <c r="N21" s="14" t="str">
        <f t="shared" si="3"/>
        <v xml:space="preserve">       -</v>
      </c>
      <c r="O21" s="43" t="str">
        <f t="shared" si="4"/>
        <v>15,450</v>
      </c>
      <c r="P21" s="14" t="str">
        <f t="shared" si="5"/>
        <v xml:space="preserve">       -</v>
      </c>
      <c r="Q21" s="43" t="str">
        <f t="shared" si="6"/>
        <v>41,576</v>
      </c>
      <c r="R21" s="43" t="str">
        <f t="shared" si="7"/>
        <v>44,967</v>
      </c>
    </row>
    <row r="22" spans="2:18" x14ac:dyDescent="0.35">
      <c r="B22" s="35" t="s">
        <v>85</v>
      </c>
      <c r="C22" s="35" t="s">
        <v>84</v>
      </c>
      <c r="D22" s="14"/>
      <c r="E22" s="43">
        <v>10200</v>
      </c>
      <c r="F22" s="43">
        <v>18229.042975000008</v>
      </c>
      <c r="G22" s="14"/>
      <c r="H22" s="43">
        <f t="shared" si="0"/>
        <v>28429.042975000008</v>
      </c>
      <c r="I22" s="43">
        <v>34032</v>
      </c>
      <c r="J22" s="63"/>
      <c r="K22" s="35" t="s">
        <v>85</v>
      </c>
      <c r="L22" s="35" t="s">
        <v>84</v>
      </c>
      <c r="M22" s="14" t="str">
        <f t="shared" si="2"/>
        <v xml:space="preserve">       -</v>
      </c>
      <c r="N22" s="43" t="str">
        <f t="shared" si="3"/>
        <v>10,200</v>
      </c>
      <c r="O22" s="43" t="str">
        <f t="shared" si="4"/>
        <v>18,229</v>
      </c>
      <c r="P22" s="14" t="str">
        <f t="shared" si="5"/>
        <v xml:space="preserve">       -</v>
      </c>
      <c r="Q22" s="43" t="str">
        <f t="shared" si="6"/>
        <v>28,429</v>
      </c>
      <c r="R22" s="43" t="str">
        <f t="shared" si="7"/>
        <v>34,032</v>
      </c>
    </row>
    <row r="23" spans="2:18" x14ac:dyDescent="0.35">
      <c r="B23" s="35" t="s">
        <v>86</v>
      </c>
      <c r="C23" s="35" t="s">
        <v>84</v>
      </c>
      <c r="D23" s="14"/>
      <c r="E23" s="43">
        <v>23041</v>
      </c>
      <c r="F23" s="43">
        <v>18209.254272000006</v>
      </c>
      <c r="G23" s="14"/>
      <c r="H23" s="43">
        <f t="shared" si="0"/>
        <v>41250.254272000006</v>
      </c>
      <c r="I23" s="43">
        <v>62357</v>
      </c>
      <c r="J23" s="63"/>
      <c r="K23" s="35" t="s">
        <v>86</v>
      </c>
      <c r="L23" s="35" t="s">
        <v>84</v>
      </c>
      <c r="M23" s="14" t="str">
        <f t="shared" si="2"/>
        <v xml:space="preserve">       -</v>
      </c>
      <c r="N23" s="43" t="str">
        <f t="shared" si="3"/>
        <v>23,041</v>
      </c>
      <c r="O23" s="43" t="str">
        <f t="shared" si="4"/>
        <v>18,209</v>
      </c>
      <c r="P23" s="14" t="str">
        <f t="shared" si="5"/>
        <v xml:space="preserve">       -</v>
      </c>
      <c r="Q23" s="43" t="str">
        <f t="shared" si="6"/>
        <v>41,250</v>
      </c>
      <c r="R23" s="43" t="str">
        <f t="shared" si="7"/>
        <v>62,357</v>
      </c>
    </row>
    <row r="24" spans="2:18" x14ac:dyDescent="0.35">
      <c r="B24" s="35" t="s">
        <v>87</v>
      </c>
      <c r="C24" s="35" t="s">
        <v>88</v>
      </c>
      <c r="D24" s="43">
        <v>19237</v>
      </c>
      <c r="E24" s="14"/>
      <c r="F24" s="14"/>
      <c r="G24" s="14"/>
      <c r="H24" s="43">
        <f t="shared" si="0"/>
        <v>19237</v>
      </c>
      <c r="I24" s="43">
        <v>12444</v>
      </c>
      <c r="J24" s="63"/>
      <c r="K24" s="35" t="s">
        <v>87</v>
      </c>
      <c r="L24" s="35" t="s">
        <v>88</v>
      </c>
      <c r="M24" s="43" t="str">
        <f t="shared" si="2"/>
        <v>19,237</v>
      </c>
      <c r="N24" s="14" t="str">
        <f t="shared" si="3"/>
        <v xml:space="preserve">       -</v>
      </c>
      <c r="O24" s="14" t="str">
        <f t="shared" si="4"/>
        <v xml:space="preserve">       -</v>
      </c>
      <c r="P24" s="14" t="str">
        <f t="shared" si="5"/>
        <v xml:space="preserve">       -</v>
      </c>
      <c r="Q24" s="43" t="str">
        <f t="shared" si="6"/>
        <v>19,237</v>
      </c>
      <c r="R24" s="43" t="str">
        <f t="shared" si="7"/>
        <v>12,444</v>
      </c>
    </row>
    <row r="25" spans="2:18" ht="15" thickBot="1" x14ac:dyDescent="0.4">
      <c r="B25" s="36" t="s">
        <v>89</v>
      </c>
      <c r="C25" s="36" t="s">
        <v>88</v>
      </c>
      <c r="D25" s="44">
        <v>12031</v>
      </c>
      <c r="E25" s="38"/>
      <c r="F25" s="38"/>
      <c r="G25" s="38"/>
      <c r="H25" s="44">
        <f t="shared" si="0"/>
        <v>12031</v>
      </c>
      <c r="I25" s="38">
        <v>3471</v>
      </c>
      <c r="J25" s="63"/>
      <c r="K25" s="36" t="s">
        <v>89</v>
      </c>
      <c r="L25" s="36" t="s">
        <v>88</v>
      </c>
      <c r="M25" s="44" t="str">
        <f t="shared" si="2"/>
        <v>12,031</v>
      </c>
      <c r="N25" s="38" t="str">
        <f t="shared" si="3"/>
        <v xml:space="preserve">       -</v>
      </c>
      <c r="O25" s="38" t="str">
        <f t="shared" si="4"/>
        <v xml:space="preserve">       -</v>
      </c>
      <c r="P25" s="38" t="str">
        <f t="shared" si="5"/>
        <v xml:space="preserve">       -</v>
      </c>
      <c r="Q25" s="44" t="str">
        <f t="shared" si="6"/>
        <v>12,031</v>
      </c>
      <c r="R25" s="38" t="str">
        <f t="shared" si="7"/>
        <v>3,471</v>
      </c>
    </row>
    <row r="26" spans="2:18" ht="15.5" thickTop="1" thickBot="1" x14ac:dyDescent="0.4">
      <c r="B26" s="37" t="s">
        <v>45</v>
      </c>
      <c r="C26" s="37" t="s">
        <v>39</v>
      </c>
      <c r="D26" s="45">
        <f t="shared" ref="D26:I26" si="8">SUM(D4:D25)</f>
        <v>233194</v>
      </c>
      <c r="E26" s="45">
        <f t="shared" si="8"/>
        <v>86783</v>
      </c>
      <c r="F26" s="45">
        <f t="shared" si="8"/>
        <v>224143.53387600003</v>
      </c>
      <c r="G26" s="45">
        <f>SUM(G4:G25)</f>
        <v>41671.760000000002</v>
      </c>
      <c r="H26" s="45">
        <f t="shared" si="8"/>
        <v>585792.29387599998</v>
      </c>
      <c r="I26" s="45">
        <f t="shared" si="8"/>
        <v>651716</v>
      </c>
      <c r="J26" s="63"/>
      <c r="K26" s="37" t="s">
        <v>45</v>
      </c>
      <c r="L26" s="37" t="s">
        <v>39</v>
      </c>
      <c r="M26" s="45" t="str">
        <f t="shared" si="2"/>
        <v>233,194</v>
      </c>
      <c r="N26" s="45" t="str">
        <f t="shared" si="3"/>
        <v>86,783</v>
      </c>
      <c r="O26" s="45" t="str">
        <f t="shared" si="4"/>
        <v>224,144</v>
      </c>
      <c r="P26" s="45" t="str">
        <f t="shared" si="5"/>
        <v>41,672</v>
      </c>
      <c r="Q26" s="45" t="str">
        <f t="shared" si="6"/>
        <v>585,792</v>
      </c>
      <c r="R26" s="45" t="str">
        <f t="shared" si="7"/>
        <v>651,716</v>
      </c>
    </row>
    <row r="27" spans="2:18" ht="15" thickTop="1" x14ac:dyDescent="0.35">
      <c r="B27" s="88" t="s">
        <v>105</v>
      </c>
      <c r="C27" s="88"/>
      <c r="D27" s="88"/>
      <c r="E27" s="88"/>
      <c r="F27" s="88"/>
      <c r="G27" s="88"/>
      <c r="H27" s="88"/>
      <c r="I27" s="88"/>
      <c r="J27" s="63"/>
      <c r="K27" s="87" t="s">
        <v>90</v>
      </c>
      <c r="L27" s="87"/>
      <c r="M27" s="87"/>
      <c r="N27" s="87"/>
      <c r="O27" s="87"/>
      <c r="P27" s="87"/>
      <c r="Q27" s="87"/>
      <c r="R27" s="87"/>
    </row>
    <row r="28" spans="2:18" x14ac:dyDescent="0.35">
      <c r="B28" s="89"/>
      <c r="C28" s="89"/>
      <c r="D28" s="89"/>
      <c r="E28" s="89"/>
      <c r="F28" s="89"/>
      <c r="G28" s="89"/>
      <c r="H28" s="89"/>
      <c r="I28" s="89"/>
      <c r="J28" s="63"/>
      <c r="K28" s="90" t="s">
        <v>91</v>
      </c>
      <c r="L28" s="90"/>
      <c r="M28" s="90"/>
      <c r="N28" s="90"/>
      <c r="O28" s="90"/>
      <c r="P28" s="90"/>
      <c r="Q28" s="90"/>
      <c r="R28" s="90"/>
    </row>
    <row r="29" spans="2:18" x14ac:dyDescent="0.35">
      <c r="B29" s="89"/>
      <c r="C29" s="89"/>
      <c r="D29" s="89"/>
      <c r="E29" s="89"/>
      <c r="F29" s="89"/>
      <c r="G29" s="89"/>
      <c r="H29" s="89"/>
      <c r="I29" s="89"/>
      <c r="J29" s="63"/>
      <c r="K29" s="90" t="s">
        <v>92</v>
      </c>
      <c r="L29" s="90"/>
      <c r="M29" s="90"/>
      <c r="N29" s="90"/>
      <c r="O29" s="90"/>
      <c r="P29" s="90"/>
      <c r="Q29" s="90"/>
      <c r="R29" s="90"/>
    </row>
    <row r="30" spans="2:18" x14ac:dyDescent="0.35">
      <c r="B30" s="89"/>
      <c r="C30" s="89"/>
      <c r="D30" s="89"/>
      <c r="E30" s="89"/>
      <c r="F30" s="89"/>
      <c r="G30" s="89"/>
      <c r="H30" s="89"/>
      <c r="I30" s="89"/>
      <c r="J30" s="63"/>
      <c r="K30" s="90" t="s">
        <v>93</v>
      </c>
      <c r="L30" s="90"/>
      <c r="M30" s="90"/>
      <c r="N30" s="90"/>
      <c r="O30" s="90"/>
      <c r="P30" s="90"/>
      <c r="Q30" s="90"/>
      <c r="R30" s="90"/>
    </row>
    <row r="31" spans="2:18" x14ac:dyDescent="0.35">
      <c r="B31" s="89"/>
      <c r="C31" s="89"/>
      <c r="D31" s="89"/>
      <c r="E31" s="89"/>
      <c r="F31" s="89"/>
      <c r="G31" s="89"/>
      <c r="H31" s="89"/>
      <c r="I31" s="89"/>
      <c r="J31" s="63"/>
      <c r="K31" s="90" t="s">
        <v>94</v>
      </c>
      <c r="L31" s="90"/>
      <c r="M31" s="90"/>
      <c r="N31" s="90"/>
      <c r="O31" s="90"/>
      <c r="P31" s="90"/>
      <c r="Q31" s="90"/>
      <c r="R31" s="90"/>
    </row>
    <row r="32" spans="2:18" x14ac:dyDescent="0.35">
      <c r="B32" s="89"/>
      <c r="C32" s="89"/>
      <c r="D32" s="89"/>
      <c r="E32" s="89"/>
      <c r="F32" s="89"/>
      <c r="G32" s="89"/>
      <c r="H32" s="89"/>
      <c r="I32" s="89"/>
      <c r="J32" s="63"/>
      <c r="K32" s="90" t="s">
        <v>95</v>
      </c>
      <c r="L32" s="90"/>
      <c r="M32" s="90"/>
      <c r="N32" s="90"/>
      <c r="O32" s="90"/>
      <c r="P32" s="90"/>
      <c r="Q32" s="90"/>
      <c r="R32" s="90"/>
    </row>
  </sheetData>
  <mergeCells count="11">
    <mergeCell ref="B2:C2"/>
    <mergeCell ref="D3:I3"/>
    <mergeCell ref="K2:L2"/>
    <mergeCell ref="M3:R3"/>
    <mergeCell ref="K27:R27"/>
    <mergeCell ref="B27:I32"/>
    <mergeCell ref="K28:R28"/>
    <mergeCell ref="K29:R29"/>
    <mergeCell ref="K30:R30"/>
    <mergeCell ref="K31:R31"/>
    <mergeCell ref="K32:R32"/>
  </mergeCells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43A2BA-CBC2-45F1-B12F-54D8E03BA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E1FF9A-7D8E-4A83-AA10-D1552F56D722}"/>
</file>

<file path=customXml/itemProps3.xml><?xml version="1.0" encoding="utf-8"?>
<ds:datastoreItem xmlns:ds="http://schemas.openxmlformats.org/officeDocument/2006/customXml" ds:itemID="{5AE97B10-E3E4-4E13-9A85-1F4911B4106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29dfc1a8-b777-4321-a74f-896313141591"/>
    <ds:schemaRef ds:uri="4c99e0e0-a7ff-498c-a891-888aae3c0d40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AreaSafra</vt:lpstr>
      <vt:lpstr>Port. Terras</vt:lpstr>
      <vt:lpstr>AreaSafra!_Hlk24545678</vt:lpstr>
      <vt:lpstr>AreaSafra!OLE_LINK1</vt:lpstr>
      <vt:lpstr>AreaSafra!OLE_LINK2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Bing - SLC Agrícola</dc:creator>
  <cp:keywords/>
  <dc:description/>
  <cp:lastModifiedBy>Stefano Bing - SLC Agrícola</cp:lastModifiedBy>
  <cp:revision/>
  <dcterms:created xsi:type="dcterms:W3CDTF">2023-05-09T19:02:07Z</dcterms:created>
  <dcterms:modified xsi:type="dcterms:W3CDTF">2024-04-25T12:36:06Z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