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drawings/drawing2.xml" ContentType="application/vnd.openxmlformats-officedocument.drawing+xml"/>
  <Override PartName="/xl/customProperty2.bin" ContentType="application/vnd.openxmlformats-officedocument.spreadsheetml.customProperty"/>
  <Override PartName="/xl/drawings/drawing3.xml" ContentType="application/vnd.openxmlformats-officedocument.drawing+xml"/>
  <Override PartName="/xl/customProperty3.bin" ContentType="application/vnd.openxmlformats-officedocument.spreadsheetml.customProperty"/>
  <Override PartName="/xl/drawings/drawing4.xml" ContentType="application/vnd.openxmlformats-officedocument.drawing+xml"/>
  <Override PartName="/xl/customProperty4.bin" ContentType="application/vnd.openxmlformats-officedocument.spreadsheetml.customProperty"/>
  <Override PartName="/xl/drawings/drawing5.xml" ContentType="application/vnd.openxmlformats-officedocument.drawing+xml"/>
  <Override PartName="/xl/drawings/drawing6.xml" ContentType="application/vnd.openxmlformats-officedocument.drawing+xml"/>
  <Override PartName="/xl/customProperty5.bin" ContentType="application/vnd.openxmlformats-officedocument.spreadsheetml.customProperty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ustomProperty6.bin" ContentType="application/vnd.openxmlformats-officedocument.spreadsheetml.customProperty"/>
  <Override PartName="/xl/drawings/drawing10.xml" ContentType="application/vnd.openxmlformats-officedocument.drawing+xml"/>
  <Override PartName="/xl/customProperty7.bin" ContentType="application/vnd.openxmlformats-officedocument.spreadsheetml.customProperty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nfs\frrdr\03-Setorial\Informe aos Investidores\2024\3T24\Anexo de Informações Financeiras\Português\2024-3T\"/>
    </mc:Choice>
  </mc:AlternateContent>
  <xr:revisionPtr revIDLastSave="0" documentId="13_ncr:1_{E53541A9-F83A-43BD-BF58-5DB7EC7E874C}" xr6:coauthVersionLast="47" xr6:coauthVersionMax="47" xr10:uidLastSave="{00000000-0000-0000-0000-000000000000}"/>
  <bookViews>
    <workbookView xWindow="-150" yWindow="-16320" windowWidth="29040" windowHeight="15720" tabRatio="847" activeTab="2" xr2:uid="{00000000-000D-0000-FFFF-FFFF00000000}"/>
  </bookViews>
  <sheets>
    <sheet name="CAPA" sheetId="34" r:id="rId1"/>
    <sheet name="Consolidado" sheetId="32" r:id="rId2"/>
    <sheet name="Holding" sheetId="30" r:id="rId3"/>
    <sheet name="Furnas Controladora" sheetId="22" r:id="rId4"/>
    <sheet name="MESA" sheetId="24" r:id="rId5"/>
    <sheet name="Furnas Consolidado" sheetId="35" r:id="rId6"/>
    <sheet name="Eletronorte Controladora" sheetId="25" r:id="rId7"/>
    <sheet name="Teles Pires" sheetId="33" r:id="rId8"/>
    <sheet name="Eletronorte Consolidado" sheetId="37" r:id="rId9"/>
    <sheet name="Chesf " sheetId="26" r:id="rId10"/>
    <sheet name="CGT Eletrosul" sheetId="27" r:id="rId11"/>
  </sheets>
  <definedNames>
    <definedName name="_xlnm._FilterDatabase" localSheetId="2" hidden="1">Holding!$C$4:$O$77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0" i="27" l="1"/>
  <c r="M62" i="27"/>
  <c r="L62" i="27"/>
  <c r="K62" i="27"/>
  <c r="J62" i="27"/>
  <c r="I62" i="27"/>
  <c r="H62" i="27"/>
  <c r="G62" i="27"/>
  <c r="F62" i="27"/>
  <c r="E62" i="27"/>
  <c r="D62" i="27"/>
  <c r="C62" i="27"/>
  <c r="M56" i="27"/>
  <c r="L56" i="27"/>
  <c r="K56" i="27"/>
  <c r="J56" i="27"/>
  <c r="I56" i="27"/>
  <c r="H56" i="27"/>
  <c r="G56" i="27"/>
  <c r="F56" i="27"/>
  <c r="E56" i="27"/>
  <c r="D56" i="27"/>
  <c r="C56" i="27"/>
  <c r="M50" i="27"/>
  <c r="L50" i="27"/>
  <c r="K50" i="27"/>
  <c r="J50" i="27"/>
  <c r="I50" i="27"/>
  <c r="H50" i="27"/>
  <c r="G50" i="27"/>
  <c r="F50" i="27"/>
  <c r="E50" i="27"/>
  <c r="D50" i="27"/>
  <c r="C50" i="27"/>
  <c r="M46" i="27"/>
  <c r="L46" i="27"/>
  <c r="K46" i="27"/>
  <c r="J46" i="27"/>
  <c r="I46" i="27"/>
  <c r="H46" i="27"/>
  <c r="G46" i="27"/>
  <c r="F46" i="27"/>
  <c r="E46" i="27"/>
  <c r="D46" i="27"/>
  <c r="C46" i="27"/>
  <c r="M32" i="27"/>
  <c r="L32" i="27"/>
  <c r="K32" i="27"/>
  <c r="J32" i="27"/>
  <c r="I32" i="27"/>
  <c r="H32" i="27"/>
  <c r="G32" i="27"/>
  <c r="F32" i="27"/>
  <c r="E32" i="27"/>
  <c r="D32" i="27"/>
  <c r="C32" i="27"/>
  <c r="L20" i="27"/>
  <c r="K20" i="27"/>
  <c r="J20" i="27"/>
  <c r="I20" i="27"/>
  <c r="H20" i="27"/>
  <c r="G20" i="27"/>
  <c r="F20" i="27"/>
  <c r="E20" i="27"/>
  <c r="D20" i="27"/>
  <c r="C20" i="27"/>
  <c r="M13" i="27"/>
  <c r="L13" i="27"/>
  <c r="K13" i="27"/>
  <c r="J13" i="27"/>
  <c r="I13" i="27"/>
  <c r="H13" i="27"/>
  <c r="G13" i="27"/>
  <c r="F13" i="27"/>
  <c r="E13" i="27"/>
  <c r="D13" i="27"/>
  <c r="C13" i="27"/>
  <c r="M5" i="27"/>
  <c r="L5" i="27"/>
  <c r="K5" i="27"/>
  <c r="J5" i="27"/>
  <c r="I5" i="27"/>
  <c r="H5" i="27"/>
  <c r="G5" i="27"/>
  <c r="F5" i="27"/>
  <c r="E5" i="27"/>
  <c r="D5" i="27"/>
  <c r="C5" i="27"/>
  <c r="M62" i="26"/>
  <c r="L62" i="26"/>
  <c r="K62" i="26"/>
  <c r="J62" i="26"/>
  <c r="I62" i="26"/>
  <c r="H62" i="26"/>
  <c r="G62" i="26"/>
  <c r="F62" i="26"/>
  <c r="E62" i="26"/>
  <c r="D62" i="26"/>
  <c r="C62" i="26"/>
  <c r="M56" i="26"/>
  <c r="L56" i="26"/>
  <c r="K56" i="26"/>
  <c r="J56" i="26"/>
  <c r="I56" i="26"/>
  <c r="H56" i="26"/>
  <c r="G56" i="26"/>
  <c r="F56" i="26"/>
  <c r="E56" i="26"/>
  <c r="D56" i="26"/>
  <c r="C56" i="26"/>
  <c r="M50" i="26"/>
  <c r="L50" i="26"/>
  <c r="K50" i="26"/>
  <c r="J50" i="26"/>
  <c r="I50" i="26"/>
  <c r="H50" i="26"/>
  <c r="G50" i="26"/>
  <c r="F50" i="26"/>
  <c r="E50" i="26"/>
  <c r="D50" i="26"/>
  <c r="C50" i="26"/>
  <c r="M46" i="26"/>
  <c r="L46" i="26"/>
  <c r="K46" i="26"/>
  <c r="J46" i="26"/>
  <c r="I46" i="26"/>
  <c r="H46" i="26"/>
  <c r="G46" i="26"/>
  <c r="F46" i="26"/>
  <c r="E46" i="26"/>
  <c r="D46" i="26"/>
  <c r="C46" i="26"/>
  <c r="M32" i="26"/>
  <c r="L32" i="26"/>
  <c r="K32" i="26"/>
  <c r="J32" i="26"/>
  <c r="I32" i="26"/>
  <c r="H32" i="26"/>
  <c r="G32" i="26"/>
  <c r="F32" i="26"/>
  <c r="E32" i="26"/>
  <c r="D32" i="26"/>
  <c r="C32" i="26"/>
  <c r="M20" i="26"/>
  <c r="L20" i="26"/>
  <c r="K20" i="26"/>
  <c r="J20" i="26"/>
  <c r="I20" i="26"/>
  <c r="H20" i="26"/>
  <c r="G20" i="26"/>
  <c r="F20" i="26"/>
  <c r="E20" i="26"/>
  <c r="D20" i="26"/>
  <c r="C20" i="26"/>
  <c r="M13" i="26"/>
  <c r="L13" i="26"/>
  <c r="L4" i="26" s="1"/>
  <c r="L45" i="26" s="1"/>
  <c r="K13" i="26"/>
  <c r="K4" i="26" s="1"/>
  <c r="K45" i="26" s="1"/>
  <c r="J13" i="26"/>
  <c r="J4" i="26" s="1"/>
  <c r="J45" i="26" s="1"/>
  <c r="I13" i="26"/>
  <c r="I4" i="26" s="1"/>
  <c r="I45" i="26" s="1"/>
  <c r="H13" i="26"/>
  <c r="H4" i="26" s="1"/>
  <c r="H45" i="26" s="1"/>
  <c r="G13" i="26"/>
  <c r="G4" i="26" s="1"/>
  <c r="G45" i="26" s="1"/>
  <c r="F13" i="26"/>
  <c r="F4" i="26" s="1"/>
  <c r="F45" i="26" s="1"/>
  <c r="E13" i="26"/>
  <c r="E4" i="26" s="1"/>
  <c r="E45" i="26" s="1"/>
  <c r="D13" i="26"/>
  <c r="D4" i="26" s="1"/>
  <c r="D45" i="26" s="1"/>
  <c r="C13" i="26"/>
  <c r="C4" i="26" s="1"/>
  <c r="C45" i="26" s="1"/>
  <c r="M5" i="26"/>
  <c r="M4" i="26" s="1"/>
  <c r="M45" i="26" s="1"/>
  <c r="L5" i="26"/>
  <c r="K5" i="26"/>
  <c r="J5" i="26"/>
  <c r="I5" i="26"/>
  <c r="H5" i="26"/>
  <c r="G5" i="26"/>
  <c r="F5" i="26"/>
  <c r="E5" i="26"/>
  <c r="D5" i="26"/>
  <c r="C5" i="26"/>
  <c r="F62" i="33"/>
  <c r="E62" i="33"/>
  <c r="D62" i="33"/>
  <c r="C62" i="33"/>
  <c r="C49" i="33" s="1"/>
  <c r="F56" i="33"/>
  <c r="E56" i="33"/>
  <c r="D56" i="33"/>
  <c r="C56" i="33"/>
  <c r="F50" i="33"/>
  <c r="E50" i="33"/>
  <c r="D50" i="33"/>
  <c r="C50" i="33"/>
  <c r="F49" i="33"/>
  <c r="E49" i="33"/>
  <c r="D49" i="33"/>
  <c r="F46" i="33"/>
  <c r="E46" i="33"/>
  <c r="D46" i="33"/>
  <c r="C46" i="33"/>
  <c r="F32" i="33"/>
  <c r="E32" i="33"/>
  <c r="D32" i="33"/>
  <c r="C32" i="33"/>
  <c r="F20" i="33"/>
  <c r="F4" i="33" s="1"/>
  <c r="F45" i="33" s="1"/>
  <c r="F69" i="33" s="1"/>
  <c r="F73" i="33" s="1"/>
  <c r="F75" i="33" s="1"/>
  <c r="E20" i="33"/>
  <c r="D20" i="33"/>
  <c r="C20" i="33"/>
  <c r="F13" i="33"/>
  <c r="E13" i="33"/>
  <c r="D13" i="33"/>
  <c r="C13" i="33"/>
  <c r="F5" i="33"/>
  <c r="E5" i="33"/>
  <c r="D5" i="33"/>
  <c r="C5" i="33"/>
  <c r="J5" i="24"/>
  <c r="I5" i="24"/>
  <c r="H5" i="24"/>
  <c r="G5" i="24"/>
  <c r="F5" i="24"/>
  <c r="E5" i="24"/>
  <c r="D5" i="24"/>
  <c r="C5" i="24"/>
  <c r="K32" i="24"/>
  <c r="J32" i="24"/>
  <c r="I32" i="24"/>
  <c r="H32" i="24"/>
  <c r="G32" i="24"/>
  <c r="F32" i="24"/>
  <c r="E32" i="24"/>
  <c r="D32" i="24"/>
  <c r="C32" i="24"/>
  <c r="D4" i="33" l="1"/>
  <c r="D45" i="33" s="1"/>
  <c r="D69" i="33" s="1"/>
  <c r="D73" i="33" s="1"/>
  <c r="D75" i="33" s="1"/>
  <c r="E4" i="33"/>
  <c r="E45" i="33" s="1"/>
  <c r="E69" i="33" s="1"/>
  <c r="E73" i="33" s="1"/>
  <c r="E75" i="33" s="1"/>
  <c r="K69" i="26"/>
  <c r="K73" i="26" s="1"/>
  <c r="K75" i="26" s="1"/>
  <c r="L69" i="26"/>
  <c r="L73" i="26" s="1"/>
  <c r="L75" i="26" s="1"/>
  <c r="M69" i="26"/>
  <c r="M73" i="26" s="1"/>
  <c r="M75" i="26" s="1"/>
  <c r="F69" i="26"/>
  <c r="F73" i="26" s="1"/>
  <c r="F75" i="26" s="1"/>
  <c r="G69" i="26"/>
  <c r="G73" i="26" s="1"/>
  <c r="G75" i="26" s="1"/>
  <c r="H69" i="26"/>
  <c r="H73" i="26" s="1"/>
  <c r="H75" i="26" s="1"/>
  <c r="I69" i="26"/>
  <c r="I73" i="26" s="1"/>
  <c r="I75" i="26" s="1"/>
  <c r="J69" i="26"/>
  <c r="J73" i="26" s="1"/>
  <c r="J75" i="26" s="1"/>
  <c r="K49" i="26"/>
  <c r="M49" i="27"/>
  <c r="L4" i="27"/>
  <c r="L45" i="27" s="1"/>
  <c r="M4" i="27"/>
  <c r="M45" i="27" s="1"/>
  <c r="M69" i="27" s="1"/>
  <c r="M73" i="27" s="1"/>
  <c r="D49" i="27"/>
  <c r="E49" i="27"/>
  <c r="F49" i="27"/>
  <c r="G49" i="27"/>
  <c r="H49" i="27"/>
  <c r="I49" i="27"/>
  <c r="J49" i="27"/>
  <c r="K49" i="27"/>
  <c r="L49" i="27"/>
  <c r="C49" i="27"/>
  <c r="D4" i="27"/>
  <c r="D45" i="27" s="1"/>
  <c r="E4" i="27"/>
  <c r="E45" i="27" s="1"/>
  <c r="F4" i="27"/>
  <c r="F45" i="27" s="1"/>
  <c r="G4" i="27"/>
  <c r="G45" i="27" s="1"/>
  <c r="H4" i="27"/>
  <c r="H45" i="27" s="1"/>
  <c r="I4" i="27"/>
  <c r="I45" i="27" s="1"/>
  <c r="J4" i="27"/>
  <c r="J45" i="27" s="1"/>
  <c r="K4" i="27"/>
  <c r="K45" i="27" s="1"/>
  <c r="C4" i="27"/>
  <c r="C45" i="27" s="1"/>
  <c r="L49" i="26"/>
  <c r="C49" i="26"/>
  <c r="C69" i="26" s="1"/>
  <c r="C73" i="26" s="1"/>
  <c r="C75" i="26" s="1"/>
  <c r="M49" i="26"/>
  <c r="D49" i="26"/>
  <c r="D69" i="26" s="1"/>
  <c r="D73" i="26" s="1"/>
  <c r="D75" i="26" s="1"/>
  <c r="E49" i="26"/>
  <c r="E69" i="26" s="1"/>
  <c r="E73" i="26" s="1"/>
  <c r="E75" i="26" s="1"/>
  <c r="F49" i="26"/>
  <c r="G49" i="26"/>
  <c r="H49" i="26"/>
  <c r="I49" i="26"/>
  <c r="J49" i="26"/>
  <c r="C4" i="33"/>
  <c r="C45" i="33" s="1"/>
  <c r="C69" i="33" s="1"/>
  <c r="C73" i="33" s="1"/>
  <c r="C75" i="33" s="1"/>
  <c r="M75" i="27" l="1"/>
  <c r="J69" i="27"/>
  <c r="J73" i="27" s="1"/>
  <c r="J75" i="27" s="1"/>
  <c r="C69" i="27"/>
  <c r="C73" i="27" s="1"/>
  <c r="C75" i="27" s="1"/>
  <c r="K69" i="27"/>
  <c r="K73" i="27" s="1"/>
  <c r="K75" i="27" s="1"/>
  <c r="H69" i="27"/>
  <c r="H73" i="27" s="1"/>
  <c r="H75" i="27" s="1"/>
  <c r="I69" i="27"/>
  <c r="I73" i="27" s="1"/>
  <c r="I75" i="27" s="1"/>
  <c r="G69" i="27"/>
  <c r="G73" i="27" s="1"/>
  <c r="G75" i="27" s="1"/>
  <c r="F69" i="27"/>
  <c r="F73" i="27" s="1"/>
  <c r="F75" i="27" s="1"/>
  <c r="E69" i="27"/>
  <c r="E73" i="27" s="1"/>
  <c r="E75" i="27" s="1"/>
  <c r="D69" i="27"/>
  <c r="D73" i="27" s="1"/>
  <c r="D75" i="27" s="1"/>
  <c r="L69" i="27"/>
  <c r="L73" i="27" s="1"/>
  <c r="L75" i="27" s="1"/>
  <c r="M62" i="37" l="1"/>
  <c r="L62" i="37"/>
  <c r="K62" i="37"/>
  <c r="J62" i="37"/>
  <c r="I62" i="37"/>
  <c r="H62" i="37"/>
  <c r="G62" i="37"/>
  <c r="F62" i="37"/>
  <c r="E62" i="37"/>
  <c r="D62" i="37"/>
  <c r="C62" i="37"/>
  <c r="M56" i="37"/>
  <c r="L56" i="37"/>
  <c r="K56" i="37"/>
  <c r="J56" i="37"/>
  <c r="I56" i="37"/>
  <c r="H56" i="37"/>
  <c r="G56" i="37"/>
  <c r="F56" i="37"/>
  <c r="E56" i="37"/>
  <c r="D56" i="37"/>
  <c r="C56" i="37"/>
  <c r="M50" i="37"/>
  <c r="L50" i="37"/>
  <c r="L49" i="37" s="1"/>
  <c r="K50" i="37"/>
  <c r="J50" i="37"/>
  <c r="I50" i="37"/>
  <c r="H50" i="37"/>
  <c r="G50" i="37"/>
  <c r="F50" i="37"/>
  <c r="E50" i="37"/>
  <c r="D50" i="37"/>
  <c r="K49" i="37"/>
  <c r="J49" i="37"/>
  <c r="C50" i="37"/>
  <c r="M46" i="37"/>
  <c r="L46" i="37"/>
  <c r="K46" i="37"/>
  <c r="J46" i="37"/>
  <c r="I46" i="37"/>
  <c r="H46" i="37"/>
  <c r="G46" i="37"/>
  <c r="F46" i="37"/>
  <c r="E46" i="37"/>
  <c r="D46" i="37"/>
  <c r="C46" i="37"/>
  <c r="M32" i="37"/>
  <c r="L32" i="37"/>
  <c r="K32" i="37"/>
  <c r="J32" i="37"/>
  <c r="I32" i="37"/>
  <c r="H32" i="37"/>
  <c r="G32" i="37"/>
  <c r="F32" i="37"/>
  <c r="E32" i="37"/>
  <c r="D32" i="37"/>
  <c r="C32" i="37"/>
  <c r="M20" i="37"/>
  <c r="L20" i="37"/>
  <c r="K20" i="37"/>
  <c r="J20" i="37"/>
  <c r="I20" i="37"/>
  <c r="H20" i="37"/>
  <c r="G20" i="37"/>
  <c r="F20" i="37"/>
  <c r="E20" i="37"/>
  <c r="D20" i="37"/>
  <c r="C20" i="37"/>
  <c r="M13" i="37"/>
  <c r="L13" i="37"/>
  <c r="K13" i="37"/>
  <c r="J13" i="37"/>
  <c r="I13" i="37"/>
  <c r="H13" i="37"/>
  <c r="G13" i="37"/>
  <c r="F13" i="37"/>
  <c r="E13" i="37"/>
  <c r="D13" i="37"/>
  <c r="C13" i="37"/>
  <c r="M5" i="37"/>
  <c r="L5" i="37"/>
  <c r="K5" i="37"/>
  <c r="J5" i="37"/>
  <c r="I5" i="37"/>
  <c r="H5" i="37"/>
  <c r="G5" i="37"/>
  <c r="F5" i="37"/>
  <c r="E5" i="37"/>
  <c r="D5" i="37"/>
  <c r="C5" i="37"/>
  <c r="M62" i="25"/>
  <c r="L62" i="25"/>
  <c r="K62" i="25"/>
  <c r="J62" i="25"/>
  <c r="I62" i="25"/>
  <c r="H62" i="25"/>
  <c r="G62" i="25"/>
  <c r="F62" i="25"/>
  <c r="E62" i="25"/>
  <c r="D62" i="25"/>
  <c r="C62" i="25"/>
  <c r="C49" i="25" s="1"/>
  <c r="M56" i="25"/>
  <c r="L56" i="25"/>
  <c r="K56" i="25"/>
  <c r="J56" i="25"/>
  <c r="I56" i="25"/>
  <c r="H56" i="25"/>
  <c r="G56" i="25"/>
  <c r="F56" i="25"/>
  <c r="E56" i="25"/>
  <c r="D56" i="25"/>
  <c r="C56" i="25"/>
  <c r="M50" i="25"/>
  <c r="L50" i="25"/>
  <c r="L49" i="25" s="1"/>
  <c r="K50" i="25"/>
  <c r="J50" i="25"/>
  <c r="I50" i="25"/>
  <c r="H50" i="25"/>
  <c r="G50" i="25"/>
  <c r="F50" i="25"/>
  <c r="E50" i="25"/>
  <c r="D50" i="25"/>
  <c r="C50" i="25"/>
  <c r="M46" i="25"/>
  <c r="L46" i="25"/>
  <c r="K46" i="25"/>
  <c r="J46" i="25"/>
  <c r="I46" i="25"/>
  <c r="H46" i="25"/>
  <c r="G46" i="25"/>
  <c r="F46" i="25"/>
  <c r="E46" i="25"/>
  <c r="D46" i="25"/>
  <c r="C46" i="25"/>
  <c r="M32" i="25"/>
  <c r="L32" i="25"/>
  <c r="K32" i="25"/>
  <c r="J32" i="25"/>
  <c r="I32" i="25"/>
  <c r="H32" i="25"/>
  <c r="G32" i="25"/>
  <c r="F32" i="25"/>
  <c r="E32" i="25"/>
  <c r="D32" i="25"/>
  <c r="C32" i="25"/>
  <c r="M20" i="25"/>
  <c r="L20" i="25"/>
  <c r="K20" i="25"/>
  <c r="J20" i="25"/>
  <c r="I20" i="25"/>
  <c r="H20" i="25"/>
  <c r="G20" i="25"/>
  <c r="F20" i="25"/>
  <c r="E20" i="25"/>
  <c r="D20" i="25"/>
  <c r="M5" i="25"/>
  <c r="M13" i="25"/>
  <c r="C20" i="25"/>
  <c r="L13" i="25"/>
  <c r="K13" i="25"/>
  <c r="J13" i="25"/>
  <c r="I13" i="25"/>
  <c r="H13" i="25"/>
  <c r="G13" i="25"/>
  <c r="F13" i="25"/>
  <c r="E13" i="25"/>
  <c r="D13" i="25"/>
  <c r="C13" i="25"/>
  <c r="L5" i="25"/>
  <c r="K5" i="25"/>
  <c r="J5" i="25"/>
  <c r="I5" i="25"/>
  <c r="H5" i="25"/>
  <c r="G5" i="25"/>
  <c r="F5" i="25"/>
  <c r="E5" i="25"/>
  <c r="D5" i="25"/>
  <c r="C5" i="25"/>
  <c r="K62" i="24"/>
  <c r="J62" i="24"/>
  <c r="I62" i="24"/>
  <c r="H62" i="24"/>
  <c r="G62" i="24"/>
  <c r="F62" i="24"/>
  <c r="E62" i="24"/>
  <c r="D62" i="24"/>
  <c r="C62" i="24"/>
  <c r="K56" i="24"/>
  <c r="J56" i="24"/>
  <c r="I56" i="24"/>
  <c r="H56" i="24"/>
  <c r="G56" i="24"/>
  <c r="F56" i="24"/>
  <c r="E56" i="24"/>
  <c r="D56" i="24"/>
  <c r="C56" i="24"/>
  <c r="K50" i="24"/>
  <c r="K49" i="24" s="1"/>
  <c r="J50" i="24"/>
  <c r="J49" i="24" s="1"/>
  <c r="I50" i="24"/>
  <c r="H50" i="24"/>
  <c r="G50" i="24"/>
  <c r="F50" i="24"/>
  <c r="E50" i="24"/>
  <c r="D50" i="24"/>
  <c r="C50" i="24"/>
  <c r="I49" i="24"/>
  <c r="K46" i="24"/>
  <c r="J46" i="24"/>
  <c r="I46" i="24"/>
  <c r="H46" i="24"/>
  <c r="G46" i="24"/>
  <c r="F46" i="24"/>
  <c r="E46" i="24"/>
  <c r="D46" i="24"/>
  <c r="C46" i="24"/>
  <c r="K20" i="24"/>
  <c r="J20" i="24"/>
  <c r="I20" i="24"/>
  <c r="H20" i="24"/>
  <c r="G20" i="24"/>
  <c r="F20" i="24"/>
  <c r="E20" i="24"/>
  <c r="D20" i="24"/>
  <c r="C20" i="24"/>
  <c r="K13" i="24"/>
  <c r="J13" i="24"/>
  <c r="I13" i="24"/>
  <c r="H13" i="24"/>
  <c r="G13" i="24"/>
  <c r="F13" i="24"/>
  <c r="F4" i="24" s="1"/>
  <c r="F45" i="24" s="1"/>
  <c r="E13" i="24"/>
  <c r="E4" i="24" s="1"/>
  <c r="E45" i="24" s="1"/>
  <c r="D13" i="24"/>
  <c r="D4" i="24" s="1"/>
  <c r="D45" i="24" s="1"/>
  <c r="C13" i="24"/>
  <c r="K5" i="24"/>
  <c r="K4" i="24" l="1"/>
  <c r="H49" i="24"/>
  <c r="C4" i="24"/>
  <c r="C45" i="24" s="1"/>
  <c r="C69" i="24" s="1"/>
  <c r="C73" i="24" s="1"/>
  <c r="C75" i="24" s="1"/>
  <c r="I4" i="24"/>
  <c r="I45" i="24" s="1"/>
  <c r="I69" i="24" s="1"/>
  <c r="I73" i="24" s="1"/>
  <c r="I75" i="24" s="1"/>
  <c r="C49" i="24"/>
  <c r="J4" i="24"/>
  <c r="J45" i="24" s="1"/>
  <c r="J69" i="24" s="1"/>
  <c r="J73" i="24" s="1"/>
  <c r="J75" i="24" s="1"/>
  <c r="G4" i="24"/>
  <c r="G45" i="24" s="1"/>
  <c r="H4" i="24"/>
  <c r="H45" i="24" s="1"/>
  <c r="G69" i="24"/>
  <c r="G73" i="24" s="1"/>
  <c r="G75" i="24" s="1"/>
  <c r="K45" i="24"/>
  <c r="K69" i="24" s="1"/>
  <c r="K73" i="24" s="1"/>
  <c r="K75" i="24" s="1"/>
  <c r="H69" i="24"/>
  <c r="H73" i="24" s="1"/>
  <c r="H75" i="24" s="1"/>
  <c r="D69" i="24"/>
  <c r="D73" i="24" s="1"/>
  <c r="D75" i="24" s="1"/>
  <c r="M49" i="37"/>
  <c r="J4" i="37"/>
  <c r="J45" i="37" s="1"/>
  <c r="J69" i="37" s="1"/>
  <c r="J73" i="37" s="1"/>
  <c r="J75" i="37" s="1"/>
  <c r="M4" i="37"/>
  <c r="M45" i="37" s="1"/>
  <c r="M69" i="37" s="1"/>
  <c r="M73" i="37" s="1"/>
  <c r="M75" i="37" s="1"/>
  <c r="C49" i="37"/>
  <c r="E49" i="37"/>
  <c r="D49" i="37"/>
  <c r="F49" i="37"/>
  <c r="G49" i="37"/>
  <c r="H49" i="37"/>
  <c r="I49" i="37"/>
  <c r="C4" i="37"/>
  <c r="C45" i="37" s="1"/>
  <c r="C69" i="37" s="1"/>
  <c r="C73" i="37" s="1"/>
  <c r="C75" i="37" s="1"/>
  <c r="D4" i="37"/>
  <c r="D45" i="37" s="1"/>
  <c r="D69" i="37" s="1"/>
  <c r="D73" i="37" s="1"/>
  <c r="D75" i="37" s="1"/>
  <c r="H4" i="37"/>
  <c r="H45" i="37" s="1"/>
  <c r="I4" i="37"/>
  <c r="I45" i="37" s="1"/>
  <c r="E4" i="37"/>
  <c r="E45" i="37" s="1"/>
  <c r="F4" i="37"/>
  <c r="F45" i="37" s="1"/>
  <c r="G4" i="37"/>
  <c r="G45" i="37" s="1"/>
  <c r="K4" i="37"/>
  <c r="K45" i="37" s="1"/>
  <c r="K69" i="37" s="1"/>
  <c r="K73" i="37" s="1"/>
  <c r="K75" i="37" s="1"/>
  <c r="L4" i="37"/>
  <c r="L45" i="37" s="1"/>
  <c r="L69" i="37" s="1"/>
  <c r="L73" i="37" s="1"/>
  <c r="L75" i="37" s="1"/>
  <c r="M49" i="25"/>
  <c r="M4" i="25"/>
  <c r="M45" i="25" s="1"/>
  <c r="J49" i="25"/>
  <c r="K49" i="25"/>
  <c r="D49" i="25"/>
  <c r="F49" i="25"/>
  <c r="H49" i="25"/>
  <c r="G49" i="25"/>
  <c r="I49" i="25"/>
  <c r="E49" i="25"/>
  <c r="L4" i="25"/>
  <c r="L45" i="25" s="1"/>
  <c r="L69" i="25" s="1"/>
  <c r="L73" i="25" s="1"/>
  <c r="L75" i="25" s="1"/>
  <c r="J4" i="25"/>
  <c r="J45" i="25" s="1"/>
  <c r="C4" i="25"/>
  <c r="C45" i="25" s="1"/>
  <c r="C69" i="25" s="1"/>
  <c r="C73" i="25" s="1"/>
  <c r="C75" i="25" s="1"/>
  <c r="D4" i="25"/>
  <c r="D45" i="25" s="1"/>
  <c r="E4" i="25"/>
  <c r="E45" i="25" s="1"/>
  <c r="F4" i="25"/>
  <c r="F45" i="25" s="1"/>
  <c r="I4" i="25"/>
  <c r="I45" i="25" s="1"/>
  <c r="K4" i="25"/>
  <c r="K45" i="25" s="1"/>
  <c r="G4" i="25"/>
  <c r="G45" i="25" s="1"/>
  <c r="H4" i="25"/>
  <c r="H45" i="25" s="1"/>
  <c r="H69" i="25" s="1"/>
  <c r="H73" i="25" s="1"/>
  <c r="H75" i="25" s="1"/>
  <c r="E49" i="24"/>
  <c r="E69" i="24" s="1"/>
  <c r="E73" i="24" s="1"/>
  <c r="E75" i="24" s="1"/>
  <c r="F49" i="24"/>
  <c r="F69" i="24" s="1"/>
  <c r="F73" i="24" s="1"/>
  <c r="F75" i="24" s="1"/>
  <c r="D49" i="24"/>
  <c r="G49" i="24"/>
  <c r="M69" i="25" l="1"/>
  <c r="M73" i="25" s="1"/>
  <c r="M75" i="25" s="1"/>
  <c r="J69" i="25"/>
  <c r="J73" i="25" s="1"/>
  <c r="J75" i="25" s="1"/>
  <c r="K69" i="25"/>
  <c r="K73" i="25" s="1"/>
  <c r="K75" i="25" s="1"/>
  <c r="H69" i="37"/>
  <c r="H73" i="37" s="1"/>
  <c r="H75" i="37" s="1"/>
  <c r="G69" i="37"/>
  <c r="G73" i="37" s="1"/>
  <c r="G75" i="37" s="1"/>
  <c r="F69" i="37"/>
  <c r="F73" i="37" s="1"/>
  <c r="F75" i="37" s="1"/>
  <c r="E69" i="37"/>
  <c r="E73" i="37" s="1"/>
  <c r="E75" i="37" s="1"/>
  <c r="I69" i="37"/>
  <c r="I73" i="37" s="1"/>
  <c r="I75" i="37" s="1"/>
  <c r="I69" i="25"/>
  <c r="I73" i="25" s="1"/>
  <c r="I75" i="25" s="1"/>
  <c r="F69" i="25"/>
  <c r="F73" i="25" s="1"/>
  <c r="F75" i="25" s="1"/>
  <c r="G69" i="25"/>
  <c r="G73" i="25" s="1"/>
  <c r="G75" i="25" s="1"/>
  <c r="E69" i="25"/>
  <c r="E73" i="25" s="1"/>
  <c r="E75" i="25" s="1"/>
  <c r="D69" i="25"/>
  <c r="D73" i="25" s="1"/>
  <c r="D75" i="25" s="1"/>
  <c r="M62" i="35" l="1"/>
  <c r="L62" i="35"/>
  <c r="K62" i="35"/>
  <c r="J62" i="35"/>
  <c r="I62" i="35"/>
  <c r="H62" i="35"/>
  <c r="G62" i="35"/>
  <c r="M56" i="35"/>
  <c r="L56" i="35"/>
  <c r="K56" i="35"/>
  <c r="J56" i="35"/>
  <c r="I56" i="35"/>
  <c r="H56" i="35"/>
  <c r="G56" i="35"/>
  <c r="M50" i="35"/>
  <c r="L50" i="35"/>
  <c r="K50" i="35"/>
  <c r="J50" i="35"/>
  <c r="I50" i="35"/>
  <c r="H50" i="35"/>
  <c r="G50" i="35"/>
  <c r="M46" i="35"/>
  <c r="L46" i="35"/>
  <c r="K46" i="35"/>
  <c r="J46" i="35"/>
  <c r="I46" i="35"/>
  <c r="H46" i="35"/>
  <c r="G46" i="35"/>
  <c r="M32" i="35"/>
  <c r="L32" i="35"/>
  <c r="K32" i="35"/>
  <c r="J32" i="35"/>
  <c r="I32" i="35"/>
  <c r="H32" i="35"/>
  <c r="G32" i="35"/>
  <c r="M20" i="35"/>
  <c r="L20" i="35"/>
  <c r="L4" i="35" s="1"/>
  <c r="L45" i="35" s="1"/>
  <c r="K20" i="35"/>
  <c r="J20" i="35"/>
  <c r="I20" i="35"/>
  <c r="H20" i="35"/>
  <c r="G20" i="35"/>
  <c r="M13" i="35"/>
  <c r="L13" i="35"/>
  <c r="K13" i="35"/>
  <c r="J13" i="35"/>
  <c r="I13" i="35"/>
  <c r="H13" i="35"/>
  <c r="G13" i="35"/>
  <c r="M5" i="35"/>
  <c r="L5" i="35"/>
  <c r="K5" i="35"/>
  <c r="J5" i="35"/>
  <c r="I5" i="35"/>
  <c r="H5" i="35"/>
  <c r="G5" i="35"/>
  <c r="K4" i="35"/>
  <c r="K45" i="35" s="1"/>
  <c r="J4" i="35"/>
  <c r="J45" i="35" s="1"/>
  <c r="F62" i="35"/>
  <c r="E62" i="35"/>
  <c r="D62" i="35"/>
  <c r="F56" i="35"/>
  <c r="E56" i="35"/>
  <c r="D56" i="35"/>
  <c r="F50" i="35"/>
  <c r="E50" i="35"/>
  <c r="D50" i="35"/>
  <c r="F46" i="35"/>
  <c r="E46" i="35"/>
  <c r="D46" i="35"/>
  <c r="F32" i="35"/>
  <c r="E32" i="35"/>
  <c r="D32" i="35"/>
  <c r="F20" i="35"/>
  <c r="E20" i="35"/>
  <c r="D20" i="35"/>
  <c r="F13" i="35"/>
  <c r="E13" i="35"/>
  <c r="D13" i="35"/>
  <c r="F5" i="35"/>
  <c r="E5" i="35"/>
  <c r="D5" i="35"/>
  <c r="C62" i="35"/>
  <c r="C56" i="35"/>
  <c r="C50" i="35"/>
  <c r="C46" i="35"/>
  <c r="C32" i="35"/>
  <c r="C20" i="35"/>
  <c r="C13" i="35"/>
  <c r="C5" i="35"/>
  <c r="M62" i="22"/>
  <c r="L62" i="22"/>
  <c r="K62" i="22"/>
  <c r="J62" i="22"/>
  <c r="I62" i="22"/>
  <c r="H62" i="22"/>
  <c r="G62" i="22"/>
  <c r="F62" i="22"/>
  <c r="E62" i="22"/>
  <c r="D62" i="22"/>
  <c r="C62" i="22"/>
  <c r="M56" i="22"/>
  <c r="L56" i="22"/>
  <c r="K56" i="22"/>
  <c r="J56" i="22"/>
  <c r="I56" i="22"/>
  <c r="H56" i="22"/>
  <c r="G56" i="22"/>
  <c r="F56" i="22"/>
  <c r="E56" i="22"/>
  <c r="D56" i="22"/>
  <c r="C56" i="22"/>
  <c r="M50" i="22"/>
  <c r="L50" i="22"/>
  <c r="K50" i="22"/>
  <c r="K49" i="22" s="1"/>
  <c r="J50" i="22"/>
  <c r="I50" i="22"/>
  <c r="H50" i="22"/>
  <c r="G50" i="22"/>
  <c r="F50" i="22"/>
  <c r="E50" i="22"/>
  <c r="D50" i="22"/>
  <c r="C50" i="22"/>
  <c r="M46" i="22"/>
  <c r="L46" i="22"/>
  <c r="K46" i="22"/>
  <c r="J46" i="22"/>
  <c r="I46" i="22"/>
  <c r="H46" i="22"/>
  <c r="G46" i="22"/>
  <c r="F46" i="22"/>
  <c r="E46" i="22"/>
  <c r="D46" i="22"/>
  <c r="C46" i="22"/>
  <c r="M32" i="22"/>
  <c r="L32" i="22"/>
  <c r="K32" i="22"/>
  <c r="J32" i="22"/>
  <c r="I32" i="22"/>
  <c r="H32" i="22"/>
  <c r="G32" i="22"/>
  <c r="F32" i="22"/>
  <c r="E32" i="22"/>
  <c r="D32" i="22"/>
  <c r="C32" i="22"/>
  <c r="M20" i="22"/>
  <c r="L20" i="22"/>
  <c r="K20" i="22"/>
  <c r="J20" i="22"/>
  <c r="I20" i="22"/>
  <c r="H20" i="22"/>
  <c r="G20" i="22"/>
  <c r="F20" i="22"/>
  <c r="E20" i="22"/>
  <c r="D20" i="22"/>
  <c r="C20" i="22"/>
  <c r="M13" i="22"/>
  <c r="L13" i="22"/>
  <c r="K13" i="22"/>
  <c r="J13" i="22"/>
  <c r="I13" i="22"/>
  <c r="H13" i="22"/>
  <c r="G13" i="22"/>
  <c r="F13" i="22"/>
  <c r="E13" i="22"/>
  <c r="D13" i="22"/>
  <c r="C13" i="22"/>
  <c r="M5" i="22"/>
  <c r="L5" i="22"/>
  <c r="K5" i="22"/>
  <c r="J5" i="22"/>
  <c r="I5" i="22"/>
  <c r="H5" i="22"/>
  <c r="G5" i="22"/>
  <c r="F5" i="22"/>
  <c r="E5" i="22"/>
  <c r="D5" i="22"/>
  <c r="C5" i="22"/>
  <c r="M62" i="30"/>
  <c r="L62" i="30"/>
  <c r="K62" i="30"/>
  <c r="J62" i="30"/>
  <c r="I62" i="30"/>
  <c r="H62" i="30"/>
  <c r="G62" i="30"/>
  <c r="F62" i="30"/>
  <c r="E62" i="30"/>
  <c r="D62" i="30"/>
  <c r="C62" i="30"/>
  <c r="M56" i="30"/>
  <c r="L56" i="30"/>
  <c r="K56" i="30"/>
  <c r="J56" i="30"/>
  <c r="I56" i="30"/>
  <c r="I49" i="30" s="1"/>
  <c r="H56" i="30"/>
  <c r="G56" i="30"/>
  <c r="F56" i="30"/>
  <c r="E56" i="30"/>
  <c r="D56" i="30"/>
  <c r="C56" i="30"/>
  <c r="M50" i="30"/>
  <c r="L50" i="30"/>
  <c r="K50" i="30"/>
  <c r="K49" i="30" s="1"/>
  <c r="J50" i="30"/>
  <c r="I50" i="30"/>
  <c r="H50" i="30"/>
  <c r="G50" i="30"/>
  <c r="F50" i="30"/>
  <c r="E50" i="30"/>
  <c r="D50" i="30"/>
  <c r="C50" i="30"/>
  <c r="M46" i="30"/>
  <c r="L46" i="30"/>
  <c r="K46" i="30"/>
  <c r="J46" i="30"/>
  <c r="I46" i="30"/>
  <c r="H46" i="30"/>
  <c r="G46" i="30"/>
  <c r="F46" i="30"/>
  <c r="E46" i="30"/>
  <c r="D46" i="30"/>
  <c r="M32" i="30"/>
  <c r="M5" i="30"/>
  <c r="L32" i="30"/>
  <c r="K32" i="30"/>
  <c r="J32" i="30"/>
  <c r="I32" i="30"/>
  <c r="H32" i="30"/>
  <c r="G32" i="30"/>
  <c r="F32" i="30"/>
  <c r="E32" i="30"/>
  <c r="D32" i="30"/>
  <c r="C32" i="30"/>
  <c r="M20" i="30"/>
  <c r="L20" i="30"/>
  <c r="K20" i="30"/>
  <c r="J20" i="30"/>
  <c r="I20" i="30"/>
  <c r="H20" i="30"/>
  <c r="G20" i="30"/>
  <c r="F20" i="30"/>
  <c r="E20" i="30"/>
  <c r="D20" i="30"/>
  <c r="C20" i="30"/>
  <c r="M13" i="30"/>
  <c r="L13" i="30"/>
  <c r="K13" i="30"/>
  <c r="J13" i="30"/>
  <c r="I13" i="30"/>
  <c r="H13" i="30"/>
  <c r="G13" i="30"/>
  <c r="F13" i="30"/>
  <c r="E13" i="30"/>
  <c r="D13" i="30"/>
  <c r="C13" i="30"/>
  <c r="L5" i="30"/>
  <c r="K5" i="30"/>
  <c r="J5" i="30"/>
  <c r="I5" i="30"/>
  <c r="H5" i="30"/>
  <c r="G5" i="30"/>
  <c r="F5" i="30"/>
  <c r="E5" i="30"/>
  <c r="D5" i="30"/>
  <c r="C5" i="30"/>
  <c r="C46" i="30"/>
  <c r="C3" i="27"/>
  <c r="D2" i="27"/>
  <c r="E2" i="27" s="1"/>
  <c r="F2" i="27" s="1"/>
  <c r="C3" i="26"/>
  <c r="D2" i="26"/>
  <c r="E2" i="26" s="1"/>
  <c r="C3" i="37"/>
  <c r="D2" i="37"/>
  <c r="E2" i="37" s="1"/>
  <c r="C3" i="33"/>
  <c r="D2" i="33"/>
  <c r="D3" i="33" s="1"/>
  <c r="C3" i="25"/>
  <c r="D2" i="25"/>
  <c r="D3" i="25" s="1"/>
  <c r="C3" i="35"/>
  <c r="D2" i="35"/>
  <c r="D3" i="35" s="1"/>
  <c r="C3" i="24"/>
  <c r="C3" i="22"/>
  <c r="D2" i="22"/>
  <c r="E2" i="22" s="1"/>
  <c r="C3" i="30"/>
  <c r="D2" i="30"/>
  <c r="E2" i="30" s="1"/>
  <c r="D2" i="32"/>
  <c r="E2" i="32" s="1"/>
  <c r="C3" i="32"/>
  <c r="M62" i="32"/>
  <c r="L62" i="32"/>
  <c r="K62" i="32"/>
  <c r="J62" i="32"/>
  <c r="I62" i="32"/>
  <c r="H62" i="32"/>
  <c r="G62" i="32"/>
  <c r="F62" i="32"/>
  <c r="E62" i="32"/>
  <c r="D62" i="32"/>
  <c r="C62" i="32"/>
  <c r="M56" i="32"/>
  <c r="L56" i="32"/>
  <c r="K56" i="32"/>
  <c r="J56" i="32"/>
  <c r="I56" i="32"/>
  <c r="H56" i="32"/>
  <c r="G56" i="32"/>
  <c r="F56" i="32"/>
  <c r="E56" i="32"/>
  <c r="D56" i="32"/>
  <c r="C56" i="32"/>
  <c r="M50" i="32"/>
  <c r="L50" i="32"/>
  <c r="K50" i="32"/>
  <c r="J50" i="32"/>
  <c r="I50" i="32"/>
  <c r="H50" i="32"/>
  <c r="G50" i="32"/>
  <c r="F50" i="32"/>
  <c r="E50" i="32"/>
  <c r="D50" i="32"/>
  <c r="C50" i="32"/>
  <c r="M46" i="32"/>
  <c r="L46" i="32"/>
  <c r="K46" i="32"/>
  <c r="J46" i="32"/>
  <c r="I46" i="32"/>
  <c r="H46" i="32"/>
  <c r="G46" i="32"/>
  <c r="F46" i="32"/>
  <c r="E46" i="32"/>
  <c r="D46" i="32"/>
  <c r="C46" i="32"/>
  <c r="M32" i="32"/>
  <c r="L32" i="32"/>
  <c r="K32" i="32"/>
  <c r="J32" i="32"/>
  <c r="I32" i="32"/>
  <c r="H32" i="32"/>
  <c r="G32" i="32"/>
  <c r="F32" i="32"/>
  <c r="E32" i="32"/>
  <c r="D32" i="32"/>
  <c r="C32" i="32"/>
  <c r="M20" i="32"/>
  <c r="L20" i="32"/>
  <c r="K20" i="32"/>
  <c r="J20" i="32"/>
  <c r="I20" i="32"/>
  <c r="H20" i="32"/>
  <c r="G20" i="32"/>
  <c r="F20" i="32"/>
  <c r="E20" i="32"/>
  <c r="D20" i="32"/>
  <c r="C20" i="32"/>
  <c r="C4" i="32" s="1"/>
  <c r="L13" i="32"/>
  <c r="K13" i="32"/>
  <c r="J13" i="32"/>
  <c r="I13" i="32"/>
  <c r="H13" i="32"/>
  <c r="G13" i="32"/>
  <c r="F13" i="32"/>
  <c r="E13" i="32"/>
  <c r="D13" i="32"/>
  <c r="C13" i="32"/>
  <c r="M13" i="32"/>
  <c r="L5" i="32"/>
  <c r="K5" i="32"/>
  <c r="J5" i="32"/>
  <c r="I5" i="32"/>
  <c r="H5" i="32"/>
  <c r="G5" i="32"/>
  <c r="F5" i="32"/>
  <c r="E5" i="32"/>
  <c r="D5" i="32"/>
  <c r="C5" i="32"/>
  <c r="M5" i="32"/>
  <c r="E4" i="35" l="1"/>
  <c r="E45" i="35" s="1"/>
  <c r="D4" i="35"/>
  <c r="D45" i="35" s="1"/>
  <c r="F4" i="35"/>
  <c r="F45" i="35" s="1"/>
  <c r="L49" i="22"/>
  <c r="K4" i="30"/>
  <c r="K45" i="30" s="1"/>
  <c r="D3" i="27"/>
  <c r="D3" i="26"/>
  <c r="D3" i="37"/>
  <c r="E2" i="25"/>
  <c r="F2" i="25" s="1"/>
  <c r="F3" i="25" s="1"/>
  <c r="M49" i="35"/>
  <c r="K49" i="35"/>
  <c r="K69" i="35" s="1"/>
  <c r="K73" i="35" s="1"/>
  <c r="K75" i="35" s="1"/>
  <c r="L49" i="35"/>
  <c r="L69" i="35" s="1"/>
  <c r="L73" i="35" s="1"/>
  <c r="L75" i="35" s="1"/>
  <c r="D49" i="35"/>
  <c r="E49" i="35"/>
  <c r="J49" i="35"/>
  <c r="J69" i="35" s="1"/>
  <c r="J73" i="35" s="1"/>
  <c r="J75" i="35" s="1"/>
  <c r="F49" i="35"/>
  <c r="I49" i="35"/>
  <c r="I4" i="35"/>
  <c r="I45" i="35" s="1"/>
  <c r="M4" i="35"/>
  <c r="M45" i="35" s="1"/>
  <c r="G49" i="35"/>
  <c r="H49" i="35"/>
  <c r="G4" i="35"/>
  <c r="G45" i="35" s="1"/>
  <c r="H4" i="35"/>
  <c r="H45" i="35" s="1"/>
  <c r="C4" i="35"/>
  <c r="C45" i="35" s="1"/>
  <c r="C49" i="35"/>
  <c r="E2" i="35"/>
  <c r="F2" i="35" s="1"/>
  <c r="G2" i="35" s="1"/>
  <c r="M49" i="22"/>
  <c r="C49" i="22"/>
  <c r="I49" i="22"/>
  <c r="M4" i="22"/>
  <c r="M45" i="22" s="1"/>
  <c r="L4" i="22"/>
  <c r="L45" i="22" s="1"/>
  <c r="L69" i="22" s="1"/>
  <c r="L73" i="22" s="1"/>
  <c r="L75" i="22" s="1"/>
  <c r="C4" i="22"/>
  <c r="C45" i="22" s="1"/>
  <c r="D49" i="22"/>
  <c r="E49" i="22"/>
  <c r="F49" i="22"/>
  <c r="G49" i="22"/>
  <c r="H49" i="22"/>
  <c r="J49" i="22"/>
  <c r="D4" i="22"/>
  <c r="D45" i="22" s="1"/>
  <c r="F4" i="22"/>
  <c r="F45" i="22" s="1"/>
  <c r="G4" i="22"/>
  <c r="G45" i="22" s="1"/>
  <c r="H4" i="22"/>
  <c r="H45" i="22" s="1"/>
  <c r="I4" i="22"/>
  <c r="I45" i="22" s="1"/>
  <c r="I69" i="22" s="1"/>
  <c r="I73" i="22" s="1"/>
  <c r="I75" i="22" s="1"/>
  <c r="J4" i="22"/>
  <c r="J45" i="22" s="1"/>
  <c r="E4" i="22"/>
  <c r="E45" i="22" s="1"/>
  <c r="K4" i="22"/>
  <c r="K45" i="22" s="1"/>
  <c r="K69" i="22" s="1"/>
  <c r="K73" i="22" s="1"/>
  <c r="K75" i="22" s="1"/>
  <c r="D3" i="22"/>
  <c r="G49" i="30"/>
  <c r="J49" i="30"/>
  <c r="C49" i="30"/>
  <c r="M49" i="30"/>
  <c r="H49" i="30"/>
  <c r="L49" i="30"/>
  <c r="F49" i="30"/>
  <c r="E49" i="30"/>
  <c r="D49" i="30"/>
  <c r="K69" i="30"/>
  <c r="K73" i="30" s="1"/>
  <c r="K75" i="30" s="1"/>
  <c r="C4" i="30"/>
  <c r="C45" i="30" s="1"/>
  <c r="L4" i="30"/>
  <c r="L45" i="30" s="1"/>
  <c r="L69" i="30" s="1"/>
  <c r="L73" i="30" s="1"/>
  <c r="L75" i="30" s="1"/>
  <c r="F4" i="30"/>
  <c r="F45" i="30" s="1"/>
  <c r="H4" i="30"/>
  <c r="H45" i="30" s="1"/>
  <c r="D4" i="30"/>
  <c r="D45" i="30" s="1"/>
  <c r="E4" i="30"/>
  <c r="E45" i="30" s="1"/>
  <c r="G4" i="30"/>
  <c r="G45" i="30" s="1"/>
  <c r="I4" i="30"/>
  <c r="I45" i="30" s="1"/>
  <c r="I69" i="30" s="1"/>
  <c r="I73" i="30" s="1"/>
  <c r="I75" i="30" s="1"/>
  <c r="M4" i="30"/>
  <c r="M45" i="30" s="1"/>
  <c r="J4" i="30"/>
  <c r="J45" i="30" s="1"/>
  <c r="D3" i="30"/>
  <c r="M49" i="32"/>
  <c r="F3" i="27"/>
  <c r="G2" i="27"/>
  <c r="E3" i="27"/>
  <c r="F2" i="26"/>
  <c r="E3" i="26"/>
  <c r="E3" i="37"/>
  <c r="F2" i="37"/>
  <c r="E2" i="33"/>
  <c r="D2" i="24"/>
  <c r="E2" i="24" s="1"/>
  <c r="F2" i="24" s="1"/>
  <c r="F2" i="22"/>
  <c r="E3" i="22"/>
  <c r="F2" i="30"/>
  <c r="E3" i="30"/>
  <c r="F2" i="32"/>
  <c r="E3" i="32"/>
  <c r="D3" i="32"/>
  <c r="G2" i="32"/>
  <c r="F3" i="32"/>
  <c r="L4" i="32"/>
  <c r="L45" i="32" s="1"/>
  <c r="C45" i="32"/>
  <c r="G4" i="32"/>
  <c r="G45" i="32" s="1"/>
  <c r="F4" i="32"/>
  <c r="F45" i="32" s="1"/>
  <c r="H4" i="32"/>
  <c r="C49" i="32"/>
  <c r="E49" i="32"/>
  <c r="D49" i="32"/>
  <c r="G49" i="32"/>
  <c r="F49" i="32"/>
  <c r="H49" i="32"/>
  <c r="K49" i="32"/>
  <c r="I49" i="32"/>
  <c r="J49" i="32"/>
  <c r="L49" i="32"/>
  <c r="D4" i="32"/>
  <c r="D45" i="32" s="1"/>
  <c r="E4" i="32"/>
  <c r="E45" i="32" s="1"/>
  <c r="H45" i="32"/>
  <c r="I4" i="32"/>
  <c r="I45" i="32" s="1"/>
  <c r="J4" i="32"/>
  <c r="J45" i="32" s="1"/>
  <c r="M4" i="32"/>
  <c r="M45" i="32" s="1"/>
  <c r="K4" i="32"/>
  <c r="K45" i="32" s="1"/>
  <c r="E69" i="35" l="1"/>
  <c r="E73" i="35" s="1"/>
  <c r="E75" i="35" s="1"/>
  <c r="F69" i="35"/>
  <c r="F73" i="35" s="1"/>
  <c r="F75" i="35" s="1"/>
  <c r="C69" i="35"/>
  <c r="C73" i="35" s="1"/>
  <c r="C75" i="35" s="1"/>
  <c r="D69" i="35"/>
  <c r="D73" i="35" s="1"/>
  <c r="D75" i="35" s="1"/>
  <c r="H69" i="35"/>
  <c r="H73" i="35" s="1"/>
  <c r="H75" i="35" s="1"/>
  <c r="I69" i="35"/>
  <c r="I73" i="35" s="1"/>
  <c r="I75" i="35" s="1"/>
  <c r="G69" i="35"/>
  <c r="G73" i="35" s="1"/>
  <c r="G75" i="35" s="1"/>
  <c r="E3" i="25"/>
  <c r="D69" i="22"/>
  <c r="D73" i="22" s="1"/>
  <c r="D75" i="22" s="1"/>
  <c r="C69" i="30"/>
  <c r="C73" i="30" s="1"/>
  <c r="C75" i="30" s="1"/>
  <c r="J69" i="30"/>
  <c r="J73" i="30" s="1"/>
  <c r="J75" i="30" s="1"/>
  <c r="M69" i="30"/>
  <c r="M73" i="30" s="1"/>
  <c r="M75" i="30" s="1"/>
  <c r="G69" i="30"/>
  <c r="G73" i="30" s="1"/>
  <c r="G75" i="30" s="1"/>
  <c r="G2" i="25"/>
  <c r="H2" i="25" s="1"/>
  <c r="M69" i="35"/>
  <c r="M73" i="35" s="1"/>
  <c r="M75" i="35" s="1"/>
  <c r="E3" i="35"/>
  <c r="F3" i="35"/>
  <c r="M69" i="22"/>
  <c r="M73" i="22" s="1"/>
  <c r="M75" i="22" s="1"/>
  <c r="F69" i="22"/>
  <c r="F73" i="22" s="1"/>
  <c r="F75" i="22" s="1"/>
  <c r="C69" i="22"/>
  <c r="C73" i="22" s="1"/>
  <c r="C75" i="22" s="1"/>
  <c r="G69" i="22"/>
  <c r="G73" i="22" s="1"/>
  <c r="G75" i="22" s="1"/>
  <c r="E69" i="22"/>
  <c r="E73" i="22" s="1"/>
  <c r="E75" i="22" s="1"/>
  <c r="J69" i="22"/>
  <c r="J73" i="22" s="1"/>
  <c r="J75" i="22" s="1"/>
  <c r="H69" i="22"/>
  <c r="H73" i="22" s="1"/>
  <c r="H75" i="22" s="1"/>
  <c r="H69" i="30"/>
  <c r="H73" i="30" s="1"/>
  <c r="H75" i="30" s="1"/>
  <c r="F69" i="30"/>
  <c r="F73" i="30" s="1"/>
  <c r="F75" i="30" s="1"/>
  <c r="D69" i="30"/>
  <c r="D73" i="30" s="1"/>
  <c r="D75" i="30" s="1"/>
  <c r="E69" i="30"/>
  <c r="E73" i="30" s="1"/>
  <c r="E75" i="30" s="1"/>
  <c r="M69" i="32"/>
  <c r="M73" i="32" s="1"/>
  <c r="M75" i="32" s="1"/>
  <c r="J69" i="32"/>
  <c r="J73" i="32" s="1"/>
  <c r="J75" i="32" s="1"/>
  <c r="I69" i="32"/>
  <c r="I73" i="32" s="1"/>
  <c r="I75" i="32" s="1"/>
  <c r="H2" i="27"/>
  <c r="G3" i="27"/>
  <c r="G2" i="26"/>
  <c r="F3" i="26"/>
  <c r="F3" i="37"/>
  <c r="G2" i="37"/>
  <c r="E3" i="33"/>
  <c r="F2" i="33"/>
  <c r="F3" i="33" s="1"/>
  <c r="H2" i="35"/>
  <c r="G3" i="35"/>
  <c r="D3" i="24"/>
  <c r="E3" i="24"/>
  <c r="G2" i="24"/>
  <c r="F3" i="24"/>
  <c r="G2" i="22"/>
  <c r="F3" i="22"/>
  <c r="G2" i="30"/>
  <c r="F3" i="30"/>
  <c r="H2" i="32"/>
  <c r="G3" i="32"/>
  <c r="E69" i="32"/>
  <c r="E73" i="32" s="1"/>
  <c r="E75" i="32" s="1"/>
  <c r="F69" i="32"/>
  <c r="F73" i="32" s="1"/>
  <c r="F75" i="32" s="1"/>
  <c r="C69" i="32"/>
  <c r="C73" i="32" s="1"/>
  <c r="C75" i="32" s="1"/>
  <c r="K69" i="32"/>
  <c r="K73" i="32" s="1"/>
  <c r="K75" i="32" s="1"/>
  <c r="H69" i="32"/>
  <c r="H73" i="32" s="1"/>
  <c r="H75" i="32" s="1"/>
  <c r="G69" i="32"/>
  <c r="G73" i="32" s="1"/>
  <c r="G75" i="32" s="1"/>
  <c r="D69" i="32"/>
  <c r="D73" i="32" s="1"/>
  <c r="D75" i="32" s="1"/>
  <c r="L69" i="32"/>
  <c r="L73" i="32" s="1"/>
  <c r="L75" i="32" s="1"/>
  <c r="G3" i="25" l="1"/>
  <c r="I2" i="27"/>
  <c r="H3" i="27"/>
  <c r="H2" i="26"/>
  <c r="G3" i="26"/>
  <c r="G3" i="37"/>
  <c r="H2" i="37"/>
  <c r="I2" i="25"/>
  <c r="H3" i="25"/>
  <c r="I2" i="35"/>
  <c r="H3" i="35"/>
  <c r="H2" i="24"/>
  <c r="G3" i="24"/>
  <c r="H2" i="22"/>
  <c r="G3" i="22"/>
  <c r="H2" i="30"/>
  <c r="G3" i="30"/>
  <c r="I2" i="32"/>
  <c r="H3" i="32"/>
  <c r="J2" i="27" l="1"/>
  <c r="I3" i="27"/>
  <c r="I2" i="26"/>
  <c r="H3" i="26"/>
  <c r="I2" i="37"/>
  <c r="H3" i="37"/>
  <c r="J2" i="25"/>
  <c r="I3" i="25"/>
  <c r="J2" i="35"/>
  <c r="I3" i="35"/>
  <c r="I2" i="24"/>
  <c r="H3" i="24"/>
  <c r="I2" i="22"/>
  <c r="H3" i="22"/>
  <c r="I2" i="30"/>
  <c r="H3" i="30"/>
  <c r="J2" i="32"/>
  <c r="I3" i="32"/>
  <c r="K2" i="27" l="1"/>
  <c r="J3" i="27"/>
  <c r="J2" i="26"/>
  <c r="I3" i="26"/>
  <c r="J2" i="37"/>
  <c r="I3" i="37"/>
  <c r="K2" i="25"/>
  <c r="J3" i="25"/>
  <c r="K2" i="35"/>
  <c r="J3" i="35"/>
  <c r="J2" i="24"/>
  <c r="I3" i="24"/>
  <c r="J2" i="22"/>
  <c r="I3" i="22"/>
  <c r="J2" i="30"/>
  <c r="I3" i="30"/>
  <c r="J3" i="32"/>
  <c r="K2" i="32"/>
  <c r="L2" i="27" l="1"/>
  <c r="K3" i="27"/>
  <c r="K2" i="26"/>
  <c r="J3" i="26"/>
  <c r="K2" i="37"/>
  <c r="J3" i="37"/>
  <c r="L2" i="25"/>
  <c r="K3" i="25"/>
  <c r="L2" i="35"/>
  <c r="K3" i="35"/>
  <c r="K2" i="24"/>
  <c r="J3" i="24"/>
  <c r="K2" i="22"/>
  <c r="J3" i="22"/>
  <c r="K2" i="30"/>
  <c r="J3" i="30"/>
  <c r="K3" i="32"/>
  <c r="L2" i="32"/>
  <c r="L3" i="27" l="1"/>
  <c r="M2" i="27"/>
  <c r="M3" i="27" s="1"/>
  <c r="L2" i="26"/>
  <c r="K3" i="26"/>
  <c r="L2" i="37"/>
  <c r="K3" i="37"/>
  <c r="L3" i="25"/>
  <c r="M2" i="25"/>
  <c r="M3" i="25" s="1"/>
  <c r="L3" i="35"/>
  <c r="M2" i="35"/>
  <c r="M3" i="35" s="1"/>
  <c r="K3" i="24"/>
  <c r="L2" i="22"/>
  <c r="K3" i="22"/>
  <c r="L2" i="30"/>
  <c r="K3" i="30"/>
  <c r="L3" i="32"/>
  <c r="M2" i="32"/>
  <c r="M3" i="32" s="1"/>
  <c r="L3" i="26" l="1"/>
  <c r="M2" i="26"/>
  <c r="M3" i="26" s="1"/>
  <c r="L3" i="37"/>
  <c r="M2" i="37"/>
  <c r="M3" i="37" s="1"/>
  <c r="L3" i="22"/>
  <c r="M2" i="22"/>
  <c r="M3" i="22" s="1"/>
  <c r="L3" i="30"/>
  <c r="M2" i="30"/>
  <c r="M3" i="30" s="1"/>
</calcChain>
</file>

<file path=xl/sharedStrings.xml><?xml version="1.0" encoding="utf-8"?>
<sst xmlns="http://schemas.openxmlformats.org/spreadsheetml/2006/main" count="754" uniqueCount="79">
  <si>
    <t>Receita operacional líquida</t>
  </si>
  <si>
    <t>Ebitda</t>
  </si>
  <si>
    <t>Resultado financeiro</t>
  </si>
  <si>
    <t>Resultado antes do IR e CSLL</t>
  </si>
  <si>
    <t>Pessoal</t>
  </si>
  <si>
    <t>Material</t>
  </si>
  <si>
    <t>Serviço de terceiros</t>
  </si>
  <si>
    <t>Energia comprada para revenda</t>
  </si>
  <si>
    <t>Encargos sobre uso de rede elétrica</t>
  </si>
  <si>
    <t>Combustível para produção de energia elétrica</t>
  </si>
  <si>
    <t>Construção</t>
  </si>
  <si>
    <t>Fornecimento</t>
  </si>
  <si>
    <t>Repasse Itaipu</t>
  </si>
  <si>
    <t>Receita contratual</t>
  </si>
  <si>
    <t>Imposto de renda e contribuição social correntes</t>
  </si>
  <si>
    <t>Imposto de renda e contribuição social diferidos</t>
  </si>
  <si>
    <t>Lucro líquido das operações continuadas</t>
  </si>
  <si>
    <t>Lucro líquido das operações descontinuadas</t>
  </si>
  <si>
    <t>Custos/Despesas operacionais</t>
  </si>
  <si>
    <t>Outras receitas operacionais</t>
  </si>
  <si>
    <t>Outros custos e despesas operacionais</t>
  </si>
  <si>
    <t>Deduções da receita operacional</t>
  </si>
  <si>
    <t>Operação e Manutenção</t>
  </si>
  <si>
    <t>CCEE - Energia de Curto Prazo</t>
  </si>
  <si>
    <t>Resultado das participações societárias</t>
  </si>
  <si>
    <t>Lucro líquido do período</t>
  </si>
  <si>
    <t>Outras receitas e despesas operacionais</t>
  </si>
  <si>
    <t>Provisões operacionais</t>
  </si>
  <si>
    <t>Remensurações regulatórias - Contratos de Transmissão</t>
  </si>
  <si>
    <t>Receita RBSE</t>
  </si>
  <si>
    <t>Geração</t>
  </si>
  <si>
    <t>Suprimento - Renováveis</t>
  </si>
  <si>
    <t>Suprimento - Térmicas</t>
  </si>
  <si>
    <t>Transmissão</t>
  </si>
  <si>
    <t>Operação e Manutenção - Renováveis</t>
  </si>
  <si>
    <t>Disponibilidade do sistema de transmissão (RAP)</t>
  </si>
  <si>
    <t>² Abertura das receitas de suprimentos das usinas térmicas a partir do 1º ITR de 2023.</t>
  </si>
  <si>
    <t>¹ Nos períodos de 2021 e 2022, a receita de suprimentos era composta pela geração em usinas térmicas e renováveis. A partir do 1º de 2023 segregamos a receita de térmicas para a linha abaixo.</t>
  </si>
  <si>
    <t>Receitas financeiras</t>
  </si>
  <si>
    <t>Receita de juros, multa, comissões e taxas</t>
  </si>
  <si>
    <t>Receita de aplicações financeiras</t>
  </si>
  <si>
    <t>Acréscimo moratório sobre energia elétrica</t>
  </si>
  <si>
    <t>Outras receitas financeiras</t>
  </si>
  <si>
    <t>(-)Tributos sobre receitas financeiras</t>
  </si>
  <si>
    <t>Despesas financeiras</t>
  </si>
  <si>
    <t>Encargos de dívida</t>
  </si>
  <si>
    <t>Encargos de obrigações com CDE</t>
  </si>
  <si>
    <t>Encargos de revitalização de bacias hidrográficas</t>
  </si>
  <si>
    <t>Outras despesas financeiras</t>
  </si>
  <si>
    <t>Itens financeiros líquidos</t>
  </si>
  <si>
    <t>Atualizações monetárias</t>
  </si>
  <si>
    <t>Variações cambiais</t>
  </si>
  <si>
    <t>Variação do valor justo da dívida protegída (hedge) líquida do derivativo</t>
  </si>
  <si>
    <t>Variação do instrumento financeiro derivativo não ligado a proteção de dívida</t>
  </si>
  <si>
    <t>Atualização monetária - Obrigações com CDE</t>
  </si>
  <si>
    <t>Atualização monetária - Revitalização de bacias Hidrográficas</t>
  </si>
  <si>
    <t xml:space="preserve">(-) ICMS </t>
  </si>
  <si>
    <t>(-) PASEP e COFINS</t>
  </si>
  <si>
    <t>(-) ISS</t>
  </si>
  <si>
    <t>RGR</t>
  </si>
  <si>
    <t>P&amp;D</t>
  </si>
  <si>
    <t>CDE</t>
  </si>
  <si>
    <t>TAXA DE FISCALIZAÇÃO ANEEL</t>
  </si>
  <si>
    <t>C F U R H</t>
  </si>
  <si>
    <t>PROINFA (TRANSMISSORAS)</t>
  </si>
  <si>
    <t>Outros Encargos Setoriais</t>
  </si>
  <si>
    <t>(-) Outras Deduções</t>
  </si>
  <si>
    <t>Depreciação</t>
  </si>
  <si>
    <t>Amortização</t>
  </si>
  <si>
    <r>
      <t>Suprimento - Renováveis</t>
    </r>
    <r>
      <rPr>
        <vertAlign val="superscript"/>
        <sz val="8.5"/>
        <color theme="1"/>
        <rFont val="Verdana"/>
        <family val="2"/>
      </rPr>
      <t xml:space="preserve"> 1</t>
    </r>
  </si>
  <si>
    <r>
      <t>Suprimento - Térmicas</t>
    </r>
    <r>
      <rPr>
        <vertAlign val="superscript"/>
        <sz val="8.5"/>
        <color theme="1"/>
        <rFont val="Verdana"/>
        <family val="2"/>
      </rPr>
      <t xml:space="preserve"> 2</t>
    </r>
  </si>
  <si>
    <t>Demonstrações do Resultado do Exercício Regulatório</t>
  </si>
  <si>
    <t>Nota: Dados não auditados sob revisão.</t>
  </si>
  <si>
    <t>*Os valores apresentados são informações gerenciais</t>
  </si>
  <si>
    <t>Receita de incentivos fiscais</t>
  </si>
  <si>
    <t>DRE</t>
  </si>
  <si>
    <t>(R$ mil)</t>
  </si>
  <si>
    <t>Depreciação e Amortização</t>
  </si>
  <si>
    <t>Encargos de dívida - arrendamento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</si>
</sst>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_-;\-* #,##0_-;_-* &quot;-&quot;??_-;_-@_-"/>
    <numFmt numFmtId="165" formatCode="_(* #,##0_);_(* \(#,##0\);_(* &quot;-&quot;??_);_(@_)"/>
    <numFmt numFmtId="166" formatCode="_(* #,##0.00_);_(* \(#,##0.00\);_(* &quot;-&quot;??_);_(@_)"/>
    <numFmt numFmtId="167" formatCode="_(* #,##0_);_(* \(#,##0\);_(* &quot;-&quot;_);_(@_)"/>
    <numFmt numFmtId="168" formatCode="[$-416]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name val="Verdana"/>
      <family val="2"/>
    </font>
    <font>
      <b/>
      <sz val="11"/>
      <color theme="1"/>
      <name val="Calibri"/>
      <family val="2"/>
      <scheme val="minor"/>
    </font>
    <font>
      <b/>
      <sz val="10"/>
      <color theme="0"/>
      <name val="Verdana"/>
      <family val="2"/>
    </font>
    <font>
      <sz val="10"/>
      <name val="Arial"/>
      <family val="2"/>
    </font>
    <font>
      <vertAlign val="superscript"/>
      <sz val="8.5"/>
      <color theme="1"/>
      <name val="Verdana"/>
      <family val="2"/>
    </font>
    <font>
      <b/>
      <sz val="14"/>
      <color theme="0"/>
      <name val="Calibri"/>
      <family val="2"/>
      <scheme val="minor"/>
    </font>
    <font>
      <b/>
      <sz val="12"/>
      <color theme="1"/>
      <name val="Verdana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12" fillId="7" borderId="0" applyNumberFormat="0" applyBorder="0" applyAlignment="0" applyProtection="0"/>
    <xf numFmtId="0" fontId="11" fillId="6" borderId="0" applyNumberFormat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0" xfId="0" applyFont="1" applyFill="1"/>
    <xf numFmtId="0" fontId="3" fillId="2" borderId="0" xfId="0" applyFont="1" applyFill="1"/>
    <xf numFmtId="0" fontId="0" fillId="2" borderId="0" xfId="0" applyFill="1"/>
    <xf numFmtId="0" fontId="4" fillId="0" borderId="0" xfId="0" applyFont="1"/>
    <xf numFmtId="164" fontId="2" fillId="0" borderId="0" xfId="0" applyNumberFormat="1" applyFont="1"/>
    <xf numFmtId="0" fontId="5" fillId="2" borderId="0" xfId="0" applyFont="1" applyFill="1"/>
    <xf numFmtId="0" fontId="2" fillId="0" borderId="0" xfId="0" applyFont="1" applyAlignment="1">
      <alignment horizontal="left" indent="1"/>
    </xf>
    <xf numFmtId="3" fontId="2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5" fillId="0" borderId="0" xfId="0" applyFont="1"/>
    <xf numFmtId="0" fontId="3" fillId="0" borderId="0" xfId="0" applyFont="1" applyAlignment="1">
      <alignment wrapText="1"/>
    </xf>
    <xf numFmtId="164" fontId="6" fillId="3" borderId="0" xfId="1" applyNumberFormat="1" applyFont="1" applyFill="1" applyAlignment="1">
      <alignment horizontal="center" wrapText="1"/>
    </xf>
    <xf numFmtId="167" fontId="3" fillId="0" borderId="0" xfId="1" applyNumberFormat="1" applyFont="1" applyFill="1"/>
    <xf numFmtId="167" fontId="2" fillId="0" borderId="0" xfId="1" applyNumberFormat="1" applyFont="1" applyFill="1"/>
    <xf numFmtId="165" fontId="4" fillId="2" borderId="0" xfId="1" applyNumberFormat="1" applyFont="1" applyFill="1" applyAlignment="1">
      <alignment vertical="center"/>
    </xf>
    <xf numFmtId="167" fontId="2" fillId="0" borderId="0" xfId="0" applyNumberFormat="1" applyFont="1"/>
    <xf numFmtId="167" fontId="4" fillId="0" borderId="0" xfId="0" applyNumberFormat="1" applyFont="1"/>
    <xf numFmtId="167" fontId="2" fillId="0" borderId="0" xfId="0" applyNumberFormat="1" applyFont="1" applyAlignment="1">
      <alignment wrapText="1"/>
    </xf>
    <xf numFmtId="0" fontId="3" fillId="5" borderId="0" xfId="0" applyFont="1" applyFill="1"/>
    <xf numFmtId="0" fontId="2" fillId="5" borderId="0" xfId="0" applyFont="1" applyFill="1" applyAlignment="1">
      <alignment horizontal="left" indent="1"/>
    </xf>
    <xf numFmtId="0" fontId="4" fillId="5" borderId="0" xfId="0" applyFont="1" applyFill="1" applyAlignment="1">
      <alignment horizontal="left" indent="1"/>
    </xf>
    <xf numFmtId="0" fontId="3" fillId="5" borderId="0" xfId="0" applyFont="1" applyFill="1" applyAlignment="1">
      <alignment horizontal="left"/>
    </xf>
    <xf numFmtId="0" fontId="2" fillId="5" borderId="0" xfId="0" applyFont="1" applyFill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167" fontId="0" fillId="0" borderId="0" xfId="0" applyNumberFormat="1"/>
    <xf numFmtId="0" fontId="2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165" fontId="0" fillId="0" borderId="0" xfId="0" applyNumberFormat="1"/>
    <xf numFmtId="0" fontId="2" fillId="5" borderId="0" xfId="0" applyFont="1" applyFill="1" applyAlignment="1">
      <alignment horizontal="left" vertical="center" indent="1"/>
    </xf>
    <xf numFmtId="0" fontId="10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vertical="center" indent="1"/>
    </xf>
    <xf numFmtId="168" fontId="6" fillId="4" borderId="0" xfId="1" applyNumberFormat="1" applyFont="1" applyFill="1" applyAlignment="1">
      <alignment horizontal="center"/>
    </xf>
    <xf numFmtId="3" fontId="3" fillId="5" borderId="0" xfId="1" applyNumberFormat="1" applyFont="1" applyFill="1"/>
    <xf numFmtId="3" fontId="3" fillId="0" borderId="0" xfId="0" applyNumberFormat="1" applyFont="1"/>
    <xf numFmtId="3" fontId="2" fillId="5" borderId="0" xfId="1" applyNumberFormat="1" applyFont="1" applyFill="1"/>
    <xf numFmtId="3" fontId="2" fillId="5" borderId="0" xfId="0" applyNumberFormat="1" applyFont="1" applyFill="1"/>
    <xf numFmtId="3" fontId="2" fillId="0" borderId="0" xfId="1" applyNumberFormat="1" applyFont="1" applyFill="1"/>
    <xf numFmtId="3" fontId="4" fillId="5" borderId="0" xfId="1" applyNumberFormat="1" applyFont="1" applyFill="1"/>
    <xf numFmtId="3" fontId="4" fillId="5" borderId="0" xfId="0" applyNumberFormat="1" applyFont="1" applyFill="1"/>
    <xf numFmtId="3" fontId="3" fillId="0" borderId="0" xfId="1" applyNumberFormat="1" applyFont="1" applyFill="1"/>
    <xf numFmtId="3" fontId="2" fillId="0" borderId="0" xfId="1" applyNumberFormat="1" applyFont="1" applyFill="1" applyAlignment="1">
      <alignment vertical="center"/>
    </xf>
    <xf numFmtId="3" fontId="2" fillId="0" borderId="0" xfId="0" applyNumberFormat="1" applyFont="1" applyAlignment="1">
      <alignment vertical="center"/>
    </xf>
    <xf numFmtId="3" fontId="2" fillId="5" borderId="0" xfId="1" applyNumberFormat="1" applyFont="1" applyFill="1" applyAlignment="1">
      <alignment vertical="center"/>
    </xf>
    <xf numFmtId="3" fontId="2" fillId="5" borderId="0" xfId="0" applyNumberFormat="1" applyFont="1" applyFill="1" applyAlignment="1">
      <alignment vertical="center"/>
    </xf>
    <xf numFmtId="0" fontId="9" fillId="4" borderId="0" xfId="0" applyFont="1" applyFill="1" applyAlignment="1">
      <alignment horizontal="center" vertical="center"/>
    </xf>
  </cellXfs>
  <cellStyles count="5">
    <cellStyle name="Neutro" xfId="3" xr:uid="{00000000-0005-0000-0000-000000000000}"/>
    <cellStyle name="Normal" xfId="0" builtinId="0"/>
    <cellStyle name="Ruim" xfId="4" xr:uid="{00000000-0005-0000-0000-000002000000}"/>
    <cellStyle name="Separador de milhares 2" xfId="2" xr:uid="{00000000-0005-0000-0000-000003000000}"/>
    <cellStyle name="Vírgula" xfId="1" builtinId="3"/>
  </cellStyles>
  <dxfs count="4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CGT Eletrosul'!A1"/><Relationship Id="rId3" Type="http://schemas.openxmlformats.org/officeDocument/2006/relationships/hyperlink" Target="#Holding!A1"/><Relationship Id="rId7" Type="http://schemas.openxmlformats.org/officeDocument/2006/relationships/hyperlink" Target="#'Eletronorte (ex. TPP)'!A1"/><Relationship Id="rId2" Type="http://schemas.openxmlformats.org/officeDocument/2006/relationships/hyperlink" Target="#Consolidado!A1"/><Relationship Id="rId1" Type="http://schemas.openxmlformats.org/officeDocument/2006/relationships/image" Target="../media/image1.png"/><Relationship Id="rId6" Type="http://schemas.openxmlformats.org/officeDocument/2006/relationships/hyperlink" Target="#'Furnas Consolidado'!A1"/><Relationship Id="rId11" Type="http://schemas.openxmlformats.org/officeDocument/2006/relationships/hyperlink" Target="#'Eletronorte Consolidada'!A1"/><Relationship Id="rId5" Type="http://schemas.openxmlformats.org/officeDocument/2006/relationships/hyperlink" Target="#'Chesf '!A1"/><Relationship Id="rId10" Type="http://schemas.openxmlformats.org/officeDocument/2006/relationships/hyperlink" Target="#'Teles Pires'!A1"/><Relationship Id="rId4" Type="http://schemas.openxmlformats.org/officeDocument/2006/relationships/hyperlink" Target="#'Furnas (ex. MESA)'!A1"/><Relationship Id="rId9" Type="http://schemas.openxmlformats.org/officeDocument/2006/relationships/hyperlink" Target="#MESA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CAPA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CAPA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CAPA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CAPA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CAPA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CAPA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CAPA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CAPA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CAPA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CAPA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142874</xdr:colOff>
      <xdr:row>0</xdr:row>
      <xdr:rowOff>42863</xdr:rowOff>
    </xdr:from>
    <xdr:to>
      <xdr:col>12</xdr:col>
      <xdr:colOff>502121</xdr:colOff>
      <xdr:row>3</xdr:row>
      <xdr:rowOff>112221</xdr:rowOff>
    </xdr:to>
    <xdr:pic>
      <xdr:nvPicPr>
        <xdr:cNvPr id="2" name="Imagem 1" descr="Eletrobras – Wikipédia, a enciclopédia liv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8474" y="42863"/>
          <a:ext cx="968847" cy="6408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142874</xdr:colOff>
      <xdr:row>7</xdr:row>
      <xdr:rowOff>158749</xdr:rowOff>
    </xdr:from>
    <xdr:to>
      <xdr:col>19</xdr:col>
      <xdr:colOff>523875</xdr:colOff>
      <xdr:row>20</xdr:row>
      <xdr:rowOff>63500</xdr:rowOff>
    </xdr:to>
    <xdr:sp macro="" textlink="">
      <xdr:nvSpPr>
        <xdr:cNvPr id="3" name="Retângulo: Cantos Arredondados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971674" y="1835149"/>
          <a:ext cx="10134601" cy="1619251"/>
        </a:xfrm>
        <a:prstGeom prst="roundRect">
          <a:avLst/>
        </a:prstGeom>
        <a:noFill/>
        <a:ln w="25400"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</xdr:col>
      <xdr:colOff>500062</xdr:colOff>
      <xdr:row>9</xdr:row>
      <xdr:rowOff>71438</xdr:rowOff>
    </xdr:from>
    <xdr:to>
      <xdr:col>6</xdr:col>
      <xdr:colOff>87313</xdr:colOff>
      <xdr:row>11</xdr:row>
      <xdr:rowOff>127000</xdr:rowOff>
    </xdr:to>
    <xdr:sp macro="" textlink="">
      <xdr:nvSpPr>
        <xdr:cNvPr id="4" name="Retângulo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328862" y="2128838"/>
          <a:ext cx="1416051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Consolidado</a:t>
          </a:r>
        </a:p>
      </xdr:txBody>
    </xdr:sp>
    <xdr:clientData/>
  </xdr:twoCellAnchor>
  <xdr:twoCellAnchor>
    <xdr:from>
      <xdr:col>6</xdr:col>
      <xdr:colOff>279400</xdr:colOff>
      <xdr:row>9</xdr:row>
      <xdr:rowOff>73026</xdr:rowOff>
    </xdr:from>
    <xdr:to>
      <xdr:col>8</xdr:col>
      <xdr:colOff>477838</xdr:colOff>
      <xdr:row>11</xdr:row>
      <xdr:rowOff>128588</xdr:rowOff>
    </xdr:to>
    <xdr:sp macro="" textlink="">
      <xdr:nvSpPr>
        <xdr:cNvPr id="5" name="Retângulo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937000" y="2130426"/>
          <a:ext cx="1417638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Holding</a:t>
          </a:r>
        </a:p>
      </xdr:txBody>
    </xdr:sp>
    <xdr:clientData/>
  </xdr:twoCellAnchor>
  <xdr:twoCellAnchor>
    <xdr:from>
      <xdr:col>9</xdr:col>
      <xdr:colOff>34925</xdr:colOff>
      <xdr:row>9</xdr:row>
      <xdr:rowOff>82551</xdr:rowOff>
    </xdr:from>
    <xdr:to>
      <xdr:col>11</xdr:col>
      <xdr:colOff>233363</xdr:colOff>
      <xdr:row>11</xdr:row>
      <xdr:rowOff>138113</xdr:rowOff>
    </xdr:to>
    <xdr:sp macro="" textlink="">
      <xdr:nvSpPr>
        <xdr:cNvPr id="6" name="Retângulo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5521325" y="2139951"/>
          <a:ext cx="1417638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Furnas </a:t>
          </a:r>
        </a:p>
        <a:p>
          <a:pPr algn="ctr"/>
          <a:r>
            <a:rPr lang="pt-BR" sz="1100"/>
            <a:t>Controladora</a:t>
          </a:r>
        </a:p>
      </xdr:txBody>
    </xdr:sp>
    <xdr:clientData/>
  </xdr:twoCellAnchor>
  <xdr:twoCellAnchor>
    <xdr:from>
      <xdr:col>11</xdr:col>
      <xdr:colOff>388938</xdr:colOff>
      <xdr:row>9</xdr:row>
      <xdr:rowOff>79374</xdr:rowOff>
    </xdr:from>
    <xdr:to>
      <xdr:col>13</xdr:col>
      <xdr:colOff>587376</xdr:colOff>
      <xdr:row>11</xdr:row>
      <xdr:rowOff>134936</xdr:rowOff>
    </xdr:to>
    <xdr:sp macro="" textlink="">
      <xdr:nvSpPr>
        <xdr:cNvPr id="7" name="Retângulo 6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7094538" y="2136774"/>
          <a:ext cx="1417638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Chesf</a:t>
          </a:r>
        </a:p>
      </xdr:txBody>
    </xdr:sp>
    <xdr:clientData/>
  </xdr:twoCellAnchor>
  <xdr:twoCellAnchor>
    <xdr:from>
      <xdr:col>9</xdr:col>
      <xdr:colOff>41275</xdr:colOff>
      <xdr:row>16</xdr:row>
      <xdr:rowOff>176214</xdr:rowOff>
    </xdr:from>
    <xdr:to>
      <xdr:col>11</xdr:col>
      <xdr:colOff>239713</xdr:colOff>
      <xdr:row>19</xdr:row>
      <xdr:rowOff>41276</xdr:rowOff>
    </xdr:to>
    <xdr:sp macro="" textlink="">
      <xdr:nvSpPr>
        <xdr:cNvPr id="8" name="Retângulo 7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5527675" y="2805114"/>
          <a:ext cx="1417638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Furnas </a:t>
          </a:r>
        </a:p>
        <a:p>
          <a:pPr algn="ctr"/>
          <a:r>
            <a:rPr lang="pt-BR" sz="1100"/>
            <a:t>Consolidado</a:t>
          </a:r>
        </a:p>
      </xdr:txBody>
    </xdr:sp>
    <xdr:clientData/>
  </xdr:twoCellAnchor>
  <xdr:twoCellAnchor>
    <xdr:from>
      <xdr:col>14</xdr:col>
      <xdr:colOff>160338</xdr:colOff>
      <xdr:row>9</xdr:row>
      <xdr:rowOff>80962</xdr:rowOff>
    </xdr:from>
    <xdr:to>
      <xdr:col>16</xdr:col>
      <xdr:colOff>358776</xdr:colOff>
      <xdr:row>11</xdr:row>
      <xdr:rowOff>136524</xdr:rowOff>
    </xdr:to>
    <xdr:sp macro="" textlink="">
      <xdr:nvSpPr>
        <xdr:cNvPr id="9" name="Retângulo 8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8694738" y="2138362"/>
          <a:ext cx="1417638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Eletronorte</a:t>
          </a:r>
        </a:p>
        <a:p>
          <a:pPr algn="ctr"/>
          <a:r>
            <a:rPr lang="pt-BR" sz="1100"/>
            <a:t>Controladora</a:t>
          </a:r>
        </a:p>
      </xdr:txBody>
    </xdr:sp>
    <xdr:clientData/>
  </xdr:twoCellAnchor>
  <xdr:twoCellAnchor>
    <xdr:from>
      <xdr:col>16</xdr:col>
      <xdr:colOff>534988</xdr:colOff>
      <xdr:row>9</xdr:row>
      <xdr:rowOff>82550</xdr:rowOff>
    </xdr:from>
    <xdr:to>
      <xdr:col>19</xdr:col>
      <xdr:colOff>122238</xdr:colOff>
      <xdr:row>11</xdr:row>
      <xdr:rowOff>138112</xdr:rowOff>
    </xdr:to>
    <xdr:sp macro="" textlink="">
      <xdr:nvSpPr>
        <xdr:cNvPr id="10" name="Retângulo 9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0288588" y="2139950"/>
          <a:ext cx="1416050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CGT</a:t>
          </a:r>
          <a:r>
            <a:rPr lang="pt-BR" sz="1100" baseline="0"/>
            <a:t> Eletrosul</a:t>
          </a:r>
          <a:endParaRPr lang="pt-BR" sz="1100"/>
        </a:p>
      </xdr:txBody>
    </xdr:sp>
    <xdr:clientData/>
  </xdr:twoCellAnchor>
  <xdr:twoCellAnchor>
    <xdr:from>
      <xdr:col>9</xdr:col>
      <xdr:colOff>41275</xdr:colOff>
      <xdr:row>13</xdr:row>
      <xdr:rowOff>25404</xdr:rowOff>
    </xdr:from>
    <xdr:to>
      <xdr:col>11</xdr:col>
      <xdr:colOff>239713</xdr:colOff>
      <xdr:row>15</xdr:row>
      <xdr:rowOff>80966</xdr:rowOff>
    </xdr:to>
    <xdr:sp macro="" textlink="">
      <xdr:nvSpPr>
        <xdr:cNvPr id="12" name="Retângulo 11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5C1702B1-647B-434D-9F43-5B04DB4CD359}"/>
            </a:ext>
          </a:extLst>
        </xdr:cNvPr>
        <xdr:cNvSpPr/>
      </xdr:nvSpPr>
      <xdr:spPr>
        <a:xfrm>
          <a:off x="5541963" y="2851154"/>
          <a:ext cx="1420813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MESA</a:t>
          </a:r>
        </a:p>
      </xdr:txBody>
    </xdr:sp>
    <xdr:clientData/>
  </xdr:twoCellAnchor>
  <xdr:twoCellAnchor>
    <xdr:from>
      <xdr:col>14</xdr:col>
      <xdr:colOff>160338</xdr:colOff>
      <xdr:row>13</xdr:row>
      <xdr:rowOff>25404</xdr:rowOff>
    </xdr:from>
    <xdr:to>
      <xdr:col>16</xdr:col>
      <xdr:colOff>358776</xdr:colOff>
      <xdr:row>15</xdr:row>
      <xdr:rowOff>80966</xdr:rowOff>
    </xdr:to>
    <xdr:sp macro="" textlink="">
      <xdr:nvSpPr>
        <xdr:cNvPr id="13" name="Retângulo 12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B6DAC935-9379-46C8-B488-3A9240A06248}"/>
            </a:ext>
          </a:extLst>
        </xdr:cNvPr>
        <xdr:cNvSpPr/>
      </xdr:nvSpPr>
      <xdr:spPr>
        <a:xfrm>
          <a:off x="8716963" y="2851154"/>
          <a:ext cx="1420813" cy="436562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Teles</a:t>
          </a:r>
          <a:r>
            <a:rPr lang="pt-BR" sz="1100" baseline="0"/>
            <a:t> Pires</a:t>
          </a:r>
          <a:endParaRPr lang="pt-BR" sz="1100"/>
        </a:p>
      </xdr:txBody>
    </xdr:sp>
    <xdr:clientData/>
  </xdr:twoCellAnchor>
  <xdr:twoCellAnchor>
    <xdr:from>
      <xdr:col>14</xdr:col>
      <xdr:colOff>134141</xdr:colOff>
      <xdr:row>16</xdr:row>
      <xdr:rowOff>178596</xdr:rowOff>
    </xdr:from>
    <xdr:to>
      <xdr:col>16</xdr:col>
      <xdr:colOff>323054</xdr:colOff>
      <xdr:row>19</xdr:row>
      <xdr:rowOff>53183</xdr:rowOff>
    </xdr:to>
    <xdr:sp macro="" textlink="">
      <xdr:nvSpPr>
        <xdr:cNvPr id="14" name="Retângulo 13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EC1F7DE3-BBD5-46A0-BED5-371411E2857A}"/>
            </a:ext>
          </a:extLst>
        </xdr:cNvPr>
        <xdr:cNvSpPr/>
      </xdr:nvSpPr>
      <xdr:spPr>
        <a:xfrm>
          <a:off x="8635204" y="3583784"/>
          <a:ext cx="1403350" cy="446087"/>
        </a:xfrm>
        <a:prstGeom prst="rect">
          <a:avLst/>
        </a:prstGeom>
        <a:solidFill>
          <a:schemeClr val="accent1">
            <a:lumMod val="50000"/>
          </a:schemeClr>
        </a:solidFill>
        <a:ln>
          <a:solidFill>
            <a:srgbClr val="002060"/>
          </a:solidFill>
        </a:ln>
        <a:effectLst>
          <a:outerShdw blurRad="57785" dist="33020" dir="3180000" algn="ctr">
            <a:srgbClr val="000000">
              <a:alpha val="30000"/>
            </a:srgbClr>
          </a:outerShdw>
        </a:effectLst>
        <a:scene3d>
          <a:camera prst="orthographicFront">
            <a:rot lat="0" lon="0" rev="0"/>
          </a:camera>
          <a:lightRig rig="brightRoom" dir="t">
            <a:rot lat="0" lon="0" rev="600000"/>
          </a:lightRig>
        </a:scene3d>
        <a:sp3d prstMaterial="metal">
          <a:bevelT w="38100" h="57150" prst="angle"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100"/>
            <a:t>Eletronorte </a:t>
          </a:r>
        </a:p>
        <a:p>
          <a:pPr algn="ctr"/>
          <a:r>
            <a:rPr lang="pt-BR" sz="1100"/>
            <a:t>Consolidado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2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366495" y="201706"/>
          <a:ext cx="273921" cy="30255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3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6479475-C512-4844-AB37-AC96EABC9A1F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4" name="Seta: Curva para a Esquerda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30273A1-F831-481C-B267-638906573173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5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2EFF3FF-486B-4B48-86C5-58966A0204BB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6" name="Seta: Curva para a Esquerda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540328D-D995-414D-95FA-5C1E068D3417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7" name="Seta: Curva para a Esquerda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E893CD1-AB56-498A-87D6-3FEC0BBDA341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2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366495" y="201706"/>
          <a:ext cx="273921" cy="293034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3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16A18C3-2A6E-4B4F-954B-06ACDF7227EE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4" name="Seta: Curva para a Esquerda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F4B8F6F-C7A5-4243-B224-19BC1A307144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5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E6177D0-0C05-4185-988E-5AF256481886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6" name="Seta: Curva para a Esquerda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B010674-E638-4521-8CFA-DF48725E4CEC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7" name="Seta: Curva para a Esquerda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BE0531B-1552-426D-B216-072D4732CEAF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5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420844" y="201706"/>
          <a:ext cx="273921" cy="291353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2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423645" y="201706"/>
          <a:ext cx="273921" cy="293034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3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4E4CE90-0D2B-4D6F-9705-C409F4ABFFE8}"/>
            </a:ext>
          </a:extLst>
        </xdr:cNvPr>
        <xdr:cNvSpPr/>
      </xdr:nvSpPr>
      <xdr:spPr>
        <a:xfrm>
          <a:off x="376020" y="201706"/>
          <a:ext cx="273921" cy="28731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4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D88D6D4-0431-489A-9D7E-0B77B623687F}"/>
            </a:ext>
          </a:extLst>
        </xdr:cNvPr>
        <xdr:cNvSpPr/>
      </xdr:nvSpPr>
      <xdr:spPr>
        <a:xfrm>
          <a:off x="376020" y="201706"/>
          <a:ext cx="273921" cy="28731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2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366495" y="201706"/>
          <a:ext cx="273921" cy="293034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3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8860FB1-3189-48EB-BB86-79C192FE9616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4" name="Seta: Curva para a Esquerda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F227A53-521B-4183-8941-1813D8BF9AEE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5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75808DC-292E-43D5-A7A0-95BF69407CE0}"/>
            </a:ext>
          </a:extLst>
        </xdr:cNvPr>
        <xdr:cNvSpPr/>
      </xdr:nvSpPr>
      <xdr:spPr>
        <a:xfrm>
          <a:off x="376020" y="201706"/>
          <a:ext cx="273921" cy="28731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2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366495" y="201706"/>
          <a:ext cx="273921" cy="293034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3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9EE3759-592C-428B-97DC-F289660A7579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4" name="Seta: Curva para a Esquerda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FF87917-206E-4BBC-8415-09D56CAC5662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5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C412D53-A701-463A-8138-8524E7AFA6F4}"/>
            </a:ext>
          </a:extLst>
        </xdr:cNvPr>
        <xdr:cNvSpPr/>
      </xdr:nvSpPr>
      <xdr:spPr>
        <a:xfrm>
          <a:off x="376020" y="201706"/>
          <a:ext cx="273921" cy="28731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2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40C8B04-34BB-4679-ADF2-04552D90B94F}"/>
            </a:ext>
          </a:extLst>
        </xdr:cNvPr>
        <xdr:cNvSpPr/>
      </xdr:nvSpPr>
      <xdr:spPr>
        <a:xfrm>
          <a:off x="376020" y="195356"/>
          <a:ext cx="273921" cy="29620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3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E66D966-CF7A-44A3-B6F4-FE88878CDADA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4" name="Seta: Curva para a Esquerda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3690CAA-DF53-42B9-B14C-6822691F8E81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5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3C16E57-A6B1-439F-8587-D3ADF74406DE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6" name="Seta: Curva para a Esquerda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4B3F997-AB0A-4085-91F1-141F9FC17515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7" name="Seta: Curva para a Esquerda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3AE272E-7FE6-4398-9A35-7C840DFF33C2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8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4D04E99-FAAB-4167-A8CF-5A25EEFE14DF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2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366495" y="201706"/>
          <a:ext cx="273921" cy="293034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3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ECA31CF-C222-4388-B044-60AAE3719694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4" name="Seta: Curva para a Esquerda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5BB53FA-6FA2-42F6-A21A-89B8F1DA6ADD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5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BC05C58-7769-420E-980E-3F773BE9139B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6" name="Seta: Curva para a Esquerda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1A8EEE-95DC-465D-987C-407F54D0C254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7" name="Seta: Curva para a Esquerda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87D321F-7C35-49DE-8163-B6185C2D5B33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8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EA8A35F-0A6C-4E79-9512-83A9696236B2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2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366495" y="201706"/>
          <a:ext cx="273921" cy="30255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3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9E80BC4-71EB-402C-9186-1A55F50FE603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4" name="Seta: Curva para a Esquerda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EA5BB5F-D7F5-4E54-870C-FAA428F435B4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2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429AB15-684E-41E9-A6CF-705690D34A71}"/>
            </a:ext>
          </a:extLst>
        </xdr:cNvPr>
        <xdr:cNvSpPr/>
      </xdr:nvSpPr>
      <xdr:spPr>
        <a:xfrm>
          <a:off x="372845" y="189006"/>
          <a:ext cx="277096" cy="299384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3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4D6F07-D31B-455F-9DD6-31652EB56F0D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4" name="Seta: Curva para a Esquerda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C0C1939-8850-4756-B297-2A02D912D019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5" name="Seta: Curva para a Esquerda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F61D814-E2DB-4375-9718-B1E6BB0485B9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6" name="Seta: Curva para a Esquerda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BCE7E5C-118F-4868-94A7-BE078D66C0E2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185520</xdr:colOff>
      <xdr:row>1</xdr:row>
      <xdr:rowOff>11206</xdr:rowOff>
    </xdr:from>
    <xdr:to>
      <xdr:col>1</xdr:col>
      <xdr:colOff>459441</xdr:colOff>
      <xdr:row>2</xdr:row>
      <xdr:rowOff>123265</xdr:rowOff>
    </xdr:to>
    <xdr:sp macro="" textlink="">
      <xdr:nvSpPr>
        <xdr:cNvPr id="7" name="Seta: Curva para a Esquerda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A45AFA9-6CB2-4F5A-BB8C-C4504822DB59}"/>
            </a:ext>
          </a:extLst>
        </xdr:cNvPr>
        <xdr:cNvSpPr/>
      </xdr:nvSpPr>
      <xdr:spPr>
        <a:xfrm>
          <a:off x="376020" y="194086"/>
          <a:ext cx="273921" cy="294939"/>
        </a:xfrm>
        <a:prstGeom prst="curvedLef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438" row="7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1B0A9689-5DA8-452C-B92F-FB91CA3312E4}">
  <we:reference id="wa200005271" version="2.5.5.0" store="pt-BR" storeType="OMEX"/>
  <we:alternateReferences>
    <we:reference id="wa200005271" version="2.5.5.0" store="wa200005271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_xldudf_AI_TABLE</we:customFunctionIds>
        <we:customFunctionIds>_xldudf_AI_FILL</we:customFunctionIds>
        <we:customFunctionIds>_xldudf_AI_LIST</we:customFunctionIds>
        <we:customFunctionIds>_xldudf_AI_ASK</we:customFunctionIds>
        <we:customFunctionIds>_xldudf_AI_FORMAT</we:customFunctionIds>
        <we:customFunctionIds>_xldudf_AI_EXTRACT</we:customFunctionIds>
        <we:customFunctionIds>_xldudf_AI_TRANSLATE</we:customFunctionIds>
        <we:customFunctionIds>_xldudf_AI_CHOICE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6"/>
  <sheetViews>
    <sheetView showGridLines="0" zoomScaleNormal="100" workbookViewId="0">
      <selection activeCell="B9" sqref="B9"/>
    </sheetView>
  </sheetViews>
  <sheetFormatPr defaultRowHeight="14.5" x14ac:dyDescent="0.35"/>
  <sheetData>
    <row r="1" spans="1:24" ht="15" customHeight="1" x14ac:dyDescent="0.35"/>
    <row r="2" spans="1:24" ht="15" customHeight="1" x14ac:dyDescent="0.35"/>
    <row r="3" spans="1:24" ht="15" customHeight="1" x14ac:dyDescent="0.35"/>
    <row r="4" spans="1:24" ht="15" customHeight="1" x14ac:dyDescent="0.35"/>
    <row r="5" spans="1:24" ht="42.65" customHeight="1" x14ac:dyDescent="0.35">
      <c r="A5" s="50" t="s">
        <v>71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</row>
    <row r="6" spans="1:24" ht="15" customHeight="1" x14ac:dyDescent="0.35">
      <c r="A6" s="1" t="s">
        <v>72</v>
      </c>
    </row>
    <row r="7" spans="1:24" ht="15" customHeight="1" x14ac:dyDescent="0.35"/>
    <row r="8" spans="1:24" ht="15" customHeight="1" x14ac:dyDescent="0.35"/>
    <row r="9" spans="1:24" ht="15" customHeight="1" x14ac:dyDescent="0.35"/>
    <row r="10" spans="1:24" ht="15" customHeight="1" x14ac:dyDescent="0.35"/>
    <row r="11" spans="1:24" ht="15" customHeight="1" x14ac:dyDescent="0.35"/>
    <row r="12" spans="1:24" ht="15" customHeight="1" x14ac:dyDescent="0.35"/>
    <row r="13" spans="1:24" ht="15" customHeight="1" x14ac:dyDescent="0.35"/>
    <row r="14" spans="1:24" ht="15" customHeight="1" x14ac:dyDescent="0.35"/>
    <row r="15" spans="1:24" ht="15" customHeight="1" x14ac:dyDescent="0.35"/>
    <row r="16" spans="1:24" ht="15" customHeight="1" x14ac:dyDescent="0.35"/>
    <row r="17" ht="15" customHeight="1" x14ac:dyDescent="0.35"/>
    <row r="18" ht="15" customHeight="1" x14ac:dyDescent="0.35"/>
    <row r="19" ht="15" customHeight="1" x14ac:dyDescent="0.35"/>
    <row r="20" ht="15" customHeight="1" x14ac:dyDescent="0.35"/>
    <row r="21" ht="15" customHeight="1" x14ac:dyDescent="0.35"/>
    <row r="22" ht="15" customHeight="1" x14ac:dyDescent="0.35"/>
    <row r="23" ht="15" customHeight="1" x14ac:dyDescent="0.35"/>
    <row r="24" ht="15" customHeight="1" x14ac:dyDescent="0.35"/>
    <row r="25" ht="15" customHeight="1" x14ac:dyDescent="0.35"/>
    <row r="26" ht="15" customHeight="1" x14ac:dyDescent="0.35"/>
    <row r="27" ht="15" customHeight="1" x14ac:dyDescent="0.35"/>
    <row r="28" ht="15" customHeight="1" x14ac:dyDescent="0.35"/>
    <row r="29" ht="15" customHeight="1" x14ac:dyDescent="0.35"/>
    <row r="30" ht="15" customHeight="1" x14ac:dyDescent="0.35"/>
    <row r="31" ht="15" customHeight="1" x14ac:dyDescent="0.35"/>
    <row r="32" ht="15" customHeight="1" x14ac:dyDescent="0.35"/>
    <row r="33" ht="15" customHeight="1" x14ac:dyDescent="0.35"/>
    <row r="34" ht="15" customHeight="1" x14ac:dyDescent="0.35"/>
    <row r="35" ht="15" customHeight="1" x14ac:dyDescent="0.35"/>
    <row r="36" ht="15" customHeight="1" x14ac:dyDescent="0.35"/>
  </sheetData>
  <mergeCells count="1">
    <mergeCell ref="A5:X5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04"/>
  <sheetViews>
    <sheetView showGridLines="0" zoomScale="70" zoomScaleNormal="70" workbookViewId="0">
      <pane xSplit="2" ySplit="3" topLeftCell="C4" activePane="bottomRight" state="frozen"/>
      <selection activeCell="Q59" sqref="Q59"/>
      <selection pane="topRight" activeCell="Q59" sqref="Q59"/>
      <selection pane="bottomLeft" activeCell="Q59" sqref="Q59"/>
      <selection pane="bottomRight" activeCell="Q59" sqref="Q59"/>
    </sheetView>
  </sheetViews>
  <sheetFormatPr defaultColWidth="8.81640625" defaultRowHeight="14.5" x14ac:dyDescent="0.35"/>
  <cols>
    <col min="1" max="1" width="2.81640625" customWidth="1"/>
    <col min="2" max="2" width="52.1796875" customWidth="1"/>
    <col min="3" max="5" width="14.81640625" customWidth="1"/>
    <col min="6" max="7" width="14.81640625" bestFit="1" customWidth="1"/>
    <col min="8" max="8" width="14.81640625" customWidth="1"/>
    <col min="9" max="9" width="14.81640625" bestFit="1" customWidth="1"/>
    <col min="10" max="10" width="16.1796875" bestFit="1" customWidth="1"/>
    <col min="11" max="13" width="14.81640625" bestFit="1" customWidth="1"/>
    <col min="14" max="14" width="10.1796875" bestFit="1" customWidth="1"/>
    <col min="15" max="21" width="9.1796875" customWidth="1"/>
  </cols>
  <sheetData>
    <row r="1" spans="1:13" x14ac:dyDescent="0.35">
      <c r="A1" s="1"/>
      <c r="B1" s="1"/>
      <c r="C1" s="7"/>
      <c r="D1" s="1"/>
      <c r="E1" s="1"/>
      <c r="F1" s="1"/>
      <c r="G1" s="1"/>
      <c r="H1" s="10"/>
      <c r="I1" s="7"/>
      <c r="J1" s="10"/>
      <c r="K1" s="1"/>
    </row>
    <row r="2" spans="1:13" ht="14.5" customHeight="1" x14ac:dyDescent="0.35">
      <c r="A2" s="2"/>
      <c r="B2" s="34" t="s">
        <v>75</v>
      </c>
      <c r="C2" s="37">
        <v>44651</v>
      </c>
      <c r="D2" s="37">
        <f>+C2+100-DAY(C2+100)</f>
        <v>44742</v>
      </c>
      <c r="E2" s="37">
        <f t="shared" ref="E2:M2" si="0">+D2+100-DAY(D2+100)</f>
        <v>44834</v>
      </c>
      <c r="F2" s="37">
        <f t="shared" si="0"/>
        <v>44926</v>
      </c>
      <c r="G2" s="37">
        <f t="shared" si="0"/>
        <v>45016</v>
      </c>
      <c r="H2" s="37">
        <f t="shared" si="0"/>
        <v>45107</v>
      </c>
      <c r="I2" s="37">
        <f t="shared" si="0"/>
        <v>45199</v>
      </c>
      <c r="J2" s="37">
        <f t="shared" si="0"/>
        <v>45291</v>
      </c>
      <c r="K2" s="37">
        <f t="shared" si="0"/>
        <v>45382</v>
      </c>
      <c r="L2" s="37">
        <f t="shared" si="0"/>
        <v>45473</v>
      </c>
      <c r="M2" s="37">
        <f t="shared" si="0"/>
        <v>45565</v>
      </c>
    </row>
    <row r="3" spans="1:13" ht="14.4" customHeight="1" x14ac:dyDescent="0.35">
      <c r="A3" s="14"/>
      <c r="B3" s="34" t="s">
        <v>76</v>
      </c>
      <c r="C3" s="15" t="str">
        <f>IF(MONTH(C2)&lt;=3,"1T",IF(MONTH(C2)&lt;=6,"2T",IF(MONTH(C2)&lt;=9,"3T","4T")))&amp;RIGHT(YEAR(C2),2)</f>
        <v>1T22</v>
      </c>
      <c r="D3" s="15" t="str">
        <f>IF(MONTH(D2)&lt;=3,"1T",IF(MONTH(D2)&lt;=6,"2T",IF(MONTH(D2)&lt;=9,"3T","4T")))&amp;RIGHT(YEAR(D2),2)</f>
        <v>2T22</v>
      </c>
      <c r="E3" s="15" t="str">
        <f t="shared" ref="E3:M3" si="1">IF(MONTH(E2)&lt;=3,"1T",IF(MONTH(E2)&lt;=6,"2T",IF(MONTH(E2)&lt;=9,"3T","4T")))&amp;RIGHT(YEAR(E2),2)</f>
        <v>3T22</v>
      </c>
      <c r="F3" s="15" t="str">
        <f t="shared" si="1"/>
        <v>4T22</v>
      </c>
      <c r="G3" s="15" t="str">
        <f t="shared" si="1"/>
        <v>1T23</v>
      </c>
      <c r="H3" s="15" t="str">
        <f t="shared" si="1"/>
        <v>2T23</v>
      </c>
      <c r="I3" s="15" t="str">
        <f t="shared" si="1"/>
        <v>3T23</v>
      </c>
      <c r="J3" s="15" t="str">
        <f t="shared" si="1"/>
        <v>4T23</v>
      </c>
      <c r="K3" s="15" t="str">
        <f t="shared" si="1"/>
        <v>1T24</v>
      </c>
      <c r="L3" s="15" t="str">
        <f t="shared" si="1"/>
        <v>2T24</v>
      </c>
      <c r="M3" s="15" t="str">
        <f t="shared" si="1"/>
        <v>3T24</v>
      </c>
    </row>
    <row r="4" spans="1:13" x14ac:dyDescent="0.35">
      <c r="A4" s="2"/>
      <c r="B4" s="22" t="s">
        <v>0</v>
      </c>
      <c r="C4" s="38">
        <f>C5+C13+C19+C20</f>
        <v>1689696</v>
      </c>
      <c r="D4" s="38">
        <f t="shared" ref="D4:M4" si="2">D5+D13+D19+D20</f>
        <v>1718089</v>
      </c>
      <c r="E4" s="38">
        <f t="shared" si="2"/>
        <v>1987080</v>
      </c>
      <c r="F4" s="38">
        <f t="shared" si="2"/>
        <v>1970913</v>
      </c>
      <c r="G4" s="38">
        <f t="shared" si="2"/>
        <v>1991133</v>
      </c>
      <c r="H4" s="38">
        <f t="shared" si="2"/>
        <v>2028162</v>
      </c>
      <c r="I4" s="38">
        <f t="shared" si="2"/>
        <v>2253144</v>
      </c>
      <c r="J4" s="38">
        <f t="shared" si="2"/>
        <v>2244018</v>
      </c>
      <c r="K4" s="38">
        <f t="shared" si="2"/>
        <v>2144815</v>
      </c>
      <c r="L4" s="38">
        <f t="shared" si="2"/>
        <v>2130162</v>
      </c>
      <c r="M4" s="38">
        <f t="shared" si="2"/>
        <v>2042926</v>
      </c>
    </row>
    <row r="5" spans="1:13" x14ac:dyDescent="0.35">
      <c r="A5" s="2"/>
      <c r="B5" s="11" t="s">
        <v>30</v>
      </c>
      <c r="C5" s="39">
        <f>SUM(C6:C12)</f>
        <v>942235</v>
      </c>
      <c r="D5" s="39">
        <f t="shared" ref="D5:M5" si="3">SUM(D6:D12)</f>
        <v>962782</v>
      </c>
      <c r="E5" s="39">
        <f t="shared" si="3"/>
        <v>1105667</v>
      </c>
      <c r="F5" s="39">
        <f t="shared" si="3"/>
        <v>1070169</v>
      </c>
      <c r="G5" s="39">
        <f t="shared" si="3"/>
        <v>1092730</v>
      </c>
      <c r="H5" s="39">
        <f t="shared" si="3"/>
        <v>1096791</v>
      </c>
      <c r="I5" s="39">
        <f t="shared" si="3"/>
        <v>1102354</v>
      </c>
      <c r="J5" s="39">
        <f t="shared" si="3"/>
        <v>1148912</v>
      </c>
      <c r="K5" s="39">
        <f t="shared" si="3"/>
        <v>937688</v>
      </c>
      <c r="L5" s="39">
        <f t="shared" si="3"/>
        <v>927348</v>
      </c>
      <c r="M5" s="39">
        <f t="shared" si="3"/>
        <v>959070</v>
      </c>
    </row>
    <row r="6" spans="1:13" x14ac:dyDescent="0.35">
      <c r="A6" s="1"/>
      <c r="B6" s="23" t="s">
        <v>31</v>
      </c>
      <c r="C6" s="40">
        <v>19064</v>
      </c>
      <c r="D6" s="40">
        <v>21716</v>
      </c>
      <c r="E6" s="40">
        <v>26811</v>
      </c>
      <c r="F6" s="40">
        <v>23824</v>
      </c>
      <c r="G6" s="40">
        <v>133259</v>
      </c>
      <c r="H6" s="40">
        <v>138309</v>
      </c>
      <c r="I6" s="40">
        <v>154256</v>
      </c>
      <c r="J6" s="40">
        <v>155468</v>
      </c>
      <c r="K6" s="41">
        <v>115548</v>
      </c>
      <c r="L6" s="41">
        <v>115613</v>
      </c>
      <c r="M6" s="41">
        <v>119680</v>
      </c>
    </row>
    <row r="7" spans="1:13" x14ac:dyDescent="0.35">
      <c r="A7" s="1"/>
      <c r="B7" s="9" t="s">
        <v>32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10">
        <v>0</v>
      </c>
      <c r="L7" s="10">
        <v>0</v>
      </c>
      <c r="M7" s="10">
        <v>0</v>
      </c>
    </row>
    <row r="8" spans="1:13" x14ac:dyDescent="0.35">
      <c r="A8" s="1"/>
      <c r="B8" s="23" t="s">
        <v>11</v>
      </c>
      <c r="C8" s="40">
        <v>188913</v>
      </c>
      <c r="D8" s="40">
        <v>200565</v>
      </c>
      <c r="E8" s="40">
        <v>249138</v>
      </c>
      <c r="F8" s="40">
        <v>224870</v>
      </c>
      <c r="G8" s="40">
        <v>200974</v>
      </c>
      <c r="H8" s="40">
        <v>227496</v>
      </c>
      <c r="I8" s="40">
        <v>221779</v>
      </c>
      <c r="J8" s="40">
        <v>224833</v>
      </c>
      <c r="K8" s="41">
        <v>76574</v>
      </c>
      <c r="L8" s="41">
        <v>77442</v>
      </c>
      <c r="M8" s="41">
        <v>97056</v>
      </c>
    </row>
    <row r="9" spans="1:13" x14ac:dyDescent="0.35">
      <c r="A9" s="1"/>
      <c r="B9" s="9" t="s">
        <v>23</v>
      </c>
      <c r="C9" s="42">
        <v>35318</v>
      </c>
      <c r="D9" s="42">
        <v>31449</v>
      </c>
      <c r="E9" s="42">
        <v>21617</v>
      </c>
      <c r="F9" s="42">
        <v>22393</v>
      </c>
      <c r="G9" s="42">
        <v>96543</v>
      </c>
      <c r="H9" s="42">
        <v>84278</v>
      </c>
      <c r="I9" s="42">
        <v>55876</v>
      </c>
      <c r="J9" s="42">
        <v>91838</v>
      </c>
      <c r="K9" s="10">
        <v>227905</v>
      </c>
      <c r="L9" s="10">
        <v>206762</v>
      </c>
      <c r="M9" s="10">
        <v>264916</v>
      </c>
    </row>
    <row r="10" spans="1:13" x14ac:dyDescent="0.35">
      <c r="A10" s="1"/>
      <c r="B10" s="23" t="s">
        <v>22</v>
      </c>
      <c r="C10" s="40">
        <v>698940</v>
      </c>
      <c r="D10" s="40">
        <v>709052</v>
      </c>
      <c r="E10" s="40">
        <v>808101</v>
      </c>
      <c r="F10" s="40">
        <v>799082</v>
      </c>
      <c r="G10" s="40">
        <v>661954</v>
      </c>
      <c r="H10" s="40">
        <v>646708</v>
      </c>
      <c r="I10" s="40">
        <v>670443</v>
      </c>
      <c r="J10" s="40">
        <v>676773</v>
      </c>
      <c r="K10" s="41">
        <v>517661</v>
      </c>
      <c r="L10" s="41">
        <v>527531</v>
      </c>
      <c r="M10" s="41">
        <v>477418</v>
      </c>
    </row>
    <row r="11" spans="1:13" x14ac:dyDescent="0.35">
      <c r="A11" s="1"/>
      <c r="B11" s="9" t="s">
        <v>10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10">
        <v>0</v>
      </c>
      <c r="L11" s="10">
        <v>0</v>
      </c>
      <c r="M11" s="10">
        <v>0</v>
      </c>
    </row>
    <row r="12" spans="1:13" x14ac:dyDescent="0.35">
      <c r="A12" s="1"/>
      <c r="B12" s="23" t="s">
        <v>12</v>
      </c>
      <c r="C12" s="40">
        <v>0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1">
        <v>0</v>
      </c>
      <c r="L12" s="41">
        <v>0</v>
      </c>
      <c r="M12" s="41">
        <v>0</v>
      </c>
    </row>
    <row r="13" spans="1:13" x14ac:dyDescent="0.35">
      <c r="A13" s="2"/>
      <c r="B13" s="11" t="s">
        <v>33</v>
      </c>
      <c r="C13" s="39">
        <f>SUM(C14:C18)</f>
        <v>1094860</v>
      </c>
      <c r="D13" s="39">
        <f t="shared" ref="D13:M13" si="4">SUM(D14:D18)</f>
        <v>1122265</v>
      </c>
      <c r="E13" s="39">
        <f t="shared" si="4"/>
        <v>1283260</v>
      </c>
      <c r="F13" s="39">
        <f t="shared" si="4"/>
        <v>1272253</v>
      </c>
      <c r="G13" s="39">
        <f t="shared" si="4"/>
        <v>1288689</v>
      </c>
      <c r="H13" s="39">
        <f t="shared" si="4"/>
        <v>1315423</v>
      </c>
      <c r="I13" s="39">
        <f t="shared" si="4"/>
        <v>1586641</v>
      </c>
      <c r="J13" s="39">
        <f t="shared" si="4"/>
        <v>1522548</v>
      </c>
      <c r="K13" s="39">
        <f t="shared" si="4"/>
        <v>1559949</v>
      </c>
      <c r="L13" s="39">
        <f t="shared" si="4"/>
        <v>1584818</v>
      </c>
      <c r="M13" s="39">
        <f t="shared" si="4"/>
        <v>1441799</v>
      </c>
    </row>
    <row r="14" spans="1:13" x14ac:dyDescent="0.35">
      <c r="A14" s="6"/>
      <c r="B14" s="24" t="s">
        <v>22</v>
      </c>
      <c r="C14" s="43">
        <v>542157</v>
      </c>
      <c r="D14" s="43">
        <v>569563</v>
      </c>
      <c r="E14" s="43">
        <v>581207</v>
      </c>
      <c r="F14" s="43">
        <v>575324</v>
      </c>
      <c r="G14" s="43">
        <v>589197</v>
      </c>
      <c r="H14" s="43">
        <v>615933</v>
      </c>
      <c r="I14" s="43">
        <v>629194</v>
      </c>
      <c r="J14" s="43">
        <v>565102</v>
      </c>
      <c r="K14" s="44">
        <v>602503</v>
      </c>
      <c r="L14" s="44">
        <v>627124</v>
      </c>
      <c r="M14" s="44">
        <v>616818</v>
      </c>
    </row>
    <row r="15" spans="1:13" x14ac:dyDescent="0.35">
      <c r="A15" s="1"/>
      <c r="B15" s="9" t="s">
        <v>13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10">
        <v>0</v>
      </c>
      <c r="L15" s="10">
        <v>0</v>
      </c>
      <c r="M15" s="10">
        <v>0</v>
      </c>
    </row>
    <row r="16" spans="1:13" x14ac:dyDescent="0.35">
      <c r="A16" s="1"/>
      <c r="B16" s="23" t="s">
        <v>29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1">
        <v>0</v>
      </c>
      <c r="L16" s="41">
        <v>0</v>
      </c>
      <c r="M16" s="41">
        <v>0</v>
      </c>
    </row>
    <row r="17" spans="1:13" x14ac:dyDescent="0.35">
      <c r="A17" s="1"/>
      <c r="B17" s="9" t="s">
        <v>10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10">
        <v>0</v>
      </c>
      <c r="L17" s="10">
        <v>0</v>
      </c>
      <c r="M17" s="10">
        <v>0</v>
      </c>
    </row>
    <row r="18" spans="1:13" x14ac:dyDescent="0.35">
      <c r="A18" s="1"/>
      <c r="B18" s="24" t="s">
        <v>35</v>
      </c>
      <c r="C18" s="40">
        <v>552703</v>
      </c>
      <c r="D18" s="40">
        <v>552702</v>
      </c>
      <c r="E18" s="40">
        <v>702053</v>
      </c>
      <c r="F18" s="40">
        <v>696929</v>
      </c>
      <c r="G18" s="40">
        <v>699492</v>
      </c>
      <c r="H18" s="40">
        <v>699490</v>
      </c>
      <c r="I18" s="40">
        <v>957447</v>
      </c>
      <c r="J18" s="40">
        <v>957446</v>
      </c>
      <c r="K18" s="41">
        <v>957446</v>
      </c>
      <c r="L18" s="41">
        <v>957694</v>
      </c>
      <c r="M18" s="41">
        <v>824981</v>
      </c>
    </row>
    <row r="19" spans="1:13" s="5" customFormat="1" x14ac:dyDescent="0.35">
      <c r="A19" s="4"/>
      <c r="B19" s="11" t="s">
        <v>19</v>
      </c>
      <c r="C19" s="45">
        <v>14090</v>
      </c>
      <c r="D19" s="45">
        <v>19819</v>
      </c>
      <c r="E19" s="45">
        <v>19032</v>
      </c>
      <c r="F19" s="45">
        <v>27899</v>
      </c>
      <c r="G19" s="45">
        <v>15401</v>
      </c>
      <c r="H19" s="45">
        <v>15268</v>
      </c>
      <c r="I19" s="45">
        <v>13917</v>
      </c>
      <c r="J19" s="45">
        <v>16176</v>
      </c>
      <c r="K19" s="39">
        <v>19521</v>
      </c>
      <c r="L19" s="39">
        <v>20221</v>
      </c>
      <c r="M19" s="39">
        <v>12429</v>
      </c>
    </row>
    <row r="20" spans="1:13" x14ac:dyDescent="0.35">
      <c r="A20" s="2"/>
      <c r="B20" s="25" t="s">
        <v>21</v>
      </c>
      <c r="C20" s="38">
        <f>SUM(C21:C31)</f>
        <v>-361489</v>
      </c>
      <c r="D20" s="38">
        <f t="shared" ref="D20:M20" si="5">SUM(D21:D31)</f>
        <v>-386777</v>
      </c>
      <c r="E20" s="38">
        <f t="shared" si="5"/>
        <v>-420879</v>
      </c>
      <c r="F20" s="38">
        <f t="shared" si="5"/>
        <v>-399408</v>
      </c>
      <c r="G20" s="38">
        <f t="shared" si="5"/>
        <v>-405687</v>
      </c>
      <c r="H20" s="38">
        <f t="shared" si="5"/>
        <v>-399320</v>
      </c>
      <c r="I20" s="38">
        <f t="shared" si="5"/>
        <v>-449768</v>
      </c>
      <c r="J20" s="38">
        <f t="shared" si="5"/>
        <v>-443618</v>
      </c>
      <c r="K20" s="38">
        <f t="shared" si="5"/>
        <v>-372343</v>
      </c>
      <c r="L20" s="38">
        <f t="shared" si="5"/>
        <v>-402225</v>
      </c>
      <c r="M20" s="38">
        <f t="shared" si="5"/>
        <v>-370372</v>
      </c>
    </row>
    <row r="21" spans="1:13" s="5" customFormat="1" x14ac:dyDescent="0.35">
      <c r="A21" s="3"/>
      <c r="B21" s="9" t="s">
        <v>56</v>
      </c>
      <c r="C21" s="42">
        <v>-33751</v>
      </c>
      <c r="D21" s="42">
        <v>-36338</v>
      </c>
      <c r="E21" s="42">
        <v>-41334</v>
      </c>
      <c r="F21" s="42">
        <v>-37301</v>
      </c>
      <c r="G21" s="42">
        <v>-34628</v>
      </c>
      <c r="H21" s="42">
        <v>-39410</v>
      </c>
      <c r="I21" s="42">
        <v>-39886</v>
      </c>
      <c r="J21" s="42">
        <v>-40594</v>
      </c>
      <c r="K21" s="10">
        <v>-12331</v>
      </c>
      <c r="L21" s="10">
        <v>-12564</v>
      </c>
      <c r="M21" s="10">
        <v>-15998</v>
      </c>
    </row>
    <row r="22" spans="1:13" x14ac:dyDescent="0.35">
      <c r="A22" s="1"/>
      <c r="B22" s="23" t="s">
        <v>57</v>
      </c>
      <c r="C22" s="40">
        <v>-180378</v>
      </c>
      <c r="D22" s="40">
        <v>-185343</v>
      </c>
      <c r="E22" s="40">
        <v>-212184</v>
      </c>
      <c r="F22" s="40">
        <v>-211005</v>
      </c>
      <c r="G22" s="40">
        <v>-207195</v>
      </c>
      <c r="H22" s="40">
        <v>-209804</v>
      </c>
      <c r="I22" s="40">
        <v>-255318</v>
      </c>
      <c r="J22" s="40">
        <v>-239448</v>
      </c>
      <c r="K22" s="41">
        <v>-209447</v>
      </c>
      <c r="L22" s="41">
        <v>-230765</v>
      </c>
      <c r="M22" s="41">
        <v>-208735</v>
      </c>
    </row>
    <row r="23" spans="1:13" s="5" customFormat="1" x14ac:dyDescent="0.35">
      <c r="A23" s="3"/>
      <c r="B23" s="9" t="s">
        <v>58</v>
      </c>
      <c r="C23" s="42">
        <v>-144</v>
      </c>
      <c r="D23" s="42">
        <v>-146</v>
      </c>
      <c r="E23" s="42">
        <v>-224</v>
      </c>
      <c r="F23" s="42">
        <v>-454</v>
      </c>
      <c r="G23" s="42">
        <v>-191</v>
      </c>
      <c r="H23" s="42">
        <v>-279</v>
      </c>
      <c r="I23" s="42">
        <v>-165</v>
      </c>
      <c r="J23" s="42">
        <v>-261</v>
      </c>
      <c r="K23" s="10">
        <v>-510</v>
      </c>
      <c r="L23" s="10">
        <v>-268</v>
      </c>
      <c r="M23" s="10">
        <v>-159</v>
      </c>
    </row>
    <row r="24" spans="1:13" x14ac:dyDescent="0.35">
      <c r="A24" s="1"/>
      <c r="B24" s="23" t="s">
        <v>59</v>
      </c>
      <c r="C24" s="40">
        <v>-12658</v>
      </c>
      <c r="D24" s="40">
        <v>-12658</v>
      </c>
      <c r="E24" s="40">
        <v>-8924</v>
      </c>
      <c r="F24" s="40">
        <v>-8924</v>
      </c>
      <c r="G24" s="40">
        <v>-8924</v>
      </c>
      <c r="H24" s="40">
        <v>-8925</v>
      </c>
      <c r="I24" s="40">
        <v>-9244</v>
      </c>
      <c r="J24" s="40">
        <v>-9245</v>
      </c>
      <c r="K24" s="41">
        <v>-9245</v>
      </c>
      <c r="L24" s="41">
        <v>-9244</v>
      </c>
      <c r="M24" s="41">
        <v>-7925</v>
      </c>
    </row>
    <row r="25" spans="1:13" s="5" customFormat="1" x14ac:dyDescent="0.35">
      <c r="A25" s="3"/>
      <c r="B25" s="9" t="s">
        <v>60</v>
      </c>
      <c r="C25" s="42">
        <v>-16682</v>
      </c>
      <c r="D25" s="42">
        <v>-16912</v>
      </c>
      <c r="E25" s="42">
        <v>-19619</v>
      </c>
      <c r="F25" s="42">
        <v>-19394</v>
      </c>
      <c r="G25" s="42">
        <v>-19565</v>
      </c>
      <c r="H25" s="42">
        <v>-19848</v>
      </c>
      <c r="I25" s="42">
        <v>-22336</v>
      </c>
      <c r="J25" s="42">
        <v>-22129</v>
      </c>
      <c r="K25" s="10">
        <v>-21125</v>
      </c>
      <c r="L25" s="10">
        <v>-20620</v>
      </c>
      <c r="M25" s="10">
        <v>-20438</v>
      </c>
    </row>
    <row r="26" spans="1:13" x14ac:dyDescent="0.35">
      <c r="A26" s="1"/>
      <c r="B26" s="23" t="s">
        <v>61</v>
      </c>
      <c r="C26" s="40">
        <v>-26547</v>
      </c>
      <c r="D26" s="40">
        <v>-48251</v>
      </c>
      <c r="E26" s="40">
        <v>-40977</v>
      </c>
      <c r="F26" s="40">
        <v>-36807</v>
      </c>
      <c r="G26" s="40">
        <v>-39165</v>
      </c>
      <c r="H26" s="40">
        <v>-38971</v>
      </c>
      <c r="I26" s="40">
        <v>-40479</v>
      </c>
      <c r="J26" s="40">
        <v>-42133</v>
      </c>
      <c r="K26" s="41">
        <v>-38400</v>
      </c>
      <c r="L26" s="41">
        <v>-39087</v>
      </c>
      <c r="M26" s="41">
        <v>-34832</v>
      </c>
    </row>
    <row r="27" spans="1:13" s="5" customFormat="1" x14ac:dyDescent="0.35">
      <c r="A27" s="3"/>
      <c r="B27" s="9" t="s">
        <v>62</v>
      </c>
      <c r="C27" s="42">
        <v>-5661</v>
      </c>
      <c r="D27" s="42">
        <v>-5660</v>
      </c>
      <c r="E27" s="42">
        <v>-12432</v>
      </c>
      <c r="F27" s="42">
        <v>-12431</v>
      </c>
      <c r="G27" s="42">
        <v>-13948</v>
      </c>
      <c r="H27" s="42">
        <v>-13948</v>
      </c>
      <c r="I27" s="42">
        <v>-15516</v>
      </c>
      <c r="J27" s="42">
        <v>-15516</v>
      </c>
      <c r="K27" s="10">
        <v>-15118</v>
      </c>
      <c r="L27" s="10">
        <v>-15118</v>
      </c>
      <c r="M27" s="10">
        <v>-15602</v>
      </c>
    </row>
    <row r="28" spans="1:13" x14ac:dyDescent="0.35">
      <c r="A28" s="1"/>
      <c r="B28" s="23" t="s">
        <v>63</v>
      </c>
      <c r="C28" s="40">
        <v>-55038</v>
      </c>
      <c r="D28" s="40">
        <v>-55726</v>
      </c>
      <c r="E28" s="40">
        <v>-60556</v>
      </c>
      <c r="F28" s="40">
        <v>-51138</v>
      </c>
      <c r="G28" s="40">
        <v>-64751</v>
      </c>
      <c r="H28" s="40">
        <v>-47691</v>
      </c>
      <c r="I28" s="40">
        <v>-45735</v>
      </c>
      <c r="J28" s="40">
        <v>-52341</v>
      </c>
      <c r="K28" s="41">
        <v>-48630</v>
      </c>
      <c r="L28" s="41">
        <v>-55650</v>
      </c>
      <c r="M28" s="41">
        <v>-49873</v>
      </c>
    </row>
    <row r="29" spans="1:13" s="5" customFormat="1" x14ac:dyDescent="0.35">
      <c r="A29" s="3"/>
      <c r="B29" s="9" t="s">
        <v>64</v>
      </c>
      <c r="C29" s="42">
        <v>-30630</v>
      </c>
      <c r="D29" s="42">
        <v>-25743</v>
      </c>
      <c r="E29" s="42">
        <v>-24629</v>
      </c>
      <c r="F29" s="42">
        <v>-21954</v>
      </c>
      <c r="G29" s="42">
        <v>-17320</v>
      </c>
      <c r="H29" s="42">
        <v>-20444</v>
      </c>
      <c r="I29" s="42">
        <v>-21089</v>
      </c>
      <c r="J29" s="42">
        <v>-21951</v>
      </c>
      <c r="K29" s="10">
        <v>-17537</v>
      </c>
      <c r="L29" s="10">
        <v>-18909</v>
      </c>
      <c r="M29" s="10">
        <v>-16810</v>
      </c>
    </row>
    <row r="30" spans="1:13" x14ac:dyDescent="0.35">
      <c r="A30" s="1"/>
      <c r="B30" s="23" t="s">
        <v>65</v>
      </c>
      <c r="C30" s="40">
        <v>0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1">
        <v>0</v>
      </c>
      <c r="L30" s="41">
        <v>0</v>
      </c>
      <c r="M30" s="41">
        <v>0</v>
      </c>
    </row>
    <row r="31" spans="1:13" s="5" customFormat="1" x14ac:dyDescent="0.35">
      <c r="A31" s="3"/>
      <c r="B31" s="9" t="s">
        <v>66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10">
        <v>0</v>
      </c>
      <c r="L31" s="10">
        <v>0</v>
      </c>
      <c r="M31" s="10">
        <v>0</v>
      </c>
    </row>
    <row r="32" spans="1:13" x14ac:dyDescent="0.35">
      <c r="A32" s="1"/>
      <c r="B32" s="22" t="s">
        <v>18</v>
      </c>
      <c r="C32" s="38">
        <f>SUM(C33:C42)</f>
        <v>-805659</v>
      </c>
      <c r="D32" s="38">
        <f t="shared" ref="D32:M32" si="6">SUM(D33:D42)</f>
        <v>-1968311</v>
      </c>
      <c r="E32" s="38">
        <f t="shared" si="6"/>
        <v>-1423159</v>
      </c>
      <c r="F32" s="38">
        <f t="shared" si="6"/>
        <v>-992831</v>
      </c>
      <c r="G32" s="38">
        <f t="shared" si="6"/>
        <v>-915980</v>
      </c>
      <c r="H32" s="38">
        <f t="shared" si="6"/>
        <v>-652728</v>
      </c>
      <c r="I32" s="38">
        <f t="shared" si="6"/>
        <v>-234506</v>
      </c>
      <c r="J32" s="38">
        <f t="shared" si="6"/>
        <v>-1474254</v>
      </c>
      <c r="K32" s="38">
        <f t="shared" si="6"/>
        <v>-718812</v>
      </c>
      <c r="L32" s="38">
        <f t="shared" si="6"/>
        <v>-720440</v>
      </c>
      <c r="M32" s="38">
        <f t="shared" si="6"/>
        <v>-715259</v>
      </c>
    </row>
    <row r="33" spans="1:13" s="5" customFormat="1" x14ac:dyDescent="0.35">
      <c r="A33" s="3"/>
      <c r="B33" s="9" t="s">
        <v>4</v>
      </c>
      <c r="C33" s="42">
        <v>-263123</v>
      </c>
      <c r="D33" s="42">
        <v>-324800</v>
      </c>
      <c r="E33" s="42">
        <v>-253423</v>
      </c>
      <c r="F33" s="42">
        <v>-703842</v>
      </c>
      <c r="G33" s="42">
        <v>-251491</v>
      </c>
      <c r="H33" s="42">
        <v>-333095</v>
      </c>
      <c r="I33" s="42">
        <v>-254791</v>
      </c>
      <c r="J33" s="42">
        <v>-263678</v>
      </c>
      <c r="K33" s="10">
        <v>-241544</v>
      </c>
      <c r="L33" s="10">
        <v>-256459</v>
      </c>
      <c r="M33" s="10">
        <v>-233115</v>
      </c>
    </row>
    <row r="34" spans="1:13" x14ac:dyDescent="0.35">
      <c r="A34" s="1"/>
      <c r="B34" s="23" t="s">
        <v>5</v>
      </c>
      <c r="C34" s="40">
        <v>-9426</v>
      </c>
      <c r="D34" s="40">
        <v>-8314</v>
      </c>
      <c r="E34" s="40">
        <v>-11851</v>
      </c>
      <c r="F34" s="40">
        <v>-13863</v>
      </c>
      <c r="G34" s="40">
        <v>-8534</v>
      </c>
      <c r="H34" s="40">
        <v>-8345</v>
      </c>
      <c r="I34" s="40">
        <v>-9604</v>
      </c>
      <c r="J34" s="40">
        <v>-16996</v>
      </c>
      <c r="K34" s="41">
        <v>-12833</v>
      </c>
      <c r="L34" s="41">
        <v>-5693</v>
      </c>
      <c r="M34" s="41">
        <v>-12698</v>
      </c>
    </row>
    <row r="35" spans="1:13" s="5" customFormat="1" x14ac:dyDescent="0.35">
      <c r="A35" s="3"/>
      <c r="B35" s="9" t="s">
        <v>6</v>
      </c>
      <c r="C35" s="42">
        <v>-48469</v>
      </c>
      <c r="D35" s="42">
        <v>-75875</v>
      </c>
      <c r="E35" s="42">
        <v>-82437</v>
      </c>
      <c r="F35" s="42">
        <v>-119816</v>
      </c>
      <c r="G35" s="42">
        <v>-83749</v>
      </c>
      <c r="H35" s="42">
        <v>-92855</v>
      </c>
      <c r="I35" s="42">
        <v>-86389</v>
      </c>
      <c r="J35" s="42">
        <v>-104627</v>
      </c>
      <c r="K35" s="10">
        <v>-75369</v>
      </c>
      <c r="L35" s="10">
        <v>-87420</v>
      </c>
      <c r="M35" s="10">
        <v>-111986</v>
      </c>
    </row>
    <row r="36" spans="1:13" x14ac:dyDescent="0.35">
      <c r="A36" s="1"/>
      <c r="B36" s="23" t="s">
        <v>7</v>
      </c>
      <c r="C36" s="40">
        <v>-50012</v>
      </c>
      <c r="D36" s="40">
        <v>-56910</v>
      </c>
      <c r="E36" s="40">
        <v>-67803</v>
      </c>
      <c r="F36" s="40">
        <v>-60942</v>
      </c>
      <c r="G36" s="40">
        <v>-49447</v>
      </c>
      <c r="H36" s="40">
        <v>-50169</v>
      </c>
      <c r="I36" s="40">
        <v>-72337</v>
      </c>
      <c r="J36" s="40">
        <v>-72573</v>
      </c>
      <c r="K36" s="41">
        <v>-66891</v>
      </c>
      <c r="L36" s="41">
        <v>-58798</v>
      </c>
      <c r="M36" s="41">
        <v>-73077</v>
      </c>
    </row>
    <row r="37" spans="1:13" s="5" customFormat="1" x14ac:dyDescent="0.35">
      <c r="A37" s="3"/>
      <c r="B37" s="9" t="s">
        <v>8</v>
      </c>
      <c r="C37" s="42">
        <v>-220129</v>
      </c>
      <c r="D37" s="42">
        <v>-219652</v>
      </c>
      <c r="E37" s="42">
        <v>-254411</v>
      </c>
      <c r="F37" s="42">
        <v>-254733</v>
      </c>
      <c r="G37" s="42">
        <v>-253378</v>
      </c>
      <c r="H37" s="42">
        <v>-255158</v>
      </c>
      <c r="I37" s="42">
        <v>-285446</v>
      </c>
      <c r="J37" s="42">
        <v>-283097</v>
      </c>
      <c r="K37" s="10">
        <v>-286752</v>
      </c>
      <c r="L37" s="10">
        <v>-287408</v>
      </c>
      <c r="M37" s="10">
        <v>-305746</v>
      </c>
    </row>
    <row r="38" spans="1:13" x14ac:dyDescent="0.35">
      <c r="A38" s="1"/>
      <c r="B38" s="23" t="s">
        <v>9</v>
      </c>
      <c r="C38" s="40">
        <v>0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1">
        <v>0</v>
      </c>
      <c r="L38" s="41">
        <v>0</v>
      </c>
      <c r="M38" s="41">
        <v>0</v>
      </c>
    </row>
    <row r="39" spans="1:13" s="5" customFormat="1" x14ac:dyDescent="0.35">
      <c r="A39" s="3"/>
      <c r="B39" s="9" t="s">
        <v>10</v>
      </c>
      <c r="C39" s="42">
        <v>33627</v>
      </c>
      <c r="D39" s="42">
        <v>-33627</v>
      </c>
      <c r="E39" s="42">
        <v>0</v>
      </c>
      <c r="F39" s="42">
        <v>50320</v>
      </c>
      <c r="G39" s="42">
        <v>0</v>
      </c>
      <c r="H39" s="42">
        <v>0</v>
      </c>
      <c r="I39" s="42">
        <v>0</v>
      </c>
      <c r="J39" s="42">
        <v>0</v>
      </c>
      <c r="K39" s="10">
        <v>0</v>
      </c>
      <c r="L39" s="10">
        <v>0</v>
      </c>
      <c r="M39" s="10">
        <v>0</v>
      </c>
    </row>
    <row r="40" spans="1:13" x14ac:dyDescent="0.35">
      <c r="A40" s="1"/>
      <c r="B40" s="24" t="s">
        <v>27</v>
      </c>
      <c r="C40" s="40">
        <v>-107508</v>
      </c>
      <c r="D40" s="40">
        <v>-1149320</v>
      </c>
      <c r="E40" s="40">
        <v>-645462</v>
      </c>
      <c r="F40" s="40">
        <v>263836</v>
      </c>
      <c r="G40" s="40">
        <v>-141783</v>
      </c>
      <c r="H40" s="40">
        <v>182732</v>
      </c>
      <c r="I40" s="40">
        <v>416661</v>
      </c>
      <c r="J40" s="40">
        <v>-634104</v>
      </c>
      <c r="K40" s="41">
        <v>86910</v>
      </c>
      <c r="L40" s="41">
        <v>-30100</v>
      </c>
      <c r="M40" s="41">
        <v>72341</v>
      </c>
    </row>
    <row r="41" spans="1:13" s="5" customFormat="1" x14ac:dyDescent="0.35">
      <c r="A41" s="3"/>
      <c r="B41" s="9" t="s">
        <v>28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10">
        <v>0</v>
      </c>
      <c r="L41" s="10">
        <v>0</v>
      </c>
      <c r="M41" s="10">
        <v>0</v>
      </c>
    </row>
    <row r="42" spans="1:13" x14ac:dyDescent="0.35">
      <c r="A42" s="1"/>
      <c r="B42" s="23" t="s">
        <v>20</v>
      </c>
      <c r="C42" s="40">
        <v>-140619</v>
      </c>
      <c r="D42" s="40">
        <v>-99813</v>
      </c>
      <c r="E42" s="40">
        <v>-107772</v>
      </c>
      <c r="F42" s="40">
        <v>-153791</v>
      </c>
      <c r="G42" s="40">
        <v>-127598</v>
      </c>
      <c r="H42" s="40">
        <v>-95838</v>
      </c>
      <c r="I42" s="40">
        <v>57400</v>
      </c>
      <c r="J42" s="40">
        <v>-99179</v>
      </c>
      <c r="K42" s="41">
        <v>-122333</v>
      </c>
      <c r="L42" s="41">
        <v>5438</v>
      </c>
      <c r="M42" s="41">
        <v>-50978</v>
      </c>
    </row>
    <row r="43" spans="1:13" s="5" customFormat="1" x14ac:dyDescent="0.35">
      <c r="A43" s="4"/>
      <c r="B43" s="2" t="s">
        <v>24</v>
      </c>
      <c r="C43" s="45">
        <v>3755</v>
      </c>
      <c r="D43" s="45">
        <v>-6676</v>
      </c>
      <c r="E43" s="45">
        <v>10642</v>
      </c>
      <c r="F43" s="45">
        <v>14553</v>
      </c>
      <c r="G43" s="45">
        <v>21018</v>
      </c>
      <c r="H43" s="45">
        <v>11452</v>
      </c>
      <c r="I43" s="45">
        <v>1471</v>
      </c>
      <c r="J43" s="45">
        <v>35339</v>
      </c>
      <c r="K43" s="39">
        <v>11649</v>
      </c>
      <c r="L43" s="39">
        <v>19465</v>
      </c>
      <c r="M43" s="39">
        <v>8414</v>
      </c>
    </row>
    <row r="44" spans="1:13" x14ac:dyDescent="0.35">
      <c r="A44" s="2"/>
      <c r="B44" s="22" t="s">
        <v>26</v>
      </c>
      <c r="C44" s="38">
        <v>0</v>
      </c>
      <c r="D44" s="38">
        <v>0</v>
      </c>
      <c r="E44" s="38">
        <v>0</v>
      </c>
      <c r="F44" s="38">
        <v>0</v>
      </c>
      <c r="G44" s="38">
        <v>0</v>
      </c>
      <c r="H44" s="38">
        <v>0</v>
      </c>
      <c r="I44" s="38">
        <v>245831</v>
      </c>
      <c r="J44" s="38">
        <v>0</v>
      </c>
      <c r="K44" s="38">
        <v>0</v>
      </c>
      <c r="L44" s="38">
        <v>0</v>
      </c>
      <c r="M44" s="38">
        <v>0</v>
      </c>
    </row>
    <row r="45" spans="1:13" s="5" customFormat="1" x14ac:dyDescent="0.35">
      <c r="A45" s="3"/>
      <c r="B45" s="2" t="s">
        <v>1</v>
      </c>
      <c r="C45" s="45">
        <f>C4+C32+C43+C44</f>
        <v>887792</v>
      </c>
      <c r="D45" s="45">
        <f t="shared" ref="D45:M45" si="7">D4+D32+D43+D44</f>
        <v>-256898</v>
      </c>
      <c r="E45" s="45">
        <f t="shared" si="7"/>
        <v>574563</v>
      </c>
      <c r="F45" s="45">
        <f t="shared" si="7"/>
        <v>992635</v>
      </c>
      <c r="G45" s="45">
        <f t="shared" si="7"/>
        <v>1096171</v>
      </c>
      <c r="H45" s="45">
        <f t="shared" si="7"/>
        <v>1386886</v>
      </c>
      <c r="I45" s="45">
        <f t="shared" si="7"/>
        <v>2265940</v>
      </c>
      <c r="J45" s="45">
        <f t="shared" si="7"/>
        <v>805103</v>
      </c>
      <c r="K45" s="45">
        <f t="shared" si="7"/>
        <v>1437652</v>
      </c>
      <c r="L45" s="45">
        <f t="shared" si="7"/>
        <v>1429187</v>
      </c>
      <c r="M45" s="45">
        <f t="shared" si="7"/>
        <v>1336081</v>
      </c>
    </row>
    <row r="46" spans="1:13" s="5" customFormat="1" x14ac:dyDescent="0.35">
      <c r="A46" s="3"/>
      <c r="B46" s="22" t="s">
        <v>77</v>
      </c>
      <c r="C46" s="38">
        <f>+C47+C48</f>
        <v>-111631</v>
      </c>
      <c r="D46" s="38">
        <f t="shared" ref="D46:M46" si="8">+D47+D48</f>
        <v>-111363</v>
      </c>
      <c r="E46" s="38">
        <f t="shared" si="8"/>
        <v>-125071</v>
      </c>
      <c r="F46" s="38">
        <f t="shared" si="8"/>
        <v>-128948</v>
      </c>
      <c r="G46" s="38">
        <f t="shared" si="8"/>
        <v>-191002</v>
      </c>
      <c r="H46" s="38">
        <f t="shared" si="8"/>
        <v>-190002</v>
      </c>
      <c r="I46" s="38">
        <f t="shared" si="8"/>
        <v>-199791</v>
      </c>
      <c r="J46" s="38">
        <f t="shared" si="8"/>
        <v>-195172</v>
      </c>
      <c r="K46" s="38">
        <f t="shared" si="8"/>
        <v>-244430</v>
      </c>
      <c r="L46" s="38">
        <f t="shared" si="8"/>
        <v>-247532</v>
      </c>
      <c r="M46" s="38">
        <f t="shared" si="8"/>
        <v>-254936</v>
      </c>
    </row>
    <row r="47" spans="1:13" x14ac:dyDescent="0.35">
      <c r="A47" s="2"/>
      <c r="B47" s="1" t="s">
        <v>67</v>
      </c>
      <c r="C47" s="42">
        <v>-108474</v>
      </c>
      <c r="D47" s="42">
        <v>-108164</v>
      </c>
      <c r="E47" s="42">
        <v>-112045</v>
      </c>
      <c r="F47" s="42">
        <v>-118401</v>
      </c>
      <c r="G47" s="42">
        <v>-131108</v>
      </c>
      <c r="H47" s="42">
        <v>-130091</v>
      </c>
      <c r="I47" s="42">
        <v>-136670</v>
      </c>
      <c r="J47" s="42">
        <v>-130466</v>
      </c>
      <c r="K47" s="10">
        <v>-129836</v>
      </c>
      <c r="L47" s="10">
        <v>-130070</v>
      </c>
      <c r="M47" s="10">
        <v>-131737</v>
      </c>
    </row>
    <row r="48" spans="1:13" s="5" customFormat="1" x14ac:dyDescent="0.35">
      <c r="A48" s="4"/>
      <c r="B48" s="26" t="s">
        <v>68</v>
      </c>
      <c r="C48" s="40">
        <v>-3157</v>
      </c>
      <c r="D48" s="40">
        <v>-3199</v>
      </c>
      <c r="E48" s="40">
        <v>-13026</v>
      </c>
      <c r="F48" s="40">
        <v>-10547</v>
      </c>
      <c r="G48" s="40">
        <v>-59894</v>
      </c>
      <c r="H48" s="40">
        <v>-59911</v>
      </c>
      <c r="I48" s="40">
        <v>-63121</v>
      </c>
      <c r="J48" s="40">
        <v>-64706</v>
      </c>
      <c r="K48" s="41">
        <v>-114594</v>
      </c>
      <c r="L48" s="41">
        <v>-117462</v>
      </c>
      <c r="M48" s="41">
        <v>-123199</v>
      </c>
    </row>
    <row r="49" spans="1:13" x14ac:dyDescent="0.35">
      <c r="A49" s="2"/>
      <c r="B49" s="2" t="s">
        <v>2</v>
      </c>
      <c r="C49" s="45">
        <f>C50+C56+C62</f>
        <v>17460</v>
      </c>
      <c r="D49" s="45">
        <f t="shared" ref="D49:M49" si="9">D50+D56+D62</f>
        <v>-5914</v>
      </c>
      <c r="E49" s="45">
        <f t="shared" si="9"/>
        <v>-169807</v>
      </c>
      <c r="F49" s="45">
        <f t="shared" si="9"/>
        <v>-320910</v>
      </c>
      <c r="G49" s="45">
        <f t="shared" si="9"/>
        <v>-515952</v>
      </c>
      <c r="H49" s="45">
        <f t="shared" si="9"/>
        <v>-454669</v>
      </c>
      <c r="I49" s="45">
        <f t="shared" si="9"/>
        <v>-343718</v>
      </c>
      <c r="J49" s="45">
        <f t="shared" si="9"/>
        <v>-556036</v>
      </c>
      <c r="K49" s="45">
        <f t="shared" si="9"/>
        <v>-618011</v>
      </c>
      <c r="L49" s="45">
        <f t="shared" si="9"/>
        <v>-895690</v>
      </c>
      <c r="M49" s="45">
        <f t="shared" si="9"/>
        <v>-514214</v>
      </c>
    </row>
    <row r="50" spans="1:13" s="5" customFormat="1" x14ac:dyDescent="0.35">
      <c r="A50" s="4"/>
      <c r="B50" s="22" t="s">
        <v>38</v>
      </c>
      <c r="C50" s="38">
        <f>SUM(C51:C55)</f>
        <v>70671</v>
      </c>
      <c r="D50" s="38">
        <f t="shared" ref="D50:M50" si="10">SUM(D51:D55)</f>
        <v>90703</v>
      </c>
      <c r="E50" s="38">
        <f t="shared" si="10"/>
        <v>61716</v>
      </c>
      <c r="F50" s="38">
        <f t="shared" si="10"/>
        <v>50633</v>
      </c>
      <c r="G50" s="38">
        <f t="shared" si="10"/>
        <v>53229</v>
      </c>
      <c r="H50" s="38">
        <f t="shared" si="10"/>
        <v>55075</v>
      </c>
      <c r="I50" s="38">
        <f t="shared" si="10"/>
        <v>43494</v>
      </c>
      <c r="J50" s="38">
        <f t="shared" si="10"/>
        <v>54070</v>
      </c>
      <c r="K50" s="38">
        <f t="shared" si="10"/>
        <v>54384</v>
      </c>
      <c r="L50" s="38">
        <f t="shared" si="10"/>
        <v>84501</v>
      </c>
      <c r="M50" s="38">
        <f t="shared" si="10"/>
        <v>212710</v>
      </c>
    </row>
    <row r="51" spans="1:13" x14ac:dyDescent="0.35">
      <c r="A51" s="1"/>
      <c r="B51" s="9" t="s">
        <v>39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10">
        <v>0</v>
      </c>
      <c r="L51" s="10">
        <v>0</v>
      </c>
      <c r="M51" s="10">
        <v>0</v>
      </c>
    </row>
    <row r="52" spans="1:13" s="5" customFormat="1" x14ac:dyDescent="0.35">
      <c r="A52" s="3"/>
      <c r="B52" s="23" t="s">
        <v>40</v>
      </c>
      <c r="C52" s="40">
        <v>65916</v>
      </c>
      <c r="D52" s="40">
        <v>87259</v>
      </c>
      <c r="E52" s="40">
        <v>54219</v>
      </c>
      <c r="F52" s="40">
        <v>44203</v>
      </c>
      <c r="G52" s="40">
        <v>46524</v>
      </c>
      <c r="H52" s="40">
        <v>53425</v>
      </c>
      <c r="I52" s="40">
        <v>49516</v>
      </c>
      <c r="J52" s="40">
        <v>49845</v>
      </c>
      <c r="K52" s="41">
        <v>53230</v>
      </c>
      <c r="L52" s="41">
        <v>83513</v>
      </c>
      <c r="M52" s="41">
        <v>211700</v>
      </c>
    </row>
    <row r="53" spans="1:13" x14ac:dyDescent="0.35">
      <c r="A53" s="1"/>
      <c r="B53" s="9" t="s">
        <v>41</v>
      </c>
      <c r="C53" s="42">
        <v>2259</v>
      </c>
      <c r="D53" s="42">
        <v>2683</v>
      </c>
      <c r="E53" s="42">
        <v>1885</v>
      </c>
      <c r="F53" s="42">
        <v>1000</v>
      </c>
      <c r="G53" s="42">
        <v>2367</v>
      </c>
      <c r="H53" s="42">
        <v>1393</v>
      </c>
      <c r="I53" s="42">
        <v>705</v>
      </c>
      <c r="J53" s="42">
        <v>261</v>
      </c>
      <c r="K53" s="10">
        <v>251</v>
      </c>
      <c r="L53" s="10">
        <v>593</v>
      </c>
      <c r="M53" s="10">
        <v>177</v>
      </c>
    </row>
    <row r="54" spans="1:13" s="5" customFormat="1" x14ac:dyDescent="0.35">
      <c r="A54" s="3"/>
      <c r="B54" s="23" t="s">
        <v>42</v>
      </c>
      <c r="C54" s="40">
        <v>2496</v>
      </c>
      <c r="D54" s="40">
        <v>761</v>
      </c>
      <c r="E54" s="40">
        <v>5612</v>
      </c>
      <c r="F54" s="40">
        <v>5430</v>
      </c>
      <c r="G54" s="40">
        <v>4338</v>
      </c>
      <c r="H54" s="40">
        <v>257</v>
      </c>
      <c r="I54" s="40">
        <v>-6727</v>
      </c>
      <c r="J54" s="40">
        <v>3964</v>
      </c>
      <c r="K54" s="41">
        <v>903</v>
      </c>
      <c r="L54" s="41">
        <v>395</v>
      </c>
      <c r="M54" s="41">
        <v>833</v>
      </c>
    </row>
    <row r="55" spans="1:13" x14ac:dyDescent="0.35">
      <c r="A55" s="1"/>
      <c r="B55" s="9" t="s">
        <v>43</v>
      </c>
      <c r="C55" s="42">
        <v>0</v>
      </c>
      <c r="D55" s="42">
        <v>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0</v>
      </c>
      <c r="K55" s="10">
        <v>0</v>
      </c>
      <c r="L55" s="10">
        <v>0</v>
      </c>
      <c r="M55" s="10">
        <v>0</v>
      </c>
    </row>
    <row r="56" spans="1:13" s="5" customFormat="1" x14ac:dyDescent="0.35">
      <c r="A56" s="4"/>
      <c r="B56" s="22" t="s">
        <v>44</v>
      </c>
      <c r="C56" s="38">
        <f>SUM(C57:C61)</f>
        <v>-64699</v>
      </c>
      <c r="D56" s="38">
        <f t="shared" ref="D56:M56" si="11">SUM(D57:D61)</f>
        <v>-66671</v>
      </c>
      <c r="E56" s="38">
        <f t="shared" si="11"/>
        <v>-325510</v>
      </c>
      <c r="F56" s="38">
        <f t="shared" si="11"/>
        <v>-294959</v>
      </c>
      <c r="G56" s="38">
        <f t="shared" si="11"/>
        <v>-310015</v>
      </c>
      <c r="H56" s="38">
        <f t="shared" si="11"/>
        <v>-306108</v>
      </c>
      <c r="I56" s="38">
        <f t="shared" si="11"/>
        <v>-355048</v>
      </c>
      <c r="J56" s="38">
        <f t="shared" si="11"/>
        <v>-542412</v>
      </c>
      <c r="K56" s="38">
        <f t="shared" si="11"/>
        <v>-446843</v>
      </c>
      <c r="L56" s="38">
        <f t="shared" si="11"/>
        <v>-425381</v>
      </c>
      <c r="M56" s="38">
        <f t="shared" si="11"/>
        <v>-409433</v>
      </c>
    </row>
    <row r="57" spans="1:13" x14ac:dyDescent="0.35">
      <c r="A57" s="1"/>
      <c r="B57" s="9" t="s">
        <v>45</v>
      </c>
      <c r="C57" s="42">
        <v>-58353</v>
      </c>
      <c r="D57" s="42">
        <v>-59483</v>
      </c>
      <c r="E57" s="42">
        <v>-46323</v>
      </c>
      <c r="F57" s="42">
        <v>-24658</v>
      </c>
      <c r="G57" s="42">
        <v>-22658</v>
      </c>
      <c r="H57" s="42">
        <v>-26805</v>
      </c>
      <c r="I57" s="42">
        <v>-64502</v>
      </c>
      <c r="J57" s="42">
        <v>-112655</v>
      </c>
      <c r="K57" s="10">
        <v>-89227</v>
      </c>
      <c r="L57" s="10">
        <v>-109333</v>
      </c>
      <c r="M57" s="10">
        <v>-117886</v>
      </c>
    </row>
    <row r="58" spans="1:13" x14ac:dyDescent="0.35">
      <c r="A58" s="1"/>
      <c r="B58" s="23" t="s">
        <v>78</v>
      </c>
      <c r="C58" s="40">
        <v>-55</v>
      </c>
      <c r="D58" s="40">
        <v>55</v>
      </c>
      <c r="E58" s="40">
        <v>-165</v>
      </c>
      <c r="F58" s="40">
        <v>-55</v>
      </c>
      <c r="G58" s="40">
        <v>-55</v>
      </c>
      <c r="H58" s="40">
        <v>55</v>
      </c>
      <c r="I58" s="40">
        <v>0</v>
      </c>
      <c r="J58" s="40">
        <v>0</v>
      </c>
      <c r="K58" s="41">
        <v>0</v>
      </c>
      <c r="L58" s="41">
        <v>0</v>
      </c>
      <c r="M58" s="41">
        <v>0</v>
      </c>
    </row>
    <row r="59" spans="1:13" s="5" customFormat="1" x14ac:dyDescent="0.35">
      <c r="A59" s="3"/>
      <c r="B59" s="9" t="s">
        <v>46</v>
      </c>
      <c r="C59" s="42">
        <v>0</v>
      </c>
      <c r="D59" s="42">
        <v>0</v>
      </c>
      <c r="E59" s="42">
        <v>-233188</v>
      </c>
      <c r="F59" s="42">
        <v>-224135</v>
      </c>
      <c r="G59" s="42">
        <v>-231253</v>
      </c>
      <c r="H59" s="42">
        <v>-237236</v>
      </c>
      <c r="I59" s="42">
        <v>-242069</v>
      </c>
      <c r="J59" s="42">
        <v>-247869</v>
      </c>
      <c r="K59" s="10">
        <v>-254921</v>
      </c>
      <c r="L59" s="10">
        <v>-256247</v>
      </c>
      <c r="M59" s="10">
        <v>-259934</v>
      </c>
    </row>
    <row r="60" spans="1:13" x14ac:dyDescent="0.35">
      <c r="A60" s="1"/>
      <c r="B60" s="23" t="s">
        <v>47</v>
      </c>
      <c r="C60" s="40">
        <v>0</v>
      </c>
      <c r="D60" s="40">
        <v>0</v>
      </c>
      <c r="E60" s="40">
        <v>-37257</v>
      </c>
      <c r="F60" s="40">
        <v>-37552</v>
      </c>
      <c r="G60" s="40">
        <v>-35298</v>
      </c>
      <c r="H60" s="40">
        <v>-34870</v>
      </c>
      <c r="I60" s="40">
        <v>-35657</v>
      </c>
      <c r="J60" s="40">
        <v>-36347</v>
      </c>
      <c r="K60" s="41">
        <v>-34019</v>
      </c>
      <c r="L60" s="41">
        <v>-33184</v>
      </c>
      <c r="M60" s="41">
        <v>-33961</v>
      </c>
    </row>
    <row r="61" spans="1:13" s="5" customFormat="1" x14ac:dyDescent="0.35">
      <c r="A61" s="3"/>
      <c r="B61" s="9" t="s">
        <v>48</v>
      </c>
      <c r="C61" s="42">
        <v>-6291</v>
      </c>
      <c r="D61" s="42">
        <v>-7243</v>
      </c>
      <c r="E61" s="42">
        <v>-8577</v>
      </c>
      <c r="F61" s="42">
        <v>-8559</v>
      </c>
      <c r="G61" s="42">
        <v>-20751</v>
      </c>
      <c r="H61" s="42">
        <v>-7252</v>
      </c>
      <c r="I61" s="42">
        <v>-12820</v>
      </c>
      <c r="J61" s="42">
        <v>-145541</v>
      </c>
      <c r="K61" s="10">
        <v>-68676</v>
      </c>
      <c r="L61" s="10">
        <v>-26617</v>
      </c>
      <c r="M61" s="10">
        <v>2348</v>
      </c>
    </row>
    <row r="62" spans="1:13" x14ac:dyDescent="0.35">
      <c r="A62" s="2"/>
      <c r="B62" s="22" t="s">
        <v>49</v>
      </c>
      <c r="C62" s="38">
        <f>SUM(C63:C68)</f>
        <v>11488</v>
      </c>
      <c r="D62" s="38">
        <f t="shared" ref="D62:M62" si="12">SUM(D63:D68)</f>
        <v>-29946</v>
      </c>
      <c r="E62" s="38">
        <f t="shared" si="12"/>
        <v>93987</v>
      </c>
      <c r="F62" s="38">
        <f t="shared" si="12"/>
        <v>-76584</v>
      </c>
      <c r="G62" s="38">
        <f t="shared" si="12"/>
        <v>-259166</v>
      </c>
      <c r="H62" s="38">
        <f t="shared" si="12"/>
        <v>-203636</v>
      </c>
      <c r="I62" s="38">
        <f t="shared" si="12"/>
        <v>-32164</v>
      </c>
      <c r="J62" s="38">
        <f t="shared" si="12"/>
        <v>-67694</v>
      </c>
      <c r="K62" s="38">
        <f t="shared" si="12"/>
        <v>-225552</v>
      </c>
      <c r="L62" s="38">
        <f t="shared" si="12"/>
        <v>-554810</v>
      </c>
      <c r="M62" s="38">
        <f t="shared" si="12"/>
        <v>-317491</v>
      </c>
    </row>
    <row r="63" spans="1:13" s="5" customFormat="1" x14ac:dyDescent="0.35">
      <c r="A63" s="3"/>
      <c r="B63" s="35" t="s">
        <v>54</v>
      </c>
      <c r="C63" s="42">
        <v>0</v>
      </c>
      <c r="D63" s="42">
        <v>-40157</v>
      </c>
      <c r="E63" s="42">
        <v>45831</v>
      </c>
      <c r="F63" s="42">
        <v>-87640</v>
      </c>
      <c r="G63" s="42">
        <v>-252428</v>
      </c>
      <c r="H63" s="42">
        <v>-199424</v>
      </c>
      <c r="I63" s="42">
        <v>-36060</v>
      </c>
      <c r="J63" s="42">
        <v>-90873</v>
      </c>
      <c r="K63" s="10">
        <v>-206316</v>
      </c>
      <c r="L63" s="10">
        <v>-153559</v>
      </c>
      <c r="M63" s="10">
        <v>-98570</v>
      </c>
    </row>
    <row r="64" spans="1:13" s="28" customFormat="1" x14ac:dyDescent="0.35">
      <c r="A64" s="27"/>
      <c r="B64" s="33" t="s">
        <v>55</v>
      </c>
      <c r="C64" s="48">
        <v>0</v>
      </c>
      <c r="D64" s="48">
        <v>-7774</v>
      </c>
      <c r="E64" s="48">
        <v>18022</v>
      </c>
      <c r="F64" s="48">
        <v>-19455</v>
      </c>
      <c r="G64" s="48">
        <v>-50962</v>
      </c>
      <c r="H64" s="48">
        <v>-39152</v>
      </c>
      <c r="I64" s="48">
        <v>-7036</v>
      </c>
      <c r="J64" s="48">
        <v>-35554</v>
      </c>
      <c r="K64" s="49">
        <v>-34709</v>
      </c>
      <c r="L64" s="49">
        <v>-26797</v>
      </c>
      <c r="M64" s="49">
        <v>-17062</v>
      </c>
    </row>
    <row r="65" spans="1:13" s="5" customFormat="1" x14ac:dyDescent="0.35">
      <c r="A65" s="3"/>
      <c r="B65" s="9" t="s">
        <v>50</v>
      </c>
      <c r="C65" s="42">
        <v>11488</v>
      </c>
      <c r="D65" s="42">
        <v>17985</v>
      </c>
      <c r="E65" s="42">
        <v>30134</v>
      </c>
      <c r="F65" s="42">
        <v>30511</v>
      </c>
      <c r="G65" s="42">
        <v>44224</v>
      </c>
      <c r="H65" s="42">
        <v>34940</v>
      </c>
      <c r="I65" s="42">
        <v>10932</v>
      </c>
      <c r="J65" s="42">
        <v>58733</v>
      </c>
      <c r="K65" s="10">
        <v>15473</v>
      </c>
      <c r="L65" s="10">
        <v>-286001</v>
      </c>
      <c r="M65" s="10">
        <v>-70743</v>
      </c>
    </row>
    <row r="66" spans="1:13" x14ac:dyDescent="0.35">
      <c r="A66" s="1"/>
      <c r="B66" s="23" t="s">
        <v>51</v>
      </c>
      <c r="C66" s="40">
        <v>0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1">
        <v>0</v>
      </c>
      <c r="L66" s="41">
        <v>0</v>
      </c>
      <c r="M66" s="41">
        <v>0</v>
      </c>
    </row>
    <row r="67" spans="1:13" s="31" customFormat="1" x14ac:dyDescent="0.35">
      <c r="A67" s="30"/>
      <c r="B67" s="36" t="s">
        <v>52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  <c r="H67" s="46">
        <v>0</v>
      </c>
      <c r="I67" s="46">
        <v>0</v>
      </c>
      <c r="J67" s="46">
        <v>0</v>
      </c>
      <c r="K67" s="47">
        <v>0</v>
      </c>
      <c r="L67" s="47">
        <v>-88453</v>
      </c>
      <c r="M67" s="47">
        <v>-131116</v>
      </c>
    </row>
    <row r="68" spans="1:13" s="28" customFormat="1" x14ac:dyDescent="0.35">
      <c r="A68" s="27"/>
      <c r="B68" s="33" t="s">
        <v>53</v>
      </c>
      <c r="C68" s="48">
        <v>0</v>
      </c>
      <c r="D68" s="48">
        <v>0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9">
        <v>0</v>
      </c>
      <c r="L68" s="49">
        <v>0</v>
      </c>
      <c r="M68" s="49">
        <v>0</v>
      </c>
    </row>
    <row r="69" spans="1:13" s="5" customFormat="1" x14ac:dyDescent="0.35">
      <c r="A69" s="3"/>
      <c r="B69" s="2" t="s">
        <v>3</v>
      </c>
      <c r="C69" s="45">
        <f>C45+C46+C49</f>
        <v>793621</v>
      </c>
      <c r="D69" s="45">
        <f t="shared" ref="D69:M69" si="13">D45+D46+D49</f>
        <v>-374175</v>
      </c>
      <c r="E69" s="45">
        <f t="shared" si="13"/>
        <v>279685</v>
      </c>
      <c r="F69" s="45">
        <f t="shared" si="13"/>
        <v>542777</v>
      </c>
      <c r="G69" s="45">
        <f t="shared" si="13"/>
        <v>389217</v>
      </c>
      <c r="H69" s="45">
        <f t="shared" si="13"/>
        <v>742215</v>
      </c>
      <c r="I69" s="45">
        <f t="shared" si="13"/>
        <v>1722431</v>
      </c>
      <c r="J69" s="45">
        <f t="shared" si="13"/>
        <v>53895</v>
      </c>
      <c r="K69" s="45">
        <f t="shared" si="13"/>
        <v>575211</v>
      </c>
      <c r="L69" s="45">
        <f t="shared" si="13"/>
        <v>285965</v>
      </c>
      <c r="M69" s="45">
        <f t="shared" si="13"/>
        <v>566931</v>
      </c>
    </row>
    <row r="70" spans="1:13" x14ac:dyDescent="0.35">
      <c r="A70" s="1"/>
      <c r="B70" s="26" t="s">
        <v>14</v>
      </c>
      <c r="C70" s="40">
        <v>-169972</v>
      </c>
      <c r="D70" s="40">
        <v>75712</v>
      </c>
      <c r="E70" s="40">
        <v>-173924</v>
      </c>
      <c r="F70" s="40">
        <v>179521</v>
      </c>
      <c r="G70" s="40">
        <v>-34215</v>
      </c>
      <c r="H70" s="40">
        <v>-54533</v>
      </c>
      <c r="I70" s="40">
        <v>-152722</v>
      </c>
      <c r="J70" s="40">
        <v>751</v>
      </c>
      <c r="K70" s="41">
        <v>-55279</v>
      </c>
      <c r="L70" s="41">
        <v>55279</v>
      </c>
      <c r="M70" s="41">
        <v>0</v>
      </c>
    </row>
    <row r="71" spans="1:13" s="5" customFormat="1" x14ac:dyDescent="0.35">
      <c r="A71" s="3"/>
      <c r="B71" s="1" t="s">
        <v>15</v>
      </c>
      <c r="C71" s="42">
        <v>-83689</v>
      </c>
      <c r="D71" s="42">
        <v>-130579</v>
      </c>
      <c r="E71" s="42">
        <v>186793</v>
      </c>
      <c r="F71" s="42">
        <v>241272</v>
      </c>
      <c r="G71" s="42">
        <v>-89298</v>
      </c>
      <c r="H71" s="42">
        <v>-111106</v>
      </c>
      <c r="I71" s="42">
        <v>164463</v>
      </c>
      <c r="J71" s="42">
        <v>43560</v>
      </c>
      <c r="K71" s="10">
        <v>10777</v>
      </c>
      <c r="L71" s="10">
        <v>-15644</v>
      </c>
      <c r="M71" s="10">
        <v>2201</v>
      </c>
    </row>
    <row r="72" spans="1:13" s="5" customFormat="1" x14ac:dyDescent="0.35">
      <c r="A72" s="3"/>
      <c r="B72" s="26" t="s">
        <v>74</v>
      </c>
      <c r="C72" s="40">
        <v>124267</v>
      </c>
      <c r="D72" s="40">
        <v>-55425</v>
      </c>
      <c r="E72" s="40">
        <v>127069</v>
      </c>
      <c r="F72" s="40">
        <v>-131231</v>
      </c>
      <c r="G72" s="40">
        <v>25174</v>
      </c>
      <c r="H72" s="40">
        <v>40085</v>
      </c>
      <c r="I72" s="40">
        <v>112311</v>
      </c>
      <c r="J72" s="40">
        <v>-542</v>
      </c>
      <c r="K72" s="41">
        <v>40547</v>
      </c>
      <c r="L72" s="41">
        <v>-40547</v>
      </c>
      <c r="M72" s="41">
        <v>0</v>
      </c>
    </row>
    <row r="73" spans="1:13" x14ac:dyDescent="0.35">
      <c r="A73" s="2"/>
      <c r="B73" s="2" t="s">
        <v>16</v>
      </c>
      <c r="C73" s="45">
        <f>SUM(C69:C72)</f>
        <v>664227</v>
      </c>
      <c r="D73" s="45">
        <f t="shared" ref="D73:M73" si="14">SUM(D69:D72)</f>
        <v>-484467</v>
      </c>
      <c r="E73" s="45">
        <f t="shared" si="14"/>
        <v>419623</v>
      </c>
      <c r="F73" s="45">
        <f t="shared" si="14"/>
        <v>832339</v>
      </c>
      <c r="G73" s="45">
        <f t="shared" si="14"/>
        <v>290878</v>
      </c>
      <c r="H73" s="45">
        <f t="shared" si="14"/>
        <v>616661</v>
      </c>
      <c r="I73" s="45">
        <f t="shared" si="14"/>
        <v>1846483</v>
      </c>
      <c r="J73" s="45">
        <f t="shared" si="14"/>
        <v>97664</v>
      </c>
      <c r="K73" s="45">
        <f t="shared" si="14"/>
        <v>571256</v>
      </c>
      <c r="L73" s="45">
        <f t="shared" si="14"/>
        <v>285053</v>
      </c>
      <c r="M73" s="45">
        <f t="shared" si="14"/>
        <v>569132</v>
      </c>
    </row>
    <row r="74" spans="1:13" s="5" customFormat="1" x14ac:dyDescent="0.35">
      <c r="A74" s="3"/>
      <c r="B74" s="26" t="s">
        <v>17</v>
      </c>
      <c r="C74" s="40">
        <v>0</v>
      </c>
      <c r="D74" s="40">
        <v>0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1">
        <v>0</v>
      </c>
      <c r="L74" s="41">
        <v>0</v>
      </c>
      <c r="M74" s="41">
        <v>0</v>
      </c>
    </row>
    <row r="75" spans="1:13" x14ac:dyDescent="0.35">
      <c r="A75" s="1"/>
      <c r="B75" s="2" t="s">
        <v>25</v>
      </c>
      <c r="C75" s="45">
        <f>+C73+C74</f>
        <v>664227</v>
      </c>
      <c r="D75" s="45">
        <f t="shared" ref="D75:M75" si="15">+D73+D74</f>
        <v>-484467</v>
      </c>
      <c r="E75" s="45">
        <f t="shared" si="15"/>
        <v>419623</v>
      </c>
      <c r="F75" s="45">
        <f t="shared" si="15"/>
        <v>832339</v>
      </c>
      <c r="G75" s="45">
        <f t="shared" si="15"/>
        <v>290878</v>
      </c>
      <c r="H75" s="45">
        <f t="shared" si="15"/>
        <v>616661</v>
      </c>
      <c r="I75" s="45">
        <f t="shared" si="15"/>
        <v>1846483</v>
      </c>
      <c r="J75" s="45">
        <f t="shared" si="15"/>
        <v>97664</v>
      </c>
      <c r="K75" s="45">
        <f t="shared" si="15"/>
        <v>571256</v>
      </c>
      <c r="L75" s="45">
        <f t="shared" si="15"/>
        <v>285053</v>
      </c>
      <c r="M75" s="45">
        <f t="shared" si="15"/>
        <v>569132</v>
      </c>
    </row>
    <row r="76" spans="1:13" x14ac:dyDescent="0.35">
      <c r="A76" s="1"/>
      <c r="B76" s="1"/>
      <c r="C76" s="16"/>
      <c r="D76" s="17"/>
      <c r="E76" s="20"/>
      <c r="F76" s="20"/>
      <c r="G76" s="16"/>
      <c r="H76" s="20"/>
      <c r="I76" s="17"/>
      <c r="J76" s="19"/>
      <c r="K76" s="19"/>
      <c r="L76" s="29"/>
      <c r="M76" s="29"/>
    </row>
    <row r="77" spans="1:13" x14ac:dyDescent="0.35">
      <c r="B77" s="27" t="s">
        <v>73</v>
      </c>
      <c r="C77" s="19"/>
      <c r="D77" s="19"/>
      <c r="E77" s="19"/>
      <c r="F77" s="19"/>
      <c r="G77" s="19"/>
      <c r="H77" s="19"/>
      <c r="I77" s="19"/>
      <c r="J77" s="21"/>
      <c r="K77" s="19"/>
    </row>
    <row r="78" spans="1:13" x14ac:dyDescent="0.35">
      <c r="B78" s="1"/>
      <c r="C78" s="19"/>
      <c r="D78" s="19"/>
      <c r="E78" s="19"/>
      <c r="F78" s="19"/>
      <c r="G78" s="19"/>
      <c r="H78" s="19"/>
      <c r="I78" s="19"/>
      <c r="J78" s="19"/>
      <c r="K78" s="19"/>
    </row>
    <row r="79" spans="1:13" x14ac:dyDescent="0.35"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3" x14ac:dyDescent="0.35">
      <c r="B80" s="27"/>
    </row>
    <row r="83" spans="3:13" x14ac:dyDescent="0.35"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</row>
    <row r="85" spans="3:13" x14ac:dyDescent="0.35"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</row>
    <row r="86" spans="3:13" x14ac:dyDescent="0.35">
      <c r="J86" s="29"/>
      <c r="K86" s="29"/>
      <c r="L86" s="29"/>
      <c r="M86" s="29"/>
    </row>
    <row r="104" spans="7:13" x14ac:dyDescent="0.35">
      <c r="G104" s="29"/>
      <c r="H104" s="29"/>
      <c r="I104" s="29"/>
      <c r="J104" s="29"/>
      <c r="K104" s="29"/>
      <c r="L104" s="29"/>
      <c r="M104" s="29"/>
    </row>
  </sheetData>
  <conditionalFormatting sqref="B10:B12">
    <cfRule type="duplicateValues" dxfId="11" priority="5"/>
    <cfRule type="duplicateValues" dxfId="10" priority="6"/>
  </conditionalFormatting>
  <conditionalFormatting sqref="B14">
    <cfRule type="duplicateValues" dxfId="9" priority="3"/>
    <cfRule type="duplicateValues" dxfId="8" priority="4"/>
  </conditionalFormatting>
  <conditionalFormatting sqref="B17:B18">
    <cfRule type="duplicateValues" dxfId="7" priority="1"/>
    <cfRule type="duplicateValues" dxfId="6" priority="2"/>
  </conditionalFormatting>
  <pageMargins left="0.511811024" right="0.511811024" top="0.78740157499999996" bottom="0.78740157499999996" header="0.31496062000000002" footer="0.31496062000000002"/>
  <pageSetup paperSize="9" orientation="portrait" r:id="rId1"/>
  <customProperties>
    <customPr name="EpmWorksheetKeyString_GUID" r:id="rId2"/>
  </customProperties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104"/>
  <sheetViews>
    <sheetView showGridLines="0" zoomScale="70" zoomScaleNormal="70" workbookViewId="0">
      <pane xSplit="2" ySplit="3" topLeftCell="C4" activePane="bottomRight" state="frozen"/>
      <selection activeCell="Q59" sqref="Q59"/>
      <selection pane="topRight" activeCell="Q59" sqref="Q59"/>
      <selection pane="bottomLeft" activeCell="Q59" sqref="Q59"/>
      <selection pane="bottomRight" activeCell="Q59" sqref="Q59"/>
    </sheetView>
  </sheetViews>
  <sheetFormatPr defaultColWidth="8.81640625" defaultRowHeight="14.5" x14ac:dyDescent="0.35"/>
  <cols>
    <col min="1" max="1" width="2.81640625" customWidth="1"/>
    <col min="2" max="2" width="52.1796875" customWidth="1"/>
    <col min="3" max="5" width="14.81640625" customWidth="1"/>
    <col min="6" max="7" width="14.81640625" bestFit="1" customWidth="1"/>
    <col min="8" max="8" width="14.81640625" customWidth="1"/>
    <col min="9" max="9" width="14.81640625" bestFit="1" customWidth="1"/>
    <col min="10" max="10" width="16.1796875" bestFit="1" customWidth="1"/>
    <col min="11" max="13" width="14.81640625" bestFit="1" customWidth="1"/>
    <col min="14" max="14" width="10.1796875" bestFit="1" customWidth="1"/>
    <col min="15" max="21" width="9.1796875" customWidth="1"/>
  </cols>
  <sheetData>
    <row r="1" spans="1:13" x14ac:dyDescent="0.35">
      <c r="A1" s="1"/>
      <c r="B1" s="1"/>
      <c r="C1" s="7"/>
      <c r="D1" s="1"/>
      <c r="E1" s="1"/>
      <c r="F1" s="1"/>
      <c r="G1" s="1"/>
      <c r="H1" s="10"/>
      <c r="I1" s="7"/>
      <c r="J1" s="10"/>
      <c r="K1" s="1"/>
    </row>
    <row r="2" spans="1:13" ht="14.5" customHeight="1" x14ac:dyDescent="0.35">
      <c r="A2" s="2"/>
      <c r="B2" s="34" t="s">
        <v>75</v>
      </c>
      <c r="C2" s="37">
        <v>44651</v>
      </c>
      <c r="D2" s="37">
        <f>+C2+100-DAY(C2+100)</f>
        <v>44742</v>
      </c>
      <c r="E2" s="37">
        <f t="shared" ref="E2:M2" si="0">+D2+100-DAY(D2+100)</f>
        <v>44834</v>
      </c>
      <c r="F2" s="37">
        <f t="shared" si="0"/>
        <v>44926</v>
      </c>
      <c r="G2" s="37">
        <f t="shared" si="0"/>
        <v>45016</v>
      </c>
      <c r="H2" s="37">
        <f t="shared" si="0"/>
        <v>45107</v>
      </c>
      <c r="I2" s="37">
        <f t="shared" si="0"/>
        <v>45199</v>
      </c>
      <c r="J2" s="37">
        <f t="shared" si="0"/>
        <v>45291</v>
      </c>
      <c r="K2" s="37">
        <f t="shared" si="0"/>
        <v>45382</v>
      </c>
      <c r="L2" s="37">
        <f t="shared" si="0"/>
        <v>45473</v>
      </c>
      <c r="M2" s="37">
        <f t="shared" si="0"/>
        <v>45565</v>
      </c>
    </row>
    <row r="3" spans="1:13" ht="14.4" customHeight="1" x14ac:dyDescent="0.35">
      <c r="A3" s="14"/>
      <c r="B3" s="34" t="s">
        <v>76</v>
      </c>
      <c r="C3" s="15" t="str">
        <f>IF(MONTH(C2)&lt;=3,"1T",IF(MONTH(C2)&lt;=6,"2T",IF(MONTH(C2)&lt;=9,"3T","4T")))&amp;RIGHT(YEAR(C2),2)</f>
        <v>1T22</v>
      </c>
      <c r="D3" s="15" t="str">
        <f>IF(MONTH(D2)&lt;=3,"1T",IF(MONTH(D2)&lt;=6,"2T",IF(MONTH(D2)&lt;=9,"3T","4T")))&amp;RIGHT(YEAR(D2),2)</f>
        <v>2T22</v>
      </c>
      <c r="E3" s="15" t="str">
        <f t="shared" ref="E3:M3" si="1">IF(MONTH(E2)&lt;=3,"1T",IF(MONTH(E2)&lt;=6,"2T",IF(MONTH(E2)&lt;=9,"3T","4T")))&amp;RIGHT(YEAR(E2),2)</f>
        <v>3T22</v>
      </c>
      <c r="F3" s="15" t="str">
        <f t="shared" si="1"/>
        <v>4T22</v>
      </c>
      <c r="G3" s="15" t="str">
        <f t="shared" si="1"/>
        <v>1T23</v>
      </c>
      <c r="H3" s="15" t="str">
        <f t="shared" si="1"/>
        <v>2T23</v>
      </c>
      <c r="I3" s="15" t="str">
        <f t="shared" si="1"/>
        <v>3T23</v>
      </c>
      <c r="J3" s="15" t="str">
        <f t="shared" si="1"/>
        <v>4T23</v>
      </c>
      <c r="K3" s="15" t="str">
        <f t="shared" si="1"/>
        <v>1T24</v>
      </c>
      <c r="L3" s="15" t="str">
        <f t="shared" si="1"/>
        <v>2T24</v>
      </c>
      <c r="M3" s="15" t="str">
        <f t="shared" si="1"/>
        <v>3T24</v>
      </c>
    </row>
    <row r="4" spans="1:13" x14ac:dyDescent="0.35">
      <c r="A4" s="2"/>
      <c r="B4" s="22" t="s">
        <v>0</v>
      </c>
      <c r="C4" s="38">
        <f>+C5+C13+C19+C20</f>
        <v>825398</v>
      </c>
      <c r="D4" s="38">
        <f t="shared" ref="D4:M4" si="2">+D5+D13+D19+D20</f>
        <v>792141</v>
      </c>
      <c r="E4" s="38">
        <f t="shared" si="2"/>
        <v>873197</v>
      </c>
      <c r="F4" s="38">
        <f t="shared" si="2"/>
        <v>822383</v>
      </c>
      <c r="G4" s="38">
        <f t="shared" si="2"/>
        <v>735593</v>
      </c>
      <c r="H4" s="38">
        <f t="shared" si="2"/>
        <v>734621</v>
      </c>
      <c r="I4" s="38">
        <f t="shared" si="2"/>
        <v>835951</v>
      </c>
      <c r="J4" s="38">
        <f t="shared" si="2"/>
        <v>825647</v>
      </c>
      <c r="K4" s="38">
        <f t="shared" si="2"/>
        <v>652951</v>
      </c>
      <c r="L4" s="38">
        <f t="shared" si="2"/>
        <v>667137</v>
      </c>
      <c r="M4" s="38">
        <f t="shared" si="2"/>
        <v>639220</v>
      </c>
    </row>
    <row r="5" spans="1:13" x14ac:dyDescent="0.35">
      <c r="A5" s="2"/>
      <c r="B5" s="11" t="s">
        <v>30</v>
      </c>
      <c r="C5" s="39">
        <f>SUM(C6:C12)</f>
        <v>509810</v>
      </c>
      <c r="D5" s="39">
        <f t="shared" ref="D5:M5" si="3">SUM(D6:D12)</f>
        <v>460153</v>
      </c>
      <c r="E5" s="39">
        <f t="shared" si="3"/>
        <v>595263</v>
      </c>
      <c r="F5" s="39">
        <f t="shared" si="3"/>
        <v>482314</v>
      </c>
      <c r="G5" s="39">
        <f t="shared" si="3"/>
        <v>379122</v>
      </c>
      <c r="H5" s="39">
        <f t="shared" si="3"/>
        <v>370886</v>
      </c>
      <c r="I5" s="39">
        <f t="shared" si="3"/>
        <v>396837</v>
      </c>
      <c r="J5" s="39">
        <f t="shared" si="3"/>
        <v>410920</v>
      </c>
      <c r="K5" s="39">
        <f t="shared" si="3"/>
        <v>202490</v>
      </c>
      <c r="L5" s="39">
        <f t="shared" si="3"/>
        <v>203548</v>
      </c>
      <c r="M5" s="39">
        <f t="shared" si="3"/>
        <v>228896</v>
      </c>
    </row>
    <row r="6" spans="1:13" x14ac:dyDescent="0.35">
      <c r="A6" s="1"/>
      <c r="B6" s="23" t="s">
        <v>31</v>
      </c>
      <c r="C6" s="40">
        <v>497410</v>
      </c>
      <c r="D6" s="40">
        <v>451845</v>
      </c>
      <c r="E6" s="40">
        <v>593922</v>
      </c>
      <c r="F6" s="40">
        <v>480358</v>
      </c>
      <c r="G6" s="40">
        <v>219018</v>
      </c>
      <c r="H6" s="40">
        <v>208184</v>
      </c>
      <c r="I6" s="40">
        <v>226785</v>
      </c>
      <c r="J6" s="40">
        <v>235276</v>
      </c>
      <c r="K6" s="41">
        <v>191421</v>
      </c>
      <c r="L6" s="41">
        <v>192897</v>
      </c>
      <c r="M6" s="41">
        <v>203878</v>
      </c>
    </row>
    <row r="7" spans="1:13" x14ac:dyDescent="0.35">
      <c r="A7" s="1"/>
      <c r="B7" s="9" t="s">
        <v>32</v>
      </c>
      <c r="C7" s="42">
        <v>0</v>
      </c>
      <c r="D7" s="42">
        <v>0</v>
      </c>
      <c r="E7" s="42">
        <v>0</v>
      </c>
      <c r="F7" s="42">
        <v>0</v>
      </c>
      <c r="G7" s="42">
        <v>159047</v>
      </c>
      <c r="H7" s="42">
        <v>161600</v>
      </c>
      <c r="I7" s="42">
        <v>163986</v>
      </c>
      <c r="J7" s="42">
        <v>165134</v>
      </c>
      <c r="K7" s="10">
        <v>0</v>
      </c>
      <c r="L7" s="10">
        <v>0</v>
      </c>
      <c r="M7" s="10">
        <v>0</v>
      </c>
    </row>
    <row r="8" spans="1:13" x14ac:dyDescent="0.35">
      <c r="A8" s="1"/>
      <c r="B8" s="23" t="s">
        <v>11</v>
      </c>
      <c r="C8" s="40">
        <v>0</v>
      </c>
      <c r="D8" s="40">
        <v>0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1">
        <v>9125</v>
      </c>
      <c r="L8" s="41">
        <v>9194</v>
      </c>
      <c r="M8" s="41">
        <v>12781</v>
      </c>
    </row>
    <row r="9" spans="1:13" x14ac:dyDescent="0.35">
      <c r="A9" s="1"/>
      <c r="B9" s="9" t="s">
        <v>23</v>
      </c>
      <c r="C9" s="42">
        <v>12400</v>
      </c>
      <c r="D9" s="42">
        <v>8308</v>
      </c>
      <c r="E9" s="42">
        <v>1341</v>
      </c>
      <c r="F9" s="42">
        <v>1956</v>
      </c>
      <c r="G9" s="42">
        <v>1057</v>
      </c>
      <c r="H9" s="42">
        <v>1102</v>
      </c>
      <c r="I9" s="42">
        <v>6066</v>
      </c>
      <c r="J9" s="42">
        <v>10510</v>
      </c>
      <c r="K9" s="10">
        <v>1944</v>
      </c>
      <c r="L9" s="10">
        <v>1457</v>
      </c>
      <c r="M9" s="10">
        <v>12237</v>
      </c>
    </row>
    <row r="10" spans="1:13" x14ac:dyDescent="0.35">
      <c r="A10" s="1"/>
      <c r="B10" s="23" t="s">
        <v>22</v>
      </c>
      <c r="C10" s="40">
        <v>0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1">
        <v>0</v>
      </c>
      <c r="L10" s="41">
        <v>0</v>
      </c>
      <c r="M10" s="41">
        <v>0</v>
      </c>
    </row>
    <row r="11" spans="1:13" x14ac:dyDescent="0.35">
      <c r="A11" s="1"/>
      <c r="B11" s="9" t="s">
        <v>10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10">
        <v>0</v>
      </c>
      <c r="L11" s="10">
        <v>0</v>
      </c>
      <c r="M11" s="10">
        <v>0</v>
      </c>
    </row>
    <row r="12" spans="1:13" x14ac:dyDescent="0.35">
      <c r="A12" s="1"/>
      <c r="B12" s="23" t="s">
        <v>12</v>
      </c>
      <c r="C12" s="40">
        <v>0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1">
        <v>0</v>
      </c>
      <c r="L12" s="41">
        <v>0</v>
      </c>
      <c r="M12" s="41">
        <v>0</v>
      </c>
    </row>
    <row r="13" spans="1:13" x14ac:dyDescent="0.35">
      <c r="A13" s="2"/>
      <c r="B13" s="11" t="s">
        <v>33</v>
      </c>
      <c r="C13" s="39">
        <f>SUM(C14:C18)</f>
        <v>411444</v>
      </c>
      <c r="D13" s="39">
        <f t="shared" ref="D13:M13" si="4">SUM(D14:D18)</f>
        <v>412329</v>
      </c>
      <c r="E13" s="39">
        <f t="shared" si="4"/>
        <v>435224</v>
      </c>
      <c r="F13" s="39">
        <f t="shared" si="4"/>
        <v>428315</v>
      </c>
      <c r="G13" s="39">
        <f t="shared" si="4"/>
        <v>436551</v>
      </c>
      <c r="H13" s="39">
        <f t="shared" si="4"/>
        <v>445195</v>
      </c>
      <c r="I13" s="39">
        <f t="shared" si="4"/>
        <v>529953</v>
      </c>
      <c r="J13" s="39">
        <f t="shared" si="4"/>
        <v>508799</v>
      </c>
      <c r="K13" s="39">
        <f t="shared" si="4"/>
        <v>526999</v>
      </c>
      <c r="L13" s="39">
        <f t="shared" si="4"/>
        <v>539212</v>
      </c>
      <c r="M13" s="39">
        <f t="shared" si="4"/>
        <v>482478</v>
      </c>
    </row>
    <row r="14" spans="1:13" x14ac:dyDescent="0.35">
      <c r="A14" s="6"/>
      <c r="B14" s="24" t="s">
        <v>22</v>
      </c>
      <c r="C14" s="43">
        <v>239773</v>
      </c>
      <c r="D14" s="43">
        <v>240028</v>
      </c>
      <c r="E14" s="43">
        <v>221142</v>
      </c>
      <c r="F14" s="43">
        <v>214233</v>
      </c>
      <c r="G14" s="43">
        <v>222469</v>
      </c>
      <c r="H14" s="43">
        <v>231112</v>
      </c>
      <c r="I14" s="43">
        <v>257096</v>
      </c>
      <c r="J14" s="43">
        <v>235942</v>
      </c>
      <c r="K14" s="44">
        <v>254141</v>
      </c>
      <c r="L14" s="44">
        <v>266355</v>
      </c>
      <c r="M14" s="44">
        <v>261805</v>
      </c>
    </row>
    <row r="15" spans="1:13" x14ac:dyDescent="0.35">
      <c r="A15" s="1"/>
      <c r="B15" s="9" t="s">
        <v>13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10">
        <v>0</v>
      </c>
      <c r="L15" s="10">
        <v>0</v>
      </c>
      <c r="M15" s="10">
        <v>0</v>
      </c>
    </row>
    <row r="16" spans="1:13" x14ac:dyDescent="0.35">
      <c r="A16" s="1"/>
      <c r="B16" s="23" t="s">
        <v>29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1">
        <v>0</v>
      </c>
      <c r="L16" s="41">
        <v>0</v>
      </c>
      <c r="M16" s="41">
        <v>0</v>
      </c>
    </row>
    <row r="17" spans="1:13" x14ac:dyDescent="0.35">
      <c r="A17" s="1"/>
      <c r="B17" s="9" t="s">
        <v>10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10">
        <v>0</v>
      </c>
      <c r="L17" s="10">
        <v>0</v>
      </c>
      <c r="M17" s="10">
        <v>0</v>
      </c>
    </row>
    <row r="18" spans="1:13" x14ac:dyDescent="0.35">
      <c r="A18" s="1"/>
      <c r="B18" s="24" t="s">
        <v>35</v>
      </c>
      <c r="C18" s="40">
        <v>171671</v>
      </c>
      <c r="D18" s="40">
        <v>172301</v>
      </c>
      <c r="E18" s="40">
        <v>214082</v>
      </c>
      <c r="F18" s="40">
        <v>214082</v>
      </c>
      <c r="G18" s="40">
        <v>214082</v>
      </c>
      <c r="H18" s="40">
        <v>214083</v>
      </c>
      <c r="I18" s="40">
        <v>272857</v>
      </c>
      <c r="J18" s="40">
        <v>272857</v>
      </c>
      <c r="K18" s="41">
        <v>272858</v>
      </c>
      <c r="L18" s="41">
        <v>272857</v>
      </c>
      <c r="M18" s="41">
        <v>220673</v>
      </c>
    </row>
    <row r="19" spans="1:13" s="5" customFormat="1" x14ac:dyDescent="0.35">
      <c r="A19" s="4"/>
      <c r="B19" s="11" t="s">
        <v>19</v>
      </c>
      <c r="C19" s="45">
        <v>14419</v>
      </c>
      <c r="D19" s="45">
        <v>19071</v>
      </c>
      <c r="E19" s="45">
        <v>15443</v>
      </c>
      <c r="F19" s="45">
        <v>18473</v>
      </c>
      <c r="G19" s="45">
        <v>15795</v>
      </c>
      <c r="H19" s="45">
        <v>15351</v>
      </c>
      <c r="I19" s="45">
        <v>18304</v>
      </c>
      <c r="J19" s="45">
        <v>14563</v>
      </c>
      <c r="K19" s="39">
        <v>12242</v>
      </c>
      <c r="L19" s="39">
        <v>12691</v>
      </c>
      <c r="M19" s="39">
        <v>14580</v>
      </c>
    </row>
    <row r="20" spans="1:13" x14ac:dyDescent="0.35">
      <c r="A20" s="2"/>
      <c r="B20" s="25" t="s">
        <v>21</v>
      </c>
      <c r="C20" s="38">
        <f>SUM(C21:C31)</f>
        <v>-110275</v>
      </c>
      <c r="D20" s="38">
        <f t="shared" ref="D20:L20" si="5">SUM(D21:D31)</f>
        <v>-99412</v>
      </c>
      <c r="E20" s="38">
        <f t="shared" si="5"/>
        <v>-172733</v>
      </c>
      <c r="F20" s="38">
        <f t="shared" si="5"/>
        <v>-106719</v>
      </c>
      <c r="G20" s="38">
        <f t="shared" si="5"/>
        <v>-95875</v>
      </c>
      <c r="H20" s="38">
        <f t="shared" si="5"/>
        <v>-96811</v>
      </c>
      <c r="I20" s="38">
        <f t="shared" si="5"/>
        <v>-109143</v>
      </c>
      <c r="J20" s="38">
        <f t="shared" si="5"/>
        <v>-108635</v>
      </c>
      <c r="K20" s="38">
        <f t="shared" si="5"/>
        <v>-88780</v>
      </c>
      <c r="L20" s="38">
        <f t="shared" si="5"/>
        <v>-88314</v>
      </c>
      <c r="M20" s="38">
        <f>SUM(M21:M31)</f>
        <v>-86734</v>
      </c>
    </row>
    <row r="21" spans="1:13" s="5" customFormat="1" x14ac:dyDescent="0.35">
      <c r="A21" s="3"/>
      <c r="B21" s="9" t="s">
        <v>56</v>
      </c>
      <c r="C21" s="42">
        <v>-376</v>
      </c>
      <c r="D21" s="42">
        <v>-383</v>
      </c>
      <c r="E21" s="42">
        <v>-292</v>
      </c>
      <c r="F21" s="42">
        <v>-181</v>
      </c>
      <c r="G21" s="42">
        <v>-240</v>
      </c>
      <c r="H21" s="42">
        <v>-249</v>
      </c>
      <c r="I21" s="42">
        <v>-222</v>
      </c>
      <c r="J21" s="42">
        <v>-188</v>
      </c>
      <c r="K21" s="10">
        <v>-279</v>
      </c>
      <c r="L21" s="10">
        <v>-213</v>
      </c>
      <c r="M21" s="10">
        <v>-266</v>
      </c>
    </row>
    <row r="22" spans="1:13" x14ac:dyDescent="0.35">
      <c r="A22" s="1"/>
      <c r="B22" s="23" t="s">
        <v>57</v>
      </c>
      <c r="C22" s="40">
        <v>-87937</v>
      </c>
      <c r="D22" s="40">
        <v>-75678</v>
      </c>
      <c r="E22" s="40">
        <v>-94731</v>
      </c>
      <c r="F22" s="40">
        <v>-86076</v>
      </c>
      <c r="G22" s="40">
        <v>-73568</v>
      </c>
      <c r="H22" s="40">
        <v>-75339</v>
      </c>
      <c r="I22" s="40">
        <v>-85475</v>
      </c>
      <c r="J22" s="40">
        <v>-84996</v>
      </c>
      <c r="K22" s="41">
        <v>-66916</v>
      </c>
      <c r="L22" s="41">
        <v>-67758</v>
      </c>
      <c r="M22" s="41">
        <v>-64998</v>
      </c>
    </row>
    <row r="23" spans="1:13" s="5" customFormat="1" x14ac:dyDescent="0.35">
      <c r="A23" s="3"/>
      <c r="B23" s="9" t="s">
        <v>58</v>
      </c>
      <c r="C23" s="42">
        <v>-206</v>
      </c>
      <c r="D23" s="42">
        <v>-249</v>
      </c>
      <c r="E23" s="42">
        <v>-182</v>
      </c>
      <c r="F23" s="42">
        <v>-227</v>
      </c>
      <c r="G23" s="42">
        <v>-180</v>
      </c>
      <c r="H23" s="42">
        <v>-3</v>
      </c>
      <c r="I23" s="42">
        <v>-62</v>
      </c>
      <c r="J23" s="42">
        <v>-15</v>
      </c>
      <c r="K23" s="10">
        <v>0</v>
      </c>
      <c r="L23" s="10">
        <v>-1</v>
      </c>
      <c r="M23" s="10">
        <v>-99</v>
      </c>
    </row>
    <row r="24" spans="1:13" x14ac:dyDescent="0.35">
      <c r="A24" s="1"/>
      <c r="B24" s="23" t="s">
        <v>59</v>
      </c>
      <c r="C24" s="40">
        <v>-4169</v>
      </c>
      <c r="D24" s="40">
        <v>-4316</v>
      </c>
      <c r="E24" s="40">
        <v>-4571</v>
      </c>
      <c r="F24" s="40">
        <v>-4582</v>
      </c>
      <c r="G24" s="40">
        <v>-4668</v>
      </c>
      <c r="H24" s="40">
        <v>-4742</v>
      </c>
      <c r="I24" s="40">
        <v>-4626</v>
      </c>
      <c r="J24" s="40">
        <v>-4224</v>
      </c>
      <c r="K24" s="41">
        <v>-4431</v>
      </c>
      <c r="L24" s="41">
        <v>-4585</v>
      </c>
      <c r="M24" s="41">
        <v>-4160</v>
      </c>
    </row>
    <row r="25" spans="1:13" s="5" customFormat="1" x14ac:dyDescent="0.35">
      <c r="A25" s="3"/>
      <c r="B25" s="9" t="s">
        <v>60</v>
      </c>
      <c r="C25" s="42">
        <v>-6537</v>
      </c>
      <c r="D25" s="42">
        <v>-6221</v>
      </c>
      <c r="E25" s="42">
        <v>-6854</v>
      </c>
      <c r="F25" s="42">
        <v>-6168</v>
      </c>
      <c r="G25" s="42">
        <v>-6406</v>
      </c>
      <c r="H25" s="42">
        <v>-6387</v>
      </c>
      <c r="I25" s="42">
        <v>-7289</v>
      </c>
      <c r="J25" s="42">
        <v>-7130</v>
      </c>
      <c r="K25" s="10">
        <v>-5878</v>
      </c>
      <c r="L25" s="10">
        <v>-6056</v>
      </c>
      <c r="M25" s="10">
        <v>-5649</v>
      </c>
    </row>
    <row r="26" spans="1:13" x14ac:dyDescent="0.35">
      <c r="A26" s="1"/>
      <c r="B26" s="23" t="s">
        <v>61</v>
      </c>
      <c r="C26" s="40">
        <v>-6155</v>
      </c>
      <c r="D26" s="40">
        <v>-6224</v>
      </c>
      <c r="E26" s="40">
        <v>-5918</v>
      </c>
      <c r="F26" s="40">
        <v>-6060</v>
      </c>
      <c r="G26" s="40">
        <v>-5126</v>
      </c>
      <c r="H26" s="40">
        <v>-4723</v>
      </c>
      <c r="I26" s="40">
        <v>-4709</v>
      </c>
      <c r="J26" s="40">
        <v>-4933</v>
      </c>
      <c r="K26" s="41">
        <v>-5142</v>
      </c>
      <c r="L26" s="41">
        <v>-4367</v>
      </c>
      <c r="M26" s="41">
        <v>-6346</v>
      </c>
    </row>
    <row r="27" spans="1:13" s="5" customFormat="1" x14ac:dyDescent="0.35">
      <c r="A27" s="3"/>
      <c r="B27" s="9" t="s">
        <v>62</v>
      </c>
      <c r="C27" s="42">
        <v>-2113</v>
      </c>
      <c r="D27" s="42">
        <v>-2112</v>
      </c>
      <c r="E27" s="42">
        <v>-2255</v>
      </c>
      <c r="F27" s="42">
        <v>-2256</v>
      </c>
      <c r="G27" s="42">
        <v>-2339</v>
      </c>
      <c r="H27" s="42">
        <v>-2340</v>
      </c>
      <c r="I27" s="42">
        <v>-2602</v>
      </c>
      <c r="J27" s="42">
        <v>-2585</v>
      </c>
      <c r="K27" s="10">
        <v>-2295</v>
      </c>
      <c r="L27" s="10">
        <v>-2185</v>
      </c>
      <c r="M27" s="10">
        <v>-2092</v>
      </c>
    </row>
    <row r="28" spans="1:13" x14ac:dyDescent="0.35">
      <c r="A28" s="1"/>
      <c r="B28" s="23" t="s">
        <v>63</v>
      </c>
      <c r="C28" s="40">
        <v>-1204</v>
      </c>
      <c r="D28" s="40">
        <v>-2513</v>
      </c>
      <c r="E28" s="40">
        <v>-2555</v>
      </c>
      <c r="F28" s="40">
        <v>-2469</v>
      </c>
      <c r="G28" s="40">
        <v>-2140</v>
      </c>
      <c r="H28" s="40">
        <v>-1862</v>
      </c>
      <c r="I28" s="40">
        <v>-2998</v>
      </c>
      <c r="J28" s="40">
        <v>-3499</v>
      </c>
      <c r="K28" s="41">
        <v>-2597</v>
      </c>
      <c r="L28" s="41">
        <v>-2150</v>
      </c>
      <c r="M28" s="41">
        <v>-1676</v>
      </c>
    </row>
    <row r="29" spans="1:13" s="5" customFormat="1" x14ac:dyDescent="0.35">
      <c r="A29" s="3"/>
      <c r="B29" s="9" t="s">
        <v>64</v>
      </c>
      <c r="C29" s="42">
        <v>-1574</v>
      </c>
      <c r="D29" s="42">
        <v>-1712</v>
      </c>
      <c r="E29" s="42">
        <v>-1510</v>
      </c>
      <c r="F29" s="42">
        <v>-1306</v>
      </c>
      <c r="G29" s="42">
        <v>-1196</v>
      </c>
      <c r="H29" s="42">
        <v>-1156</v>
      </c>
      <c r="I29" s="42">
        <v>-1151</v>
      </c>
      <c r="J29" s="42">
        <v>-1056</v>
      </c>
      <c r="K29" s="10">
        <v>-1233</v>
      </c>
      <c r="L29" s="10">
        <v>-992</v>
      </c>
      <c r="M29" s="10">
        <v>-1441</v>
      </c>
    </row>
    <row r="30" spans="1:13" x14ac:dyDescent="0.35">
      <c r="A30" s="1"/>
      <c r="B30" s="23" t="s">
        <v>65</v>
      </c>
      <c r="C30" s="40">
        <v>-4</v>
      </c>
      <c r="D30" s="40">
        <v>-4</v>
      </c>
      <c r="E30" s="40">
        <v>-53750</v>
      </c>
      <c r="F30" s="40">
        <v>2614</v>
      </c>
      <c r="G30" s="40">
        <v>0</v>
      </c>
      <c r="H30" s="40">
        <v>0</v>
      </c>
      <c r="I30" s="40">
        <v>0</v>
      </c>
      <c r="J30" s="40">
        <v>0</v>
      </c>
      <c r="K30" s="41">
        <v>0</v>
      </c>
      <c r="L30" s="41">
        <v>0</v>
      </c>
      <c r="M30" s="41">
        <v>0</v>
      </c>
    </row>
    <row r="31" spans="1:13" s="5" customFormat="1" x14ac:dyDescent="0.35">
      <c r="A31" s="3"/>
      <c r="B31" s="9" t="s">
        <v>66</v>
      </c>
      <c r="C31" s="42">
        <v>0</v>
      </c>
      <c r="D31" s="42">
        <v>0</v>
      </c>
      <c r="E31" s="42">
        <v>-115</v>
      </c>
      <c r="F31" s="42">
        <v>-8</v>
      </c>
      <c r="G31" s="42">
        <v>-12</v>
      </c>
      <c r="H31" s="42">
        <v>-10</v>
      </c>
      <c r="I31" s="42">
        <v>-9</v>
      </c>
      <c r="J31" s="42">
        <v>-9</v>
      </c>
      <c r="K31" s="10">
        <v>-9</v>
      </c>
      <c r="L31" s="10">
        <v>-7</v>
      </c>
      <c r="M31" s="10">
        <v>-7</v>
      </c>
    </row>
    <row r="32" spans="1:13" x14ac:dyDescent="0.35">
      <c r="A32" s="1"/>
      <c r="B32" s="22" t="s">
        <v>18</v>
      </c>
      <c r="C32" s="38">
        <f>SUM(C33:C42)</f>
        <v>-416494</v>
      </c>
      <c r="D32" s="38">
        <f t="shared" ref="D32:M32" si="6">SUM(D33:D42)</f>
        <v>-536669</v>
      </c>
      <c r="E32" s="38">
        <f t="shared" si="6"/>
        <v>-552266</v>
      </c>
      <c r="F32" s="38">
        <f t="shared" si="6"/>
        <v>-880642</v>
      </c>
      <c r="G32" s="38">
        <f t="shared" si="6"/>
        <v>-508674</v>
      </c>
      <c r="H32" s="38">
        <f t="shared" si="6"/>
        <v>-481147</v>
      </c>
      <c r="I32" s="38">
        <f t="shared" si="6"/>
        <v>-541358</v>
      </c>
      <c r="J32" s="38">
        <f t="shared" si="6"/>
        <v>-1833318</v>
      </c>
      <c r="K32" s="38">
        <f t="shared" si="6"/>
        <v>-341468</v>
      </c>
      <c r="L32" s="38">
        <f t="shared" si="6"/>
        <v>-286624</v>
      </c>
      <c r="M32" s="38">
        <f t="shared" si="6"/>
        <v>-165606</v>
      </c>
    </row>
    <row r="33" spans="1:13" s="5" customFormat="1" x14ac:dyDescent="0.35">
      <c r="A33" s="3"/>
      <c r="B33" s="9" t="s">
        <v>4</v>
      </c>
      <c r="C33" s="42">
        <v>-120748</v>
      </c>
      <c r="D33" s="42">
        <v>-143932</v>
      </c>
      <c r="E33" s="42">
        <v>-139315</v>
      </c>
      <c r="F33" s="42">
        <v>-335779</v>
      </c>
      <c r="G33" s="42">
        <v>-129770</v>
      </c>
      <c r="H33" s="42">
        <v>-196458</v>
      </c>
      <c r="I33" s="42">
        <v>-123391</v>
      </c>
      <c r="J33" s="42">
        <v>-109716</v>
      </c>
      <c r="K33" s="10">
        <v>-106050</v>
      </c>
      <c r="L33" s="10">
        <v>-84794</v>
      </c>
      <c r="M33" s="10">
        <v>-83436</v>
      </c>
    </row>
    <row r="34" spans="1:13" x14ac:dyDescent="0.35">
      <c r="A34" s="1"/>
      <c r="B34" s="23" t="s">
        <v>5</v>
      </c>
      <c r="C34" s="40">
        <v>-16103</v>
      </c>
      <c r="D34" s="40">
        <v>-24012</v>
      </c>
      <c r="E34" s="40">
        <v>-23300</v>
      </c>
      <c r="F34" s="40">
        <v>-27594</v>
      </c>
      <c r="G34" s="40">
        <v>-5393</v>
      </c>
      <c r="H34" s="40">
        <v>-3945</v>
      </c>
      <c r="I34" s="40">
        <v>-4028</v>
      </c>
      <c r="J34" s="40">
        <v>-14236</v>
      </c>
      <c r="K34" s="41">
        <v>-3827</v>
      </c>
      <c r="L34" s="41">
        <v>791</v>
      </c>
      <c r="M34" s="41">
        <v>-5336</v>
      </c>
    </row>
    <row r="35" spans="1:13" s="5" customFormat="1" x14ac:dyDescent="0.35">
      <c r="A35" s="3"/>
      <c r="B35" s="9" t="s">
        <v>6</v>
      </c>
      <c r="C35" s="42">
        <v>-71750</v>
      </c>
      <c r="D35" s="42">
        <v>-48366</v>
      </c>
      <c r="E35" s="42">
        <v>-51993</v>
      </c>
      <c r="F35" s="42">
        <v>-47139</v>
      </c>
      <c r="G35" s="42">
        <v>-49289</v>
      </c>
      <c r="H35" s="42">
        <v>-64363</v>
      </c>
      <c r="I35" s="42">
        <v>-55364</v>
      </c>
      <c r="J35" s="42">
        <v>-50134</v>
      </c>
      <c r="K35" s="10">
        <v>-37025</v>
      </c>
      <c r="L35" s="10">
        <v>-35525</v>
      </c>
      <c r="M35" s="10">
        <v>-39131</v>
      </c>
    </row>
    <row r="36" spans="1:13" x14ac:dyDescent="0.35">
      <c r="A36" s="1"/>
      <c r="B36" s="23" t="s">
        <v>7</v>
      </c>
      <c r="C36" s="40">
        <v>-148006</v>
      </c>
      <c r="D36" s="40">
        <v>-155645</v>
      </c>
      <c r="E36" s="40">
        <v>-171768</v>
      </c>
      <c r="F36" s="40">
        <v>-192825</v>
      </c>
      <c r="G36" s="40">
        <v>-154795</v>
      </c>
      <c r="H36" s="40">
        <v>-156865</v>
      </c>
      <c r="I36" s="40">
        <v>-148829</v>
      </c>
      <c r="J36" s="40">
        <v>-229798</v>
      </c>
      <c r="K36" s="41">
        <v>-113535</v>
      </c>
      <c r="L36" s="41">
        <v>-108476</v>
      </c>
      <c r="M36" s="41">
        <v>-137435</v>
      </c>
    </row>
    <row r="37" spans="1:13" s="5" customFormat="1" x14ac:dyDescent="0.35">
      <c r="A37" s="3"/>
      <c r="B37" s="9" t="s">
        <v>8</v>
      </c>
      <c r="C37" s="42">
        <v>-14654</v>
      </c>
      <c r="D37" s="42">
        <v>-15494</v>
      </c>
      <c r="E37" s="42">
        <v>-16608</v>
      </c>
      <c r="F37" s="42">
        <v>-16606</v>
      </c>
      <c r="G37" s="42">
        <v>-16328</v>
      </c>
      <c r="H37" s="42">
        <v>-16430</v>
      </c>
      <c r="I37" s="42">
        <v>-15628</v>
      </c>
      <c r="J37" s="42">
        <v>-17810</v>
      </c>
      <c r="K37" s="10">
        <v>-9098</v>
      </c>
      <c r="L37" s="10">
        <v>-10111</v>
      </c>
      <c r="M37" s="10">
        <v>-9729</v>
      </c>
    </row>
    <row r="38" spans="1:13" x14ac:dyDescent="0.35">
      <c r="A38" s="1"/>
      <c r="B38" s="23" t="s">
        <v>9</v>
      </c>
      <c r="C38" s="40">
        <v>-20535</v>
      </c>
      <c r="D38" s="40">
        <v>-45489</v>
      </c>
      <c r="E38" s="40">
        <v>-53938</v>
      </c>
      <c r="F38" s="40">
        <v>-75061</v>
      </c>
      <c r="G38" s="40">
        <v>-32652</v>
      </c>
      <c r="H38" s="40">
        <v>-50037</v>
      </c>
      <c r="I38" s="40">
        <v>-93976</v>
      </c>
      <c r="J38" s="40">
        <v>-128733</v>
      </c>
      <c r="K38" s="41">
        <v>0</v>
      </c>
      <c r="L38" s="41">
        <v>0</v>
      </c>
      <c r="M38" s="41">
        <v>0</v>
      </c>
    </row>
    <row r="39" spans="1:13" s="5" customFormat="1" x14ac:dyDescent="0.35">
      <c r="A39" s="3"/>
      <c r="B39" s="9" t="s">
        <v>10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10">
        <v>0</v>
      </c>
      <c r="L39" s="10">
        <v>0</v>
      </c>
      <c r="M39" s="10">
        <v>0</v>
      </c>
    </row>
    <row r="40" spans="1:13" x14ac:dyDescent="0.35">
      <c r="A40" s="1"/>
      <c r="B40" s="24" t="s">
        <v>27</v>
      </c>
      <c r="C40" s="40">
        <v>-14520</v>
      </c>
      <c r="D40" s="40">
        <v>-88545</v>
      </c>
      <c r="E40" s="40">
        <v>-123741</v>
      </c>
      <c r="F40" s="40">
        <v>-187299</v>
      </c>
      <c r="G40" s="40">
        <v>-101087</v>
      </c>
      <c r="H40" s="40">
        <v>-7108</v>
      </c>
      <c r="I40" s="40">
        <v>-110605</v>
      </c>
      <c r="J40" s="40">
        <v>-1252418</v>
      </c>
      <c r="K40" s="41">
        <v>-45918</v>
      </c>
      <c r="L40" s="41">
        <v>-47778</v>
      </c>
      <c r="M40" s="41">
        <v>115133</v>
      </c>
    </row>
    <row r="41" spans="1:13" s="5" customFormat="1" x14ac:dyDescent="0.35">
      <c r="A41" s="3"/>
      <c r="B41" s="9" t="s">
        <v>28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10">
        <v>0</v>
      </c>
      <c r="L41" s="10">
        <v>0</v>
      </c>
      <c r="M41" s="10">
        <v>0</v>
      </c>
    </row>
    <row r="42" spans="1:13" x14ac:dyDescent="0.35">
      <c r="A42" s="1"/>
      <c r="B42" s="23" t="s">
        <v>20</v>
      </c>
      <c r="C42" s="40">
        <v>-10178</v>
      </c>
      <c r="D42" s="40">
        <v>-15186</v>
      </c>
      <c r="E42" s="40">
        <v>28397</v>
      </c>
      <c r="F42" s="40">
        <v>1661</v>
      </c>
      <c r="G42" s="40">
        <v>-19360</v>
      </c>
      <c r="H42" s="40">
        <v>14059</v>
      </c>
      <c r="I42" s="40">
        <v>10463</v>
      </c>
      <c r="J42" s="40">
        <v>-30473</v>
      </c>
      <c r="K42" s="41">
        <v>-26015</v>
      </c>
      <c r="L42" s="41">
        <v>-731</v>
      </c>
      <c r="M42" s="41">
        <v>-5672</v>
      </c>
    </row>
    <row r="43" spans="1:13" s="5" customFormat="1" x14ac:dyDescent="0.35">
      <c r="A43" s="4"/>
      <c r="B43" s="2" t="s">
        <v>24</v>
      </c>
      <c r="C43" s="45">
        <v>-14513</v>
      </c>
      <c r="D43" s="45">
        <v>-39267</v>
      </c>
      <c r="E43" s="45">
        <v>10700</v>
      </c>
      <c r="F43" s="45">
        <v>-4000</v>
      </c>
      <c r="G43" s="45">
        <v>891</v>
      </c>
      <c r="H43" s="45">
        <v>-6397</v>
      </c>
      <c r="I43" s="45">
        <v>-11304</v>
      </c>
      <c r="J43" s="45">
        <v>677</v>
      </c>
      <c r="K43" s="39">
        <v>13094</v>
      </c>
      <c r="L43" s="39">
        <v>-1847</v>
      </c>
      <c r="M43" s="39">
        <v>2069</v>
      </c>
    </row>
    <row r="44" spans="1:13" x14ac:dyDescent="0.35">
      <c r="A44" s="2"/>
      <c r="B44" s="22" t="s">
        <v>26</v>
      </c>
      <c r="C44" s="38">
        <v>0</v>
      </c>
      <c r="D44" s="38">
        <v>0</v>
      </c>
      <c r="E44" s="38"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</row>
    <row r="45" spans="1:13" s="5" customFormat="1" x14ac:dyDescent="0.35">
      <c r="A45" s="3"/>
      <c r="B45" s="2" t="s">
        <v>1</v>
      </c>
      <c r="C45" s="45">
        <f>+C4+C32+C43+C44</f>
        <v>394391</v>
      </c>
      <c r="D45" s="45">
        <f t="shared" ref="D45:M45" si="7">+D4+D32+D43+D44</f>
        <v>216205</v>
      </c>
      <c r="E45" s="45">
        <f t="shared" si="7"/>
        <v>331631</v>
      </c>
      <c r="F45" s="45">
        <f t="shared" si="7"/>
        <v>-62259</v>
      </c>
      <c r="G45" s="45">
        <f t="shared" si="7"/>
        <v>227810</v>
      </c>
      <c r="H45" s="45">
        <f t="shared" si="7"/>
        <v>247077</v>
      </c>
      <c r="I45" s="45">
        <f t="shared" si="7"/>
        <v>283289</v>
      </c>
      <c r="J45" s="45">
        <f t="shared" si="7"/>
        <v>-1006994</v>
      </c>
      <c r="K45" s="45">
        <f t="shared" si="7"/>
        <v>324577</v>
      </c>
      <c r="L45" s="45">
        <f t="shared" si="7"/>
        <v>378666</v>
      </c>
      <c r="M45" s="45">
        <f t="shared" si="7"/>
        <v>475683</v>
      </c>
    </row>
    <row r="46" spans="1:13" s="5" customFormat="1" x14ac:dyDescent="0.35">
      <c r="A46" s="3"/>
      <c r="B46" s="22" t="s">
        <v>77</v>
      </c>
      <c r="C46" s="38">
        <f>+C47+C48</f>
        <v>-110856</v>
      </c>
      <c r="D46" s="38">
        <f t="shared" ref="D46:M46" si="8">+D47+D48</f>
        <v>-110850</v>
      </c>
      <c r="E46" s="38">
        <f t="shared" si="8"/>
        <v>-109771</v>
      </c>
      <c r="F46" s="38">
        <f t="shared" si="8"/>
        <v>-109755</v>
      </c>
      <c r="G46" s="38">
        <f t="shared" si="8"/>
        <v>-110158</v>
      </c>
      <c r="H46" s="38">
        <f t="shared" si="8"/>
        <v>-109757</v>
      </c>
      <c r="I46" s="38">
        <f t="shared" si="8"/>
        <v>-97297</v>
      </c>
      <c r="J46" s="38">
        <f t="shared" si="8"/>
        <v>-89567</v>
      </c>
      <c r="K46" s="38">
        <f t="shared" si="8"/>
        <v>-89204</v>
      </c>
      <c r="L46" s="38">
        <f t="shared" si="8"/>
        <v>-89158</v>
      </c>
      <c r="M46" s="38">
        <f t="shared" si="8"/>
        <v>-88774</v>
      </c>
    </row>
    <row r="47" spans="1:13" x14ac:dyDescent="0.35">
      <c r="A47" s="2"/>
      <c r="B47" s="1" t="s">
        <v>67</v>
      </c>
      <c r="C47" s="42">
        <v>-107048</v>
      </c>
      <c r="D47" s="42">
        <v>-107041</v>
      </c>
      <c r="E47" s="42">
        <v>-105963</v>
      </c>
      <c r="F47" s="42">
        <v>-105945</v>
      </c>
      <c r="G47" s="42">
        <v>-106349</v>
      </c>
      <c r="H47" s="42">
        <v>-105948</v>
      </c>
      <c r="I47" s="42">
        <v>-94068</v>
      </c>
      <c r="J47" s="42">
        <v>-86329</v>
      </c>
      <c r="K47" s="10">
        <v>-85996</v>
      </c>
      <c r="L47" s="10">
        <v>-85947</v>
      </c>
      <c r="M47" s="10">
        <v>-85077</v>
      </c>
    </row>
    <row r="48" spans="1:13" s="5" customFormat="1" x14ac:dyDescent="0.35">
      <c r="A48" s="4"/>
      <c r="B48" s="26" t="s">
        <v>68</v>
      </c>
      <c r="C48" s="40">
        <v>-3808</v>
      </c>
      <c r="D48" s="40">
        <v>-3809</v>
      </c>
      <c r="E48" s="40">
        <v>-3808</v>
      </c>
      <c r="F48" s="40">
        <v>-3810</v>
      </c>
      <c r="G48" s="40">
        <v>-3809</v>
      </c>
      <c r="H48" s="40">
        <v>-3809</v>
      </c>
      <c r="I48" s="40">
        <v>-3229</v>
      </c>
      <c r="J48" s="40">
        <v>-3238</v>
      </c>
      <c r="K48" s="41">
        <v>-3208</v>
      </c>
      <c r="L48" s="41">
        <v>-3211</v>
      </c>
      <c r="M48" s="41">
        <v>-3697</v>
      </c>
    </row>
    <row r="49" spans="1:13" x14ac:dyDescent="0.35">
      <c r="A49" s="2"/>
      <c r="B49" s="2" t="s">
        <v>2</v>
      </c>
      <c r="C49" s="45">
        <f>+C50+C56+C62</f>
        <v>63747</v>
      </c>
      <c r="D49" s="45">
        <f t="shared" ref="D49:M49" si="9">+D50+D56+D62</f>
        <v>-88875</v>
      </c>
      <c r="E49" s="45">
        <f t="shared" si="9"/>
        <v>27185</v>
      </c>
      <c r="F49" s="45">
        <f t="shared" si="9"/>
        <v>-43566</v>
      </c>
      <c r="G49" s="45">
        <f t="shared" si="9"/>
        <v>-84053</v>
      </c>
      <c r="H49" s="45">
        <f t="shared" si="9"/>
        <v>-23752</v>
      </c>
      <c r="I49" s="45">
        <f t="shared" si="9"/>
        <v>-51752</v>
      </c>
      <c r="J49" s="45">
        <f t="shared" si="9"/>
        <v>-81451</v>
      </c>
      <c r="K49" s="45">
        <f t="shared" si="9"/>
        <v>-92505</v>
      </c>
      <c r="L49" s="45">
        <f t="shared" si="9"/>
        <v>-125795</v>
      </c>
      <c r="M49" s="45">
        <f t="shared" si="9"/>
        <v>-106500</v>
      </c>
    </row>
    <row r="50" spans="1:13" s="5" customFormat="1" x14ac:dyDescent="0.35">
      <c r="A50" s="4"/>
      <c r="B50" s="22" t="s">
        <v>38</v>
      </c>
      <c r="C50" s="38">
        <f>SUM(C51:C55)</f>
        <v>61175</v>
      </c>
      <c r="D50" s="38">
        <f t="shared" ref="D50:M50" si="10">SUM(D51:D55)</f>
        <v>52383</v>
      </c>
      <c r="E50" s="38">
        <f t="shared" si="10"/>
        <v>60918</v>
      </c>
      <c r="F50" s="38">
        <f t="shared" si="10"/>
        <v>48890</v>
      </c>
      <c r="G50" s="38">
        <f t="shared" si="10"/>
        <v>21558</v>
      </c>
      <c r="H50" s="38">
        <f t="shared" si="10"/>
        <v>9747</v>
      </c>
      <c r="I50" s="38">
        <f t="shared" si="10"/>
        <v>35544</v>
      </c>
      <c r="J50" s="38">
        <f t="shared" si="10"/>
        <v>21340</v>
      </c>
      <c r="K50" s="38">
        <f t="shared" si="10"/>
        <v>41751</v>
      </c>
      <c r="L50" s="38">
        <f t="shared" si="10"/>
        <v>20956</v>
      </c>
      <c r="M50" s="38">
        <f t="shared" si="10"/>
        <v>33415</v>
      </c>
    </row>
    <row r="51" spans="1:13" x14ac:dyDescent="0.35">
      <c r="A51" s="1"/>
      <c r="B51" s="9" t="s">
        <v>39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10">
        <v>0</v>
      </c>
      <c r="L51" s="10">
        <v>0</v>
      </c>
      <c r="M51" s="10">
        <v>0</v>
      </c>
    </row>
    <row r="52" spans="1:13" s="5" customFormat="1" x14ac:dyDescent="0.35">
      <c r="A52" s="3"/>
      <c r="B52" s="23" t="s">
        <v>40</v>
      </c>
      <c r="C52" s="40">
        <v>29366</v>
      </c>
      <c r="D52" s="40">
        <v>51344</v>
      </c>
      <c r="E52" s="40">
        <v>54555</v>
      </c>
      <c r="F52" s="40">
        <v>48686</v>
      </c>
      <c r="G52" s="40">
        <v>21028</v>
      </c>
      <c r="H52" s="40">
        <v>8057</v>
      </c>
      <c r="I52" s="40">
        <v>34212</v>
      </c>
      <c r="J52" s="40">
        <v>19271</v>
      </c>
      <c r="K52" s="41">
        <v>19673</v>
      </c>
      <c r="L52" s="41">
        <v>21126</v>
      </c>
      <c r="M52" s="41">
        <v>23783</v>
      </c>
    </row>
    <row r="53" spans="1:13" x14ac:dyDescent="0.35">
      <c r="A53" s="1"/>
      <c r="B53" s="9" t="s">
        <v>41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10">
        <v>0</v>
      </c>
      <c r="L53" s="10">
        <v>0</v>
      </c>
      <c r="M53" s="10">
        <v>0</v>
      </c>
    </row>
    <row r="54" spans="1:13" s="5" customFormat="1" x14ac:dyDescent="0.35">
      <c r="A54" s="3"/>
      <c r="B54" s="23" t="s">
        <v>42</v>
      </c>
      <c r="C54" s="40">
        <v>36198</v>
      </c>
      <c r="D54" s="40">
        <v>-3350</v>
      </c>
      <c r="E54" s="40">
        <v>16138</v>
      </c>
      <c r="F54" s="40">
        <v>3624</v>
      </c>
      <c r="G54" s="40">
        <v>2071</v>
      </c>
      <c r="H54" s="40">
        <v>2726</v>
      </c>
      <c r="I54" s="40">
        <v>3707</v>
      </c>
      <c r="J54" s="40">
        <v>3609</v>
      </c>
      <c r="K54" s="41">
        <v>25009</v>
      </c>
      <c r="L54" s="41">
        <v>1445</v>
      </c>
      <c r="M54" s="41">
        <v>12716</v>
      </c>
    </row>
    <row r="55" spans="1:13" x14ac:dyDescent="0.35">
      <c r="A55" s="1"/>
      <c r="B55" s="9" t="s">
        <v>43</v>
      </c>
      <c r="C55" s="42">
        <v>-4389</v>
      </c>
      <c r="D55" s="42">
        <v>4389</v>
      </c>
      <c r="E55" s="42">
        <v>-9775</v>
      </c>
      <c r="F55" s="42">
        <v>-3420</v>
      </c>
      <c r="G55" s="42">
        <v>-1541</v>
      </c>
      <c r="H55" s="42">
        <v>-1036</v>
      </c>
      <c r="I55" s="42">
        <v>-2375</v>
      </c>
      <c r="J55" s="42">
        <v>-1540</v>
      </c>
      <c r="K55" s="10">
        <v>-2931</v>
      </c>
      <c r="L55" s="10">
        <v>-1615</v>
      </c>
      <c r="M55" s="10">
        <v>-3084</v>
      </c>
    </row>
    <row r="56" spans="1:13" s="5" customFormat="1" x14ac:dyDescent="0.35">
      <c r="A56" s="4"/>
      <c r="B56" s="22" t="s">
        <v>44</v>
      </c>
      <c r="C56" s="38">
        <f>SUM(C57:C61)</f>
        <v>-68753</v>
      </c>
      <c r="D56" s="38">
        <f t="shared" ref="D56:M56" si="11">SUM(D57:D61)</f>
        <v>-77494</v>
      </c>
      <c r="E56" s="38">
        <f t="shared" si="11"/>
        <v>-70712</v>
      </c>
      <c r="F56" s="38">
        <f t="shared" si="11"/>
        <v>-71400</v>
      </c>
      <c r="G56" s="38">
        <f t="shared" si="11"/>
        <v>-81612</v>
      </c>
      <c r="H56" s="38">
        <f t="shared" si="11"/>
        <v>-62556</v>
      </c>
      <c r="I56" s="38">
        <f t="shared" si="11"/>
        <v>-74307</v>
      </c>
      <c r="J56" s="38">
        <f t="shared" si="11"/>
        <v>-67750</v>
      </c>
      <c r="K56" s="38">
        <f t="shared" si="11"/>
        <v>-63773</v>
      </c>
      <c r="L56" s="38">
        <f t="shared" si="11"/>
        <v>-56671</v>
      </c>
      <c r="M56" s="38">
        <f t="shared" si="11"/>
        <v>-59744</v>
      </c>
    </row>
    <row r="57" spans="1:13" x14ac:dyDescent="0.35">
      <c r="A57" s="1"/>
      <c r="B57" s="9" t="s">
        <v>45</v>
      </c>
      <c r="C57" s="42">
        <v>-61951</v>
      </c>
      <c r="D57" s="42">
        <v>-68533</v>
      </c>
      <c r="E57" s="42">
        <v>-66654</v>
      </c>
      <c r="F57" s="42">
        <v>-64009</v>
      </c>
      <c r="G57" s="42">
        <v>-62812</v>
      </c>
      <c r="H57" s="42">
        <v>-62185</v>
      </c>
      <c r="I57" s="42">
        <v>-60925</v>
      </c>
      <c r="J57" s="42">
        <v>-47151</v>
      </c>
      <c r="K57" s="10">
        <v>-61322</v>
      </c>
      <c r="L57" s="10">
        <v>-55172</v>
      </c>
      <c r="M57" s="10">
        <v>-53244</v>
      </c>
    </row>
    <row r="58" spans="1:13" x14ac:dyDescent="0.35">
      <c r="A58" s="1"/>
      <c r="B58" s="23" t="s">
        <v>78</v>
      </c>
      <c r="C58" s="40">
        <v>0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1">
        <v>0</v>
      </c>
      <c r="L58" s="41">
        <v>0</v>
      </c>
      <c r="M58" s="41">
        <v>0</v>
      </c>
    </row>
    <row r="59" spans="1:13" s="5" customFormat="1" x14ac:dyDescent="0.35">
      <c r="A59" s="3"/>
      <c r="B59" s="9" t="s">
        <v>46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10">
        <v>0</v>
      </c>
      <c r="L59" s="10">
        <v>0</v>
      </c>
      <c r="M59" s="10">
        <v>0</v>
      </c>
    </row>
    <row r="60" spans="1:13" x14ac:dyDescent="0.35">
      <c r="A60" s="1"/>
      <c r="B60" s="23" t="s">
        <v>47</v>
      </c>
      <c r="C60" s="40">
        <v>0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1">
        <v>0</v>
      </c>
      <c r="L60" s="41">
        <v>0</v>
      </c>
      <c r="M60" s="41">
        <v>0</v>
      </c>
    </row>
    <row r="61" spans="1:13" s="5" customFormat="1" x14ac:dyDescent="0.35">
      <c r="A61" s="3"/>
      <c r="B61" s="9" t="s">
        <v>48</v>
      </c>
      <c r="C61" s="42">
        <v>-6802</v>
      </c>
      <c r="D61" s="42">
        <v>-8961</v>
      </c>
      <c r="E61" s="42">
        <v>-4058</v>
      </c>
      <c r="F61" s="42">
        <v>-7391</v>
      </c>
      <c r="G61" s="42">
        <v>-18800</v>
      </c>
      <c r="H61" s="42">
        <v>-371</v>
      </c>
      <c r="I61" s="42">
        <v>-13382</v>
      </c>
      <c r="J61" s="42">
        <v>-20599</v>
      </c>
      <c r="K61" s="10">
        <v>-2451</v>
      </c>
      <c r="L61" s="10">
        <v>-1499</v>
      </c>
      <c r="M61" s="10">
        <v>-6500</v>
      </c>
    </row>
    <row r="62" spans="1:13" x14ac:dyDescent="0.35">
      <c r="A62" s="2"/>
      <c r="B62" s="22" t="s">
        <v>49</v>
      </c>
      <c r="C62" s="38">
        <f>SUM(C63:C68)</f>
        <v>71325</v>
      </c>
      <c r="D62" s="38">
        <f t="shared" ref="D62:M62" si="12">SUM(D63:D68)</f>
        <v>-63764</v>
      </c>
      <c r="E62" s="38">
        <f t="shared" si="12"/>
        <v>36979</v>
      </c>
      <c r="F62" s="38">
        <f t="shared" si="12"/>
        <v>-21056</v>
      </c>
      <c r="G62" s="38">
        <f t="shared" si="12"/>
        <v>-23999</v>
      </c>
      <c r="H62" s="38">
        <f t="shared" si="12"/>
        <v>29057</v>
      </c>
      <c r="I62" s="38">
        <f t="shared" si="12"/>
        <v>-12989</v>
      </c>
      <c r="J62" s="38">
        <f t="shared" si="12"/>
        <v>-35041</v>
      </c>
      <c r="K62" s="38">
        <f t="shared" si="12"/>
        <v>-70483</v>
      </c>
      <c r="L62" s="38">
        <f t="shared" si="12"/>
        <v>-90080</v>
      </c>
      <c r="M62" s="38">
        <f t="shared" si="12"/>
        <v>-80171</v>
      </c>
    </row>
    <row r="63" spans="1:13" s="5" customFormat="1" x14ac:dyDescent="0.35">
      <c r="A63" s="3"/>
      <c r="B63" s="35" t="s">
        <v>54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10">
        <v>0</v>
      </c>
      <c r="L63" s="10">
        <v>0</v>
      </c>
      <c r="M63" s="10">
        <v>0</v>
      </c>
    </row>
    <row r="64" spans="1:13" s="28" customFormat="1" x14ac:dyDescent="0.35">
      <c r="A64" s="27"/>
      <c r="B64" s="33" t="s">
        <v>55</v>
      </c>
      <c r="C64" s="48">
        <v>0</v>
      </c>
      <c r="D64" s="48">
        <v>0</v>
      </c>
      <c r="E64" s="48">
        <v>0</v>
      </c>
      <c r="F64" s="48">
        <v>0</v>
      </c>
      <c r="G64" s="48">
        <v>0</v>
      </c>
      <c r="H64" s="48">
        <v>0</v>
      </c>
      <c r="I64" s="48">
        <v>0</v>
      </c>
      <c r="J64" s="48">
        <v>0</v>
      </c>
      <c r="K64" s="49">
        <v>0</v>
      </c>
      <c r="L64" s="49">
        <v>0</v>
      </c>
      <c r="M64" s="49">
        <v>0</v>
      </c>
    </row>
    <row r="65" spans="1:13" s="5" customFormat="1" x14ac:dyDescent="0.35">
      <c r="A65" s="3"/>
      <c r="B65" s="9" t="s">
        <v>50</v>
      </c>
      <c r="C65" s="42">
        <v>-25864</v>
      </c>
      <c r="D65" s="42">
        <v>-24987</v>
      </c>
      <c r="E65" s="42">
        <v>27814</v>
      </c>
      <c r="F65" s="42">
        <v>-9452</v>
      </c>
      <c r="G65" s="42">
        <v>-20208</v>
      </c>
      <c r="H65" s="42">
        <v>-5605</v>
      </c>
      <c r="I65" s="42">
        <v>5505</v>
      </c>
      <c r="J65" s="42">
        <v>-3066</v>
      </c>
      <c r="K65" s="10">
        <v>-52629</v>
      </c>
      <c r="L65" s="10">
        <v>-47295</v>
      </c>
      <c r="M65" s="10">
        <v>-49214</v>
      </c>
    </row>
    <row r="66" spans="1:13" x14ac:dyDescent="0.35">
      <c r="A66" s="1"/>
      <c r="B66" s="23" t="s">
        <v>51</v>
      </c>
      <c r="C66" s="40">
        <v>97189</v>
      </c>
      <c r="D66" s="40">
        <v>-38777</v>
      </c>
      <c r="E66" s="40">
        <v>9165</v>
      </c>
      <c r="F66" s="40">
        <v>-11604</v>
      </c>
      <c r="G66" s="40">
        <v>-3791</v>
      </c>
      <c r="H66" s="40">
        <v>34662</v>
      </c>
      <c r="I66" s="40">
        <v>-11987</v>
      </c>
      <c r="J66" s="40">
        <v>1693</v>
      </c>
      <c r="K66" s="41">
        <v>-1770</v>
      </c>
      <c r="L66" s="41">
        <v>-18677</v>
      </c>
      <c r="M66" s="41">
        <v>-6725</v>
      </c>
    </row>
    <row r="67" spans="1:13" s="31" customFormat="1" x14ac:dyDescent="0.35">
      <c r="A67" s="30"/>
      <c r="B67" s="36" t="s">
        <v>52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  <c r="H67" s="46">
        <v>0</v>
      </c>
      <c r="I67" s="46">
        <v>-6507</v>
      </c>
      <c r="J67" s="46">
        <v>-33668</v>
      </c>
      <c r="K67" s="47">
        <v>-16084</v>
      </c>
      <c r="L67" s="47">
        <v>-24108</v>
      </c>
      <c r="M67" s="47">
        <v>-24232</v>
      </c>
    </row>
    <row r="68" spans="1:13" s="28" customFormat="1" x14ac:dyDescent="0.35">
      <c r="A68" s="27"/>
      <c r="B68" s="33" t="s">
        <v>53</v>
      </c>
      <c r="C68" s="48">
        <v>0</v>
      </c>
      <c r="D68" s="48">
        <v>0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9">
        <v>0</v>
      </c>
      <c r="L68" s="49">
        <v>0</v>
      </c>
      <c r="M68" s="49">
        <v>0</v>
      </c>
    </row>
    <row r="69" spans="1:13" s="5" customFormat="1" x14ac:dyDescent="0.35">
      <c r="A69" s="3"/>
      <c r="B69" s="2" t="s">
        <v>3</v>
      </c>
      <c r="C69" s="45">
        <f>C45+C46+C49</f>
        <v>347282</v>
      </c>
      <c r="D69" s="45">
        <f t="shared" ref="D69:L69" si="13">D45+D46+D49</f>
        <v>16480</v>
      </c>
      <c r="E69" s="45">
        <f t="shared" si="13"/>
        <v>249045</v>
      </c>
      <c r="F69" s="45">
        <f t="shared" si="13"/>
        <v>-215580</v>
      </c>
      <c r="G69" s="45">
        <f t="shared" si="13"/>
        <v>33599</v>
      </c>
      <c r="H69" s="45">
        <f t="shared" si="13"/>
        <v>113568</v>
      </c>
      <c r="I69" s="45">
        <f t="shared" si="13"/>
        <v>134240</v>
      </c>
      <c r="J69" s="45">
        <f t="shared" si="13"/>
        <v>-1178012</v>
      </c>
      <c r="K69" s="45">
        <f t="shared" si="13"/>
        <v>142868</v>
      </c>
      <c r="L69" s="45">
        <f t="shared" si="13"/>
        <v>163713</v>
      </c>
      <c r="M69" s="45">
        <f>M45+M46+M49</f>
        <v>280409</v>
      </c>
    </row>
    <row r="70" spans="1:13" x14ac:dyDescent="0.35">
      <c r="A70" s="1"/>
      <c r="B70" s="26" t="s">
        <v>14</v>
      </c>
      <c r="C70" s="40">
        <v>-82793</v>
      </c>
      <c r="D70" s="40">
        <v>13622</v>
      </c>
      <c r="E70" s="40">
        <v>-63981</v>
      </c>
      <c r="F70" s="40">
        <v>-6774</v>
      </c>
      <c r="G70" s="40">
        <v>-12496</v>
      </c>
      <c r="H70" s="40">
        <v>-2955</v>
      </c>
      <c r="I70" s="40">
        <v>-34948</v>
      </c>
      <c r="J70" s="40">
        <v>163337</v>
      </c>
      <c r="K70" s="41">
        <v>492320</v>
      </c>
      <c r="L70" s="41">
        <v>-492320</v>
      </c>
      <c r="M70" s="41">
        <v>0</v>
      </c>
    </row>
    <row r="71" spans="1:13" s="5" customFormat="1" x14ac:dyDescent="0.35">
      <c r="A71" s="3"/>
      <c r="B71" s="1" t="s">
        <v>15</v>
      </c>
      <c r="C71" s="42">
        <v>-10232</v>
      </c>
      <c r="D71" s="42">
        <v>-45430</v>
      </c>
      <c r="E71" s="42">
        <v>-16756</v>
      </c>
      <c r="F71" s="42">
        <v>81639</v>
      </c>
      <c r="G71" s="42">
        <v>-3896</v>
      </c>
      <c r="H71" s="42">
        <v>-34137</v>
      </c>
      <c r="I71" s="42">
        <v>-13463</v>
      </c>
      <c r="J71" s="42">
        <v>223745</v>
      </c>
      <c r="K71" s="10">
        <v>-534619</v>
      </c>
      <c r="L71" s="10">
        <v>140469</v>
      </c>
      <c r="M71" s="10">
        <v>-95317</v>
      </c>
    </row>
    <row r="72" spans="1:13" s="5" customFormat="1" x14ac:dyDescent="0.35">
      <c r="A72" s="3"/>
      <c r="B72" s="26" t="s">
        <v>74</v>
      </c>
      <c r="C72" s="40">
        <v>0</v>
      </c>
      <c r="D72" s="40">
        <v>0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1">
        <v>0</v>
      </c>
      <c r="L72" s="41">
        <v>0</v>
      </c>
      <c r="M72" s="41">
        <v>0</v>
      </c>
    </row>
    <row r="73" spans="1:13" x14ac:dyDescent="0.35">
      <c r="A73" s="2"/>
      <c r="B73" s="2" t="s">
        <v>16</v>
      </c>
      <c r="C73" s="45">
        <f>SUM(C69:C72)</f>
        <v>254257</v>
      </c>
      <c r="D73" s="45">
        <f t="shared" ref="D73:L73" si="14">SUM(D69:D72)</f>
        <v>-15328</v>
      </c>
      <c r="E73" s="45">
        <f t="shared" si="14"/>
        <v>168308</v>
      </c>
      <c r="F73" s="45">
        <f t="shared" si="14"/>
        <v>-140715</v>
      </c>
      <c r="G73" s="45">
        <f t="shared" si="14"/>
        <v>17207</v>
      </c>
      <c r="H73" s="45">
        <f t="shared" si="14"/>
        <v>76476</v>
      </c>
      <c r="I73" s="45">
        <f t="shared" si="14"/>
        <v>85829</v>
      </c>
      <c r="J73" s="45">
        <f t="shared" si="14"/>
        <v>-790930</v>
      </c>
      <c r="K73" s="45">
        <f t="shared" si="14"/>
        <v>100569</v>
      </c>
      <c r="L73" s="45">
        <f t="shared" si="14"/>
        <v>-188138</v>
      </c>
      <c r="M73" s="45">
        <f>SUM(M69:M72)</f>
        <v>185092</v>
      </c>
    </row>
    <row r="74" spans="1:13" s="5" customFormat="1" x14ac:dyDescent="0.35">
      <c r="A74" s="3"/>
      <c r="B74" s="26" t="s">
        <v>17</v>
      </c>
      <c r="C74" s="40">
        <v>0</v>
      </c>
      <c r="D74" s="40">
        <v>0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1">
        <v>0</v>
      </c>
      <c r="L74" s="41">
        <v>0</v>
      </c>
      <c r="M74" s="41">
        <v>0</v>
      </c>
    </row>
    <row r="75" spans="1:13" x14ac:dyDescent="0.35">
      <c r="A75" s="1"/>
      <c r="B75" s="2" t="s">
        <v>25</v>
      </c>
      <c r="C75" s="45">
        <f>+C73+C74</f>
        <v>254257</v>
      </c>
      <c r="D75" s="45">
        <f t="shared" ref="D75:M75" si="15">+D73+D74</f>
        <v>-15328</v>
      </c>
      <c r="E75" s="45">
        <f t="shared" si="15"/>
        <v>168308</v>
      </c>
      <c r="F75" s="45">
        <f t="shared" si="15"/>
        <v>-140715</v>
      </c>
      <c r="G75" s="45">
        <f t="shared" si="15"/>
        <v>17207</v>
      </c>
      <c r="H75" s="45">
        <f t="shared" si="15"/>
        <v>76476</v>
      </c>
      <c r="I75" s="45">
        <f t="shared" si="15"/>
        <v>85829</v>
      </c>
      <c r="J75" s="45">
        <f t="shared" si="15"/>
        <v>-790930</v>
      </c>
      <c r="K75" s="45">
        <f t="shared" si="15"/>
        <v>100569</v>
      </c>
      <c r="L75" s="45">
        <f t="shared" si="15"/>
        <v>-188138</v>
      </c>
      <c r="M75" s="45">
        <f t="shared" si="15"/>
        <v>185092</v>
      </c>
    </row>
    <row r="76" spans="1:13" x14ac:dyDescent="0.35">
      <c r="A76" s="1"/>
      <c r="B76" s="1"/>
      <c r="C76" s="16"/>
      <c r="D76" s="17"/>
      <c r="E76" s="20"/>
      <c r="F76" s="20"/>
      <c r="G76" s="16"/>
      <c r="H76" s="20"/>
      <c r="I76" s="17"/>
      <c r="J76" s="19"/>
      <c r="K76" s="19"/>
      <c r="L76" s="29"/>
      <c r="M76" s="29"/>
    </row>
    <row r="77" spans="1:13" x14ac:dyDescent="0.35">
      <c r="B77" s="27" t="s">
        <v>73</v>
      </c>
      <c r="C77" s="19"/>
      <c r="D77" s="19"/>
      <c r="E77" s="19"/>
      <c r="F77" s="19"/>
      <c r="G77" s="19"/>
      <c r="H77" s="19"/>
      <c r="I77" s="19"/>
      <c r="J77" s="21"/>
      <c r="K77" s="19"/>
    </row>
    <row r="78" spans="1:13" x14ac:dyDescent="0.35">
      <c r="B78" s="1"/>
      <c r="C78" s="19"/>
      <c r="D78" s="19"/>
      <c r="E78" s="19"/>
      <c r="F78" s="19"/>
      <c r="G78" s="19"/>
      <c r="H78" s="19"/>
      <c r="I78" s="19"/>
      <c r="J78" s="19"/>
      <c r="K78" s="19"/>
    </row>
    <row r="79" spans="1:13" x14ac:dyDescent="0.35"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3" x14ac:dyDescent="0.35">
      <c r="B80" s="27"/>
    </row>
    <row r="83" spans="3:13" x14ac:dyDescent="0.35"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</row>
    <row r="85" spans="3:13" x14ac:dyDescent="0.35"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</row>
    <row r="86" spans="3:13" x14ac:dyDescent="0.35">
      <c r="J86" s="29"/>
      <c r="K86" s="29"/>
      <c r="L86" s="29"/>
      <c r="M86" s="29"/>
    </row>
    <row r="104" spans="7:13" x14ac:dyDescent="0.35">
      <c r="G104" s="29"/>
      <c r="H104" s="29"/>
      <c r="I104" s="29"/>
      <c r="J104" s="29"/>
      <c r="K104" s="29"/>
      <c r="L104" s="29"/>
      <c r="M104" s="29"/>
    </row>
  </sheetData>
  <conditionalFormatting sqref="B10:B12">
    <cfRule type="duplicateValues" dxfId="5" priority="5"/>
    <cfRule type="duplicateValues" dxfId="4" priority="6"/>
  </conditionalFormatting>
  <conditionalFormatting sqref="B14">
    <cfRule type="duplicateValues" dxfId="3" priority="3"/>
    <cfRule type="duplicateValues" dxfId="2" priority="4"/>
  </conditionalFormatting>
  <conditionalFormatting sqref="B17:B18">
    <cfRule type="duplicateValues" dxfId="1" priority="1"/>
    <cfRule type="duplicateValues" dxfId="0" priority="2"/>
  </conditionalFormatting>
  <pageMargins left="0.511811024" right="0.511811024" top="0.78740157499999996" bottom="0.78740157499999996" header="0.31496062000000002" footer="0.31496062000000002"/>
  <pageSetup paperSize="9" orientation="portrait" r:id="rId1"/>
  <customProperties>
    <customPr name="EpmWorksheetKeyString_GU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4"/>
  <sheetViews>
    <sheetView showGridLines="0" zoomScale="115" zoomScaleNormal="115" workbookViewId="0">
      <pane xSplit="2" ySplit="3" topLeftCell="D4" activePane="bottomRight" state="frozen"/>
      <selection activeCell="Q59" sqref="Q59"/>
      <selection pane="topRight" activeCell="Q59" sqref="Q59"/>
      <selection pane="bottomLeft" activeCell="Q59" sqref="Q59"/>
      <selection pane="bottomRight" activeCell="C6" sqref="C6:N12"/>
    </sheetView>
  </sheetViews>
  <sheetFormatPr defaultColWidth="8.81640625" defaultRowHeight="14.5" x14ac:dyDescent="0.35"/>
  <cols>
    <col min="1" max="1" width="2.81640625" customWidth="1"/>
    <col min="2" max="2" width="52.1796875" customWidth="1"/>
    <col min="3" max="5" width="14.81640625" customWidth="1"/>
    <col min="6" max="7" width="14.81640625" bestFit="1" customWidth="1"/>
    <col min="8" max="8" width="14.81640625" customWidth="1"/>
    <col min="9" max="9" width="14.81640625" bestFit="1" customWidth="1"/>
    <col min="10" max="10" width="16.1796875" bestFit="1" customWidth="1"/>
    <col min="11" max="13" width="14.81640625" bestFit="1" customWidth="1"/>
  </cols>
  <sheetData>
    <row r="1" spans="1:13" ht="15" customHeight="1" x14ac:dyDescent="0.35">
      <c r="A1" s="1"/>
      <c r="B1" s="1"/>
      <c r="C1" s="7"/>
      <c r="D1" s="1"/>
      <c r="E1" s="1"/>
      <c r="F1" s="1"/>
      <c r="G1" s="1"/>
      <c r="H1" s="10"/>
      <c r="I1" s="7"/>
      <c r="J1" s="10"/>
      <c r="K1" s="1"/>
    </row>
    <row r="2" spans="1:13" ht="14.25" customHeight="1" x14ac:dyDescent="0.35">
      <c r="A2" s="1"/>
      <c r="B2" s="34" t="s">
        <v>75</v>
      </c>
      <c r="C2" s="37">
        <v>44651</v>
      </c>
      <c r="D2" s="37">
        <f>+C2+100-DAY(C2+100)</f>
        <v>44742</v>
      </c>
      <c r="E2" s="37">
        <f t="shared" ref="E2:M2" si="0">+D2+100-DAY(D2+100)</f>
        <v>44834</v>
      </c>
      <c r="F2" s="37">
        <f t="shared" si="0"/>
        <v>44926</v>
      </c>
      <c r="G2" s="37">
        <f t="shared" si="0"/>
        <v>45016</v>
      </c>
      <c r="H2" s="37">
        <f t="shared" si="0"/>
        <v>45107</v>
      </c>
      <c r="I2" s="37">
        <f t="shared" si="0"/>
        <v>45199</v>
      </c>
      <c r="J2" s="37">
        <f t="shared" si="0"/>
        <v>45291</v>
      </c>
      <c r="K2" s="37">
        <f t="shared" si="0"/>
        <v>45382</v>
      </c>
      <c r="L2" s="37">
        <f t="shared" si="0"/>
        <v>45473</v>
      </c>
      <c r="M2" s="37">
        <f t="shared" si="0"/>
        <v>45565</v>
      </c>
    </row>
    <row r="3" spans="1:13" ht="14.4" customHeight="1" x14ac:dyDescent="0.35">
      <c r="A3" s="12"/>
      <c r="B3" s="34" t="s">
        <v>76</v>
      </c>
      <c r="C3" s="15" t="str">
        <f>IF(MONTH(C2)&lt;=3,"1T",IF(MONTH(C2)&lt;=6,"2T",IF(MONTH(C2)&lt;=9,"3T","4T")))&amp;RIGHT(YEAR(C2),2)</f>
        <v>1T22</v>
      </c>
      <c r="D3" s="15" t="str">
        <f>IF(MONTH(D2)&lt;=3,"1T",IF(MONTH(D2)&lt;=6,"2T",IF(MONTH(D2)&lt;=9,"3T","4T")))&amp;RIGHT(YEAR(D2),2)</f>
        <v>2T22</v>
      </c>
      <c r="E3" s="15" t="str">
        <f t="shared" ref="E3:M3" si="1">IF(MONTH(E2)&lt;=3,"1T",IF(MONTH(E2)&lt;=6,"2T",IF(MONTH(E2)&lt;=9,"3T","4T")))&amp;RIGHT(YEAR(E2),2)</f>
        <v>3T22</v>
      </c>
      <c r="F3" s="15" t="str">
        <f t="shared" si="1"/>
        <v>4T22</v>
      </c>
      <c r="G3" s="15" t="str">
        <f t="shared" si="1"/>
        <v>1T23</v>
      </c>
      <c r="H3" s="15" t="str">
        <f t="shared" si="1"/>
        <v>2T23</v>
      </c>
      <c r="I3" s="15" t="str">
        <f t="shared" si="1"/>
        <v>3T23</v>
      </c>
      <c r="J3" s="15" t="str">
        <f t="shared" si="1"/>
        <v>4T23</v>
      </c>
      <c r="K3" s="15" t="str">
        <f t="shared" si="1"/>
        <v>1T24</v>
      </c>
      <c r="L3" s="15" t="str">
        <f t="shared" si="1"/>
        <v>2T24</v>
      </c>
      <c r="M3" s="15" t="str">
        <f t="shared" si="1"/>
        <v>3T24</v>
      </c>
    </row>
    <row r="4" spans="1:13" x14ac:dyDescent="0.35">
      <c r="A4" s="2"/>
      <c r="B4" s="22" t="s">
        <v>0</v>
      </c>
      <c r="C4" s="38">
        <f>+C5+C13+C19+C20</f>
        <v>7251126</v>
      </c>
      <c r="D4" s="38">
        <f t="shared" ref="D4:M4" si="2">+D5+D13+D19+D20</f>
        <v>7530179</v>
      </c>
      <c r="E4" s="38">
        <f t="shared" si="2"/>
        <v>8786795</v>
      </c>
      <c r="F4" s="38">
        <f t="shared" si="2"/>
        <v>9262314</v>
      </c>
      <c r="G4" s="38">
        <f t="shared" si="2"/>
        <v>8900105</v>
      </c>
      <c r="H4" s="38">
        <f t="shared" si="2"/>
        <v>8924567</v>
      </c>
      <c r="I4" s="38">
        <f t="shared" si="2"/>
        <v>9876819</v>
      </c>
      <c r="J4" s="38">
        <f t="shared" si="2"/>
        <v>10268242</v>
      </c>
      <c r="K4" s="38">
        <f t="shared" si="2"/>
        <v>9700222</v>
      </c>
      <c r="L4" s="38">
        <f t="shared" si="2"/>
        <v>9735277</v>
      </c>
      <c r="M4" s="38">
        <f t="shared" si="2"/>
        <v>10595839</v>
      </c>
    </row>
    <row r="5" spans="1:13" x14ac:dyDescent="0.35">
      <c r="A5" s="2"/>
      <c r="B5" s="11" t="s">
        <v>30</v>
      </c>
      <c r="C5" s="39">
        <f t="shared" ref="C5:L5" si="3">SUM(C6:C12)</f>
        <v>5370575</v>
      </c>
      <c r="D5" s="39">
        <f t="shared" si="3"/>
        <v>5223314</v>
      </c>
      <c r="E5" s="39">
        <f t="shared" si="3"/>
        <v>6754188</v>
      </c>
      <c r="F5" s="39">
        <f t="shared" si="3"/>
        <v>6805454</v>
      </c>
      <c r="G5" s="39">
        <f t="shared" si="3"/>
        <v>6560225</v>
      </c>
      <c r="H5" s="39">
        <f t="shared" si="3"/>
        <v>6417486</v>
      </c>
      <c r="I5" s="39">
        <f t="shared" si="3"/>
        <v>6417467</v>
      </c>
      <c r="J5" s="39">
        <f t="shared" si="3"/>
        <v>7221464</v>
      </c>
      <c r="K5" s="39">
        <f t="shared" si="3"/>
        <v>6364999</v>
      </c>
      <c r="L5" s="39">
        <f t="shared" si="3"/>
        <v>6310043</v>
      </c>
      <c r="M5" s="39">
        <f>SUM(M6:M12)</f>
        <v>8000784</v>
      </c>
    </row>
    <row r="6" spans="1:13" x14ac:dyDescent="0.35">
      <c r="A6" s="1"/>
      <c r="B6" s="23" t="s">
        <v>69</v>
      </c>
      <c r="C6" s="40">
        <v>2864813</v>
      </c>
      <c r="D6" s="40">
        <v>2818067</v>
      </c>
      <c r="E6" s="40">
        <v>4251522</v>
      </c>
      <c r="F6" s="40">
        <v>4170221</v>
      </c>
      <c r="G6" s="40">
        <v>2625694</v>
      </c>
      <c r="H6" s="40">
        <v>2508047</v>
      </c>
      <c r="I6" s="40">
        <v>2804863</v>
      </c>
      <c r="J6" s="40">
        <v>3460238</v>
      </c>
      <c r="K6" s="41">
        <v>2995663</v>
      </c>
      <c r="L6" s="41">
        <v>3335754</v>
      </c>
      <c r="M6" s="41">
        <v>4596154</v>
      </c>
    </row>
    <row r="7" spans="1:13" x14ac:dyDescent="0.35">
      <c r="A7" s="1"/>
      <c r="B7" s="9" t="s">
        <v>70</v>
      </c>
      <c r="C7" s="42">
        <v>0</v>
      </c>
      <c r="D7" s="42">
        <v>0</v>
      </c>
      <c r="E7" s="42">
        <v>0</v>
      </c>
      <c r="F7" s="42">
        <v>0</v>
      </c>
      <c r="G7" s="42">
        <v>1395019</v>
      </c>
      <c r="H7" s="42">
        <v>1428138</v>
      </c>
      <c r="I7" s="42">
        <v>1408901</v>
      </c>
      <c r="J7" s="42">
        <v>1399555</v>
      </c>
      <c r="K7" s="10">
        <v>1119544</v>
      </c>
      <c r="L7" s="10">
        <v>870468</v>
      </c>
      <c r="M7" s="10">
        <v>1280602</v>
      </c>
    </row>
    <row r="8" spans="1:13" x14ac:dyDescent="0.35">
      <c r="A8" s="1"/>
      <c r="B8" s="23" t="s">
        <v>11</v>
      </c>
      <c r="C8" s="40">
        <v>937006</v>
      </c>
      <c r="D8" s="40">
        <v>970677</v>
      </c>
      <c r="E8" s="40">
        <v>1040628</v>
      </c>
      <c r="F8" s="40">
        <v>977199</v>
      </c>
      <c r="G8" s="40">
        <v>1074252</v>
      </c>
      <c r="H8" s="40">
        <v>945667</v>
      </c>
      <c r="I8" s="40">
        <v>899552</v>
      </c>
      <c r="J8" s="40">
        <v>934359</v>
      </c>
      <c r="K8" s="41">
        <v>761385</v>
      </c>
      <c r="L8" s="41">
        <v>791539</v>
      </c>
      <c r="M8" s="41">
        <v>694906</v>
      </c>
    </row>
    <row r="9" spans="1:13" x14ac:dyDescent="0.35">
      <c r="A9" s="1"/>
      <c r="B9" s="9" t="s">
        <v>23</v>
      </c>
      <c r="C9" s="42">
        <v>483021</v>
      </c>
      <c r="D9" s="42">
        <v>332683</v>
      </c>
      <c r="E9" s="42">
        <v>202333</v>
      </c>
      <c r="F9" s="42">
        <v>141121</v>
      </c>
      <c r="G9" s="42">
        <v>435315</v>
      </c>
      <c r="H9" s="42">
        <v>515198</v>
      </c>
      <c r="I9" s="42">
        <v>342653</v>
      </c>
      <c r="J9" s="42">
        <v>387119</v>
      </c>
      <c r="K9" s="10">
        <v>701165</v>
      </c>
      <c r="L9" s="10">
        <v>514162</v>
      </c>
      <c r="M9" s="10">
        <v>695232</v>
      </c>
    </row>
    <row r="10" spans="1:13" x14ac:dyDescent="0.35">
      <c r="A10" s="1"/>
      <c r="B10" s="23" t="s">
        <v>34</v>
      </c>
      <c r="C10" s="40">
        <v>1081804</v>
      </c>
      <c r="D10" s="40">
        <v>1097247</v>
      </c>
      <c r="E10" s="40">
        <v>1254957</v>
      </c>
      <c r="F10" s="40">
        <v>1242622</v>
      </c>
      <c r="G10" s="40">
        <v>1029945</v>
      </c>
      <c r="H10" s="40">
        <v>1020436</v>
      </c>
      <c r="I10" s="40">
        <v>961498</v>
      </c>
      <c r="J10" s="40">
        <v>1040193</v>
      </c>
      <c r="K10" s="41">
        <v>787242</v>
      </c>
      <c r="L10" s="41">
        <v>798120</v>
      </c>
      <c r="M10" s="41">
        <v>733890</v>
      </c>
    </row>
    <row r="11" spans="1:13" x14ac:dyDescent="0.35">
      <c r="A11" s="1"/>
      <c r="B11" s="9" t="s">
        <v>10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10">
        <v>0</v>
      </c>
      <c r="L11" s="10">
        <v>0</v>
      </c>
      <c r="M11" s="10">
        <v>0</v>
      </c>
    </row>
    <row r="12" spans="1:13" x14ac:dyDescent="0.35">
      <c r="A12" s="1"/>
      <c r="B12" s="23" t="s">
        <v>12</v>
      </c>
      <c r="C12" s="40">
        <v>3931</v>
      </c>
      <c r="D12" s="40">
        <v>4640</v>
      </c>
      <c r="E12" s="40">
        <v>4748</v>
      </c>
      <c r="F12" s="40">
        <v>274291</v>
      </c>
      <c r="G12" s="40">
        <v>0</v>
      </c>
      <c r="H12" s="40">
        <v>0</v>
      </c>
      <c r="I12" s="40">
        <v>0</v>
      </c>
      <c r="J12" s="40">
        <v>0</v>
      </c>
      <c r="K12" s="41">
        <v>0</v>
      </c>
      <c r="L12" s="41">
        <v>0</v>
      </c>
      <c r="M12" s="41">
        <v>0</v>
      </c>
    </row>
    <row r="13" spans="1:13" x14ac:dyDescent="0.35">
      <c r="A13" s="2"/>
      <c r="B13" s="11" t="s">
        <v>33</v>
      </c>
      <c r="C13" s="39">
        <f t="shared" ref="C13:L13" si="4">SUM(C14:C18)</f>
        <v>3328195</v>
      </c>
      <c r="D13" s="39">
        <f t="shared" si="4"/>
        <v>3590991</v>
      </c>
      <c r="E13" s="39">
        <f t="shared" si="4"/>
        <v>3734018</v>
      </c>
      <c r="F13" s="39">
        <f t="shared" si="4"/>
        <v>3885009</v>
      </c>
      <c r="G13" s="39">
        <f t="shared" si="4"/>
        <v>4026208</v>
      </c>
      <c r="H13" s="39">
        <f t="shared" si="4"/>
        <v>4149814</v>
      </c>
      <c r="I13" s="39">
        <f t="shared" si="4"/>
        <v>5162570</v>
      </c>
      <c r="J13" s="39">
        <f t="shared" si="4"/>
        <v>4904270</v>
      </c>
      <c r="K13" s="39">
        <f t="shared" si="4"/>
        <v>5109702</v>
      </c>
      <c r="L13" s="39">
        <f t="shared" si="4"/>
        <v>5253932</v>
      </c>
      <c r="M13" s="39">
        <f>SUM(M14:M18)</f>
        <v>4467392</v>
      </c>
    </row>
    <row r="14" spans="1:13" x14ac:dyDescent="0.35">
      <c r="A14" s="6"/>
      <c r="B14" s="24" t="s">
        <v>22</v>
      </c>
      <c r="C14" s="43">
        <v>1522693</v>
      </c>
      <c r="D14" s="43">
        <v>1588244</v>
      </c>
      <c r="E14" s="43">
        <v>1654499</v>
      </c>
      <c r="F14" s="43">
        <v>1613885</v>
      </c>
      <c r="G14" s="43">
        <v>1753280</v>
      </c>
      <c r="H14" s="43">
        <v>1876885</v>
      </c>
      <c r="I14" s="43">
        <v>1981651</v>
      </c>
      <c r="J14" s="43">
        <v>1723349</v>
      </c>
      <c r="K14" s="44">
        <v>1898661</v>
      </c>
      <c r="L14" s="44">
        <v>2058014</v>
      </c>
      <c r="M14" s="44">
        <v>1906096</v>
      </c>
    </row>
    <row r="15" spans="1:13" x14ac:dyDescent="0.35">
      <c r="A15" s="1"/>
      <c r="B15" s="9" t="s">
        <v>13</v>
      </c>
      <c r="C15" s="42">
        <v>0</v>
      </c>
      <c r="D15" s="42">
        <v>0</v>
      </c>
      <c r="E15" s="42">
        <v>15215</v>
      </c>
      <c r="F15" s="42">
        <v>662</v>
      </c>
      <c r="G15" s="42">
        <v>0</v>
      </c>
      <c r="H15" s="42">
        <v>0</v>
      </c>
      <c r="I15" s="42">
        <v>0</v>
      </c>
      <c r="J15" s="42">
        <v>0</v>
      </c>
      <c r="K15" s="10">
        <v>0</v>
      </c>
      <c r="L15" s="10">
        <v>0</v>
      </c>
      <c r="M15" s="10">
        <v>0</v>
      </c>
    </row>
    <row r="16" spans="1:13" x14ac:dyDescent="0.35">
      <c r="A16" s="1"/>
      <c r="B16" s="23" t="s">
        <v>29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1">
        <v>0</v>
      </c>
      <c r="L16" s="41">
        <v>0</v>
      </c>
      <c r="M16" s="41">
        <v>0</v>
      </c>
    </row>
    <row r="17" spans="1:13" x14ac:dyDescent="0.35">
      <c r="A17" s="1"/>
      <c r="B17" s="9" t="s">
        <v>10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10">
        <v>0</v>
      </c>
      <c r="L17" s="10">
        <v>0</v>
      </c>
      <c r="M17" s="10">
        <v>0</v>
      </c>
    </row>
    <row r="18" spans="1:13" x14ac:dyDescent="0.35">
      <c r="A18" s="1"/>
      <c r="B18" s="24" t="s">
        <v>35</v>
      </c>
      <c r="C18" s="40">
        <v>1805502</v>
      </c>
      <c r="D18" s="40">
        <v>2002747</v>
      </c>
      <c r="E18" s="40">
        <v>2064304</v>
      </c>
      <c r="F18" s="40">
        <v>2270462</v>
      </c>
      <c r="G18" s="40">
        <v>2272928</v>
      </c>
      <c r="H18" s="40">
        <v>2272929</v>
      </c>
      <c r="I18" s="40">
        <v>3180919</v>
      </c>
      <c r="J18" s="40">
        <v>3180921</v>
      </c>
      <c r="K18" s="41">
        <v>3211041</v>
      </c>
      <c r="L18" s="41">
        <v>3195918</v>
      </c>
      <c r="M18" s="41">
        <v>2561296</v>
      </c>
    </row>
    <row r="19" spans="1:13" s="5" customFormat="1" x14ac:dyDescent="0.35">
      <c r="A19" s="4"/>
      <c r="B19" s="11" t="s">
        <v>19</v>
      </c>
      <c r="C19" s="45">
        <v>201628</v>
      </c>
      <c r="D19" s="45">
        <v>381383</v>
      </c>
      <c r="E19" s="45">
        <v>152986</v>
      </c>
      <c r="F19" s="45">
        <v>365820</v>
      </c>
      <c r="G19" s="45">
        <v>101063</v>
      </c>
      <c r="H19" s="45">
        <v>132403</v>
      </c>
      <c r="I19" s="45">
        <v>114356</v>
      </c>
      <c r="J19" s="45">
        <v>78605</v>
      </c>
      <c r="K19" s="39">
        <v>78444</v>
      </c>
      <c r="L19" s="39">
        <v>55718</v>
      </c>
      <c r="M19" s="39">
        <v>45170</v>
      </c>
    </row>
    <row r="20" spans="1:13" x14ac:dyDescent="0.35">
      <c r="A20" s="2"/>
      <c r="B20" s="25" t="s">
        <v>21</v>
      </c>
      <c r="C20" s="38">
        <f>SUM(C21:C31)</f>
        <v>-1649272</v>
      </c>
      <c r="D20" s="38">
        <f t="shared" ref="D20:M20" si="5">SUM(D21:D31)</f>
        <v>-1665509</v>
      </c>
      <c r="E20" s="38">
        <f t="shared" si="5"/>
        <v>-1854397</v>
      </c>
      <c r="F20" s="38">
        <f t="shared" si="5"/>
        <v>-1793969</v>
      </c>
      <c r="G20" s="38">
        <f t="shared" si="5"/>
        <v>-1787391</v>
      </c>
      <c r="H20" s="38">
        <f t="shared" si="5"/>
        <v>-1775136</v>
      </c>
      <c r="I20" s="38">
        <f t="shared" si="5"/>
        <v>-1817574</v>
      </c>
      <c r="J20" s="38">
        <f t="shared" si="5"/>
        <v>-1936097</v>
      </c>
      <c r="K20" s="38">
        <f t="shared" si="5"/>
        <v>-1852923</v>
      </c>
      <c r="L20" s="38">
        <f t="shared" si="5"/>
        <v>-1884416</v>
      </c>
      <c r="M20" s="38">
        <f t="shared" si="5"/>
        <v>-1917507</v>
      </c>
    </row>
    <row r="21" spans="1:13" s="5" customFormat="1" x14ac:dyDescent="0.35">
      <c r="A21" s="3"/>
      <c r="B21" s="9" t="s">
        <v>56</v>
      </c>
      <c r="C21" s="42">
        <v>-299537</v>
      </c>
      <c r="D21" s="42">
        <v>-306852</v>
      </c>
      <c r="E21" s="42">
        <v>-250238</v>
      </c>
      <c r="F21" s="42">
        <v>-246464</v>
      </c>
      <c r="G21" s="42">
        <v>-255765</v>
      </c>
      <c r="H21" s="42">
        <v>-266628</v>
      </c>
      <c r="I21" s="42">
        <v>-260577</v>
      </c>
      <c r="J21" s="42">
        <v>-270772</v>
      </c>
      <c r="K21" s="10">
        <v>-236462</v>
      </c>
      <c r="L21" s="10">
        <v>-232603</v>
      </c>
      <c r="M21" s="10">
        <v>-232693</v>
      </c>
    </row>
    <row r="22" spans="1:13" x14ac:dyDescent="0.35">
      <c r="A22" s="1"/>
      <c r="B22" s="23" t="s">
        <v>57</v>
      </c>
      <c r="C22" s="40">
        <v>-765824</v>
      </c>
      <c r="D22" s="40">
        <v>-766679</v>
      </c>
      <c r="E22" s="40">
        <v>-939382</v>
      </c>
      <c r="F22" s="40">
        <v>-1055114</v>
      </c>
      <c r="G22" s="40">
        <v>-910092</v>
      </c>
      <c r="H22" s="40">
        <v>-904733</v>
      </c>
      <c r="I22" s="40">
        <v>-1028436</v>
      </c>
      <c r="J22" s="40">
        <v>-1063557</v>
      </c>
      <c r="K22" s="41">
        <v>-966503</v>
      </c>
      <c r="L22" s="41">
        <v>-1008999</v>
      </c>
      <c r="M22" s="41">
        <v>-1098359</v>
      </c>
    </row>
    <row r="23" spans="1:13" s="5" customFormat="1" x14ac:dyDescent="0.35">
      <c r="A23" s="3"/>
      <c r="B23" s="9" t="s">
        <v>58</v>
      </c>
      <c r="C23" s="42">
        <v>-2704</v>
      </c>
      <c r="D23" s="42">
        <v>-2253</v>
      </c>
      <c r="E23" s="42">
        <v>-2290</v>
      </c>
      <c r="F23" s="42">
        <v>-2725</v>
      </c>
      <c r="G23" s="42">
        <v>-2401</v>
      </c>
      <c r="H23" s="42">
        <v>-2227</v>
      </c>
      <c r="I23" s="42">
        <v>-701</v>
      </c>
      <c r="J23" s="42">
        <v>-820</v>
      </c>
      <c r="K23" s="10">
        <v>-927</v>
      </c>
      <c r="L23" s="10">
        <v>-694</v>
      </c>
      <c r="M23" s="10">
        <v>-612</v>
      </c>
    </row>
    <row r="24" spans="1:13" x14ac:dyDescent="0.35">
      <c r="A24" s="1"/>
      <c r="B24" s="23" t="s">
        <v>59</v>
      </c>
      <c r="C24" s="40">
        <v>-117002</v>
      </c>
      <c r="D24" s="40">
        <v>-111552</v>
      </c>
      <c r="E24" s="40">
        <v>-99909</v>
      </c>
      <c r="F24" s="40">
        <v>6669</v>
      </c>
      <c r="G24" s="40">
        <v>-47479</v>
      </c>
      <c r="H24" s="40">
        <v>-46357</v>
      </c>
      <c r="I24" s="40">
        <v>17277</v>
      </c>
      <c r="J24" s="40">
        <v>-37166</v>
      </c>
      <c r="K24" s="41">
        <v>-36648</v>
      </c>
      <c r="L24" s="41">
        <v>-37387</v>
      </c>
      <c r="M24" s="41">
        <v>-37783</v>
      </c>
    </row>
    <row r="25" spans="1:13" s="5" customFormat="1" x14ac:dyDescent="0.35">
      <c r="A25" s="3"/>
      <c r="B25" s="9" t="s">
        <v>60</v>
      </c>
      <c r="C25" s="42">
        <v>-70027</v>
      </c>
      <c r="D25" s="42">
        <v>-69199</v>
      </c>
      <c r="E25" s="42">
        <v>-90949</v>
      </c>
      <c r="F25" s="42">
        <v>-84807</v>
      </c>
      <c r="G25" s="42">
        <v>-87763</v>
      </c>
      <c r="H25" s="42">
        <v>-87628</v>
      </c>
      <c r="I25" s="42">
        <v>-100924</v>
      </c>
      <c r="J25" s="42">
        <v>-102578</v>
      </c>
      <c r="K25" s="10">
        <v>-96644</v>
      </c>
      <c r="L25" s="10">
        <v>-96996</v>
      </c>
      <c r="M25" s="10">
        <v>-97785</v>
      </c>
    </row>
    <row r="26" spans="1:13" x14ac:dyDescent="0.35">
      <c r="A26" s="1"/>
      <c r="B26" s="23" t="s">
        <v>61</v>
      </c>
      <c r="C26" s="40">
        <v>-112286</v>
      </c>
      <c r="D26" s="40">
        <v>-169013</v>
      </c>
      <c r="E26" s="40">
        <v>-144860</v>
      </c>
      <c r="F26" s="40">
        <v>-145180</v>
      </c>
      <c r="G26" s="40">
        <v>-179689</v>
      </c>
      <c r="H26" s="40">
        <v>-161964</v>
      </c>
      <c r="I26" s="40">
        <v>-159458</v>
      </c>
      <c r="J26" s="40">
        <v>-160818</v>
      </c>
      <c r="K26" s="41">
        <v>-165538</v>
      </c>
      <c r="L26" s="41">
        <v>-163948</v>
      </c>
      <c r="M26" s="41">
        <v>-160668</v>
      </c>
    </row>
    <row r="27" spans="1:13" s="5" customFormat="1" x14ac:dyDescent="0.35">
      <c r="A27" s="3"/>
      <c r="B27" s="9" t="s">
        <v>62</v>
      </c>
      <c r="C27" s="42">
        <v>-20077</v>
      </c>
      <c r="D27" s="42">
        <v>-20060</v>
      </c>
      <c r="E27" s="42">
        <v>-32946</v>
      </c>
      <c r="F27" s="42">
        <v>-32936</v>
      </c>
      <c r="G27" s="42">
        <v>-44228</v>
      </c>
      <c r="H27" s="42">
        <v>-49249</v>
      </c>
      <c r="I27" s="42">
        <v>-53996</v>
      </c>
      <c r="J27" s="42">
        <v>-55912</v>
      </c>
      <c r="K27" s="10">
        <v>-51388</v>
      </c>
      <c r="L27" s="10">
        <v>-51351</v>
      </c>
      <c r="M27" s="10">
        <v>-50742</v>
      </c>
    </row>
    <row r="28" spans="1:13" x14ac:dyDescent="0.35">
      <c r="A28" s="1"/>
      <c r="B28" s="23" t="s">
        <v>63</v>
      </c>
      <c r="C28" s="40">
        <v>-161720</v>
      </c>
      <c r="D28" s="40">
        <v>-151185</v>
      </c>
      <c r="E28" s="40">
        <v>-162776</v>
      </c>
      <c r="F28" s="40">
        <v>-161749</v>
      </c>
      <c r="G28" s="40">
        <v>-200618</v>
      </c>
      <c r="H28" s="40">
        <v>-182686</v>
      </c>
      <c r="I28" s="40">
        <v>-158359</v>
      </c>
      <c r="J28" s="40">
        <v>-174582</v>
      </c>
      <c r="K28" s="41">
        <v>-231179</v>
      </c>
      <c r="L28" s="41">
        <v>-224732</v>
      </c>
      <c r="M28" s="41">
        <v>-173295</v>
      </c>
    </row>
    <row r="29" spans="1:13" s="5" customFormat="1" x14ac:dyDescent="0.35">
      <c r="A29" s="3"/>
      <c r="B29" s="9" t="s">
        <v>64</v>
      </c>
      <c r="C29" s="42">
        <v>-99923</v>
      </c>
      <c r="D29" s="42">
        <v>-68560</v>
      </c>
      <c r="E29" s="42">
        <v>-77034</v>
      </c>
      <c r="F29" s="42">
        <v>-74144</v>
      </c>
      <c r="G29" s="42">
        <v>-59221</v>
      </c>
      <c r="H29" s="42">
        <v>-73517</v>
      </c>
      <c r="I29" s="42">
        <v>-72283</v>
      </c>
      <c r="J29" s="42">
        <v>-69778</v>
      </c>
      <c r="K29" s="10">
        <v>-67517</v>
      </c>
      <c r="L29" s="10">
        <v>-67587</v>
      </c>
      <c r="M29" s="10">
        <v>-65457</v>
      </c>
    </row>
    <row r="30" spans="1:13" x14ac:dyDescent="0.35">
      <c r="A30" s="1"/>
      <c r="B30" s="23" t="s">
        <v>65</v>
      </c>
      <c r="C30" s="40">
        <v>-4</v>
      </c>
      <c r="D30" s="40">
        <v>-4</v>
      </c>
      <c r="E30" s="40">
        <v>-53750</v>
      </c>
      <c r="F30" s="40">
        <v>2614</v>
      </c>
      <c r="G30" s="40">
        <v>0</v>
      </c>
      <c r="H30" s="40">
        <v>0</v>
      </c>
      <c r="I30" s="40">
        <v>0</v>
      </c>
      <c r="J30" s="40">
        <v>0</v>
      </c>
      <c r="K30" s="41">
        <v>0</v>
      </c>
      <c r="L30" s="41">
        <v>0</v>
      </c>
      <c r="M30" s="41">
        <v>0</v>
      </c>
    </row>
    <row r="31" spans="1:13" s="5" customFormat="1" x14ac:dyDescent="0.35">
      <c r="A31" s="3"/>
      <c r="B31" s="9" t="s">
        <v>66</v>
      </c>
      <c r="C31" s="42">
        <v>-168</v>
      </c>
      <c r="D31" s="42">
        <v>-152</v>
      </c>
      <c r="E31" s="42">
        <v>-263</v>
      </c>
      <c r="F31" s="42">
        <v>-133</v>
      </c>
      <c r="G31" s="42">
        <v>-135</v>
      </c>
      <c r="H31" s="42">
        <v>-147</v>
      </c>
      <c r="I31" s="42">
        <v>-117</v>
      </c>
      <c r="J31" s="42">
        <v>-114</v>
      </c>
      <c r="K31" s="10">
        <v>-117</v>
      </c>
      <c r="L31" s="10">
        <v>-119</v>
      </c>
      <c r="M31" s="10">
        <v>-113</v>
      </c>
    </row>
    <row r="32" spans="1:13" x14ac:dyDescent="0.35">
      <c r="A32" s="1"/>
      <c r="B32" s="22" t="s">
        <v>18</v>
      </c>
      <c r="C32" s="38">
        <f>SUM(C33:C42)</f>
        <v>-5485293</v>
      </c>
      <c r="D32" s="38">
        <f t="shared" ref="D32:M32" si="6">SUM(D33:D42)</f>
        <v>-6932550</v>
      </c>
      <c r="E32" s="38">
        <f t="shared" si="6"/>
        <v>-6297502</v>
      </c>
      <c r="F32" s="38">
        <f t="shared" si="6"/>
        <v>-7583798</v>
      </c>
      <c r="G32" s="38">
        <f t="shared" si="6"/>
        <v>-4625304</v>
      </c>
      <c r="H32" s="38">
        <f t="shared" si="6"/>
        <v>-2893971</v>
      </c>
      <c r="I32" s="38">
        <f t="shared" si="6"/>
        <v>-4757340</v>
      </c>
      <c r="J32" s="38">
        <f t="shared" si="6"/>
        <v>-8116725</v>
      </c>
      <c r="K32" s="38">
        <f t="shared" si="6"/>
        <v>-4565045</v>
      </c>
      <c r="L32" s="38">
        <f t="shared" si="6"/>
        <v>-4138190</v>
      </c>
      <c r="M32" s="38">
        <f t="shared" si="6"/>
        <v>-4264086</v>
      </c>
    </row>
    <row r="33" spans="1:13" s="5" customFormat="1" x14ac:dyDescent="0.35">
      <c r="A33" s="3"/>
      <c r="B33" s="9" t="s">
        <v>4</v>
      </c>
      <c r="C33" s="42">
        <v>-1051355</v>
      </c>
      <c r="D33" s="42">
        <v>-1101745</v>
      </c>
      <c r="E33" s="42">
        <v>-1139366</v>
      </c>
      <c r="F33" s="42">
        <v>-2601586</v>
      </c>
      <c r="G33" s="42">
        <v>-970695</v>
      </c>
      <c r="H33" s="42">
        <v>-1593579</v>
      </c>
      <c r="I33" s="42">
        <v>-1002841</v>
      </c>
      <c r="J33" s="42">
        <v>-1217239</v>
      </c>
      <c r="K33" s="10">
        <v>-985166</v>
      </c>
      <c r="L33" s="10">
        <v>-951627</v>
      </c>
      <c r="M33" s="10">
        <v>-916212</v>
      </c>
    </row>
    <row r="34" spans="1:13" x14ac:dyDescent="0.35">
      <c r="A34" s="1"/>
      <c r="B34" s="23" t="s">
        <v>5</v>
      </c>
      <c r="C34" s="40">
        <v>-33231</v>
      </c>
      <c r="D34" s="40">
        <v>-71125</v>
      </c>
      <c r="E34" s="40">
        <v>-72618</v>
      </c>
      <c r="F34" s="40">
        <v>-92109</v>
      </c>
      <c r="G34" s="40">
        <v>-44575</v>
      </c>
      <c r="H34" s="40">
        <v>-56367</v>
      </c>
      <c r="I34" s="40">
        <v>-50680</v>
      </c>
      <c r="J34" s="40">
        <v>-99476</v>
      </c>
      <c r="K34" s="41">
        <v>-45769</v>
      </c>
      <c r="L34" s="41">
        <v>-37290</v>
      </c>
      <c r="M34" s="41">
        <v>-64364</v>
      </c>
    </row>
    <row r="35" spans="1:13" s="5" customFormat="1" x14ac:dyDescent="0.35">
      <c r="A35" s="3"/>
      <c r="B35" s="9" t="s">
        <v>6</v>
      </c>
      <c r="C35" s="42">
        <v>-368423</v>
      </c>
      <c r="D35" s="42">
        <v>-414954</v>
      </c>
      <c r="E35" s="42">
        <v>-493651</v>
      </c>
      <c r="F35" s="42">
        <v>-788204</v>
      </c>
      <c r="G35" s="42">
        <v>-495299</v>
      </c>
      <c r="H35" s="42">
        <v>-609852</v>
      </c>
      <c r="I35" s="42">
        <v>-600556</v>
      </c>
      <c r="J35" s="42">
        <v>-655855</v>
      </c>
      <c r="K35" s="10">
        <v>-438542</v>
      </c>
      <c r="L35" s="10">
        <v>-456974</v>
      </c>
      <c r="M35" s="10">
        <v>-567994</v>
      </c>
    </row>
    <row r="36" spans="1:13" x14ac:dyDescent="0.35">
      <c r="A36" s="1"/>
      <c r="B36" s="23" t="s">
        <v>7</v>
      </c>
      <c r="C36" s="40">
        <v>-651849</v>
      </c>
      <c r="D36" s="40">
        <v>-726208</v>
      </c>
      <c r="E36" s="40">
        <v>-1270754</v>
      </c>
      <c r="F36" s="40">
        <v>-1144407</v>
      </c>
      <c r="G36" s="40">
        <v>-817814</v>
      </c>
      <c r="H36" s="40">
        <v>-819928</v>
      </c>
      <c r="I36" s="40">
        <v>-986747</v>
      </c>
      <c r="J36" s="40">
        <v>-1120971</v>
      </c>
      <c r="K36" s="41">
        <v>-912873</v>
      </c>
      <c r="L36" s="41">
        <v>-972387</v>
      </c>
      <c r="M36" s="41">
        <v>-1627744</v>
      </c>
    </row>
    <row r="37" spans="1:13" s="5" customFormat="1" x14ac:dyDescent="0.35">
      <c r="A37" s="3"/>
      <c r="B37" s="9" t="s">
        <v>8</v>
      </c>
      <c r="C37" s="42">
        <v>-560135</v>
      </c>
      <c r="D37" s="42">
        <v>-588963</v>
      </c>
      <c r="E37" s="42">
        <v>-832854</v>
      </c>
      <c r="F37" s="42">
        <v>-764180</v>
      </c>
      <c r="G37" s="42">
        <v>-810081</v>
      </c>
      <c r="H37" s="42">
        <v>-811734</v>
      </c>
      <c r="I37" s="42">
        <v>-876260</v>
      </c>
      <c r="J37" s="42">
        <v>-984051</v>
      </c>
      <c r="K37" s="10">
        <v>-971645</v>
      </c>
      <c r="L37" s="10">
        <v>-998760</v>
      </c>
      <c r="M37" s="10">
        <v>-1015988</v>
      </c>
    </row>
    <row r="38" spans="1:13" x14ac:dyDescent="0.35">
      <c r="A38" s="1"/>
      <c r="B38" s="23" t="s">
        <v>9</v>
      </c>
      <c r="C38" s="40">
        <v>-648271</v>
      </c>
      <c r="D38" s="40">
        <v>-450034</v>
      </c>
      <c r="E38" s="40">
        <v>-443521</v>
      </c>
      <c r="F38" s="40">
        <v>-544170</v>
      </c>
      <c r="G38" s="40">
        <v>-442021</v>
      </c>
      <c r="H38" s="40">
        <v>-488125</v>
      </c>
      <c r="I38" s="40">
        <v>-510415</v>
      </c>
      <c r="J38" s="40">
        <v>-602306</v>
      </c>
      <c r="K38" s="41">
        <v>-505536</v>
      </c>
      <c r="L38" s="41">
        <v>-464250</v>
      </c>
      <c r="M38" s="41">
        <v>-491069</v>
      </c>
    </row>
    <row r="39" spans="1:13" s="5" customFormat="1" x14ac:dyDescent="0.35">
      <c r="A39" s="3"/>
      <c r="B39" s="9" t="s">
        <v>10</v>
      </c>
      <c r="C39" s="42">
        <v>33627</v>
      </c>
      <c r="D39" s="42">
        <v>-33627</v>
      </c>
      <c r="E39" s="42">
        <v>0</v>
      </c>
      <c r="F39" s="42">
        <v>50320</v>
      </c>
      <c r="G39" s="42">
        <v>0</v>
      </c>
      <c r="H39" s="42">
        <v>0</v>
      </c>
      <c r="I39" s="42">
        <v>0</v>
      </c>
      <c r="J39" s="42">
        <v>0</v>
      </c>
      <c r="K39" s="10">
        <v>0</v>
      </c>
      <c r="L39" s="10">
        <v>0</v>
      </c>
      <c r="M39" s="10">
        <v>0</v>
      </c>
    </row>
    <row r="40" spans="1:13" x14ac:dyDescent="0.35">
      <c r="A40" s="1"/>
      <c r="B40" s="24" t="s">
        <v>27</v>
      </c>
      <c r="C40" s="40">
        <v>-1887500</v>
      </c>
      <c r="D40" s="40">
        <v>-3196229</v>
      </c>
      <c r="E40" s="40">
        <v>-1551553</v>
      </c>
      <c r="F40" s="40">
        <v>-1082005</v>
      </c>
      <c r="G40" s="40">
        <v>-742551</v>
      </c>
      <c r="H40" s="40">
        <v>1630573</v>
      </c>
      <c r="I40" s="40">
        <v>191423</v>
      </c>
      <c r="J40" s="40">
        <v>-3250845</v>
      </c>
      <c r="K40" s="41">
        <v>-442806</v>
      </c>
      <c r="L40" s="41">
        <v>-149319</v>
      </c>
      <c r="M40" s="41">
        <v>885204</v>
      </c>
    </row>
    <row r="41" spans="1:13" s="5" customFormat="1" x14ac:dyDescent="0.35">
      <c r="A41" s="3"/>
      <c r="B41" s="9" t="s">
        <v>28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10">
        <v>0</v>
      </c>
      <c r="L41" s="10">
        <v>0</v>
      </c>
      <c r="M41" s="10">
        <v>0</v>
      </c>
    </row>
    <row r="42" spans="1:13" x14ac:dyDescent="0.35">
      <c r="A42" s="1"/>
      <c r="B42" s="23" t="s">
        <v>20</v>
      </c>
      <c r="C42" s="40">
        <v>-318156</v>
      </c>
      <c r="D42" s="40">
        <v>-349665</v>
      </c>
      <c r="E42" s="40">
        <v>-493185</v>
      </c>
      <c r="F42" s="40">
        <v>-617457</v>
      </c>
      <c r="G42" s="40">
        <v>-302268</v>
      </c>
      <c r="H42" s="40">
        <v>-144959</v>
      </c>
      <c r="I42" s="40">
        <v>-921264</v>
      </c>
      <c r="J42" s="40">
        <v>-185982</v>
      </c>
      <c r="K42" s="41">
        <v>-262708</v>
      </c>
      <c r="L42" s="41">
        <v>-107583</v>
      </c>
      <c r="M42" s="41">
        <v>-465919</v>
      </c>
    </row>
    <row r="43" spans="1:13" s="5" customFormat="1" x14ac:dyDescent="0.35">
      <c r="A43" s="4"/>
      <c r="B43" s="2" t="s">
        <v>24</v>
      </c>
      <c r="C43" s="45">
        <v>515871</v>
      </c>
      <c r="D43" s="45">
        <v>307720</v>
      </c>
      <c r="E43" s="45">
        <v>499090</v>
      </c>
      <c r="F43" s="45">
        <v>655243</v>
      </c>
      <c r="G43" s="45">
        <v>222877</v>
      </c>
      <c r="H43" s="45">
        <v>495321</v>
      </c>
      <c r="I43" s="45">
        <v>598185</v>
      </c>
      <c r="J43" s="45">
        <v>249091</v>
      </c>
      <c r="K43" s="39">
        <v>446085</v>
      </c>
      <c r="L43" s="39">
        <v>629417</v>
      </c>
      <c r="M43" s="39">
        <v>610372</v>
      </c>
    </row>
    <row r="44" spans="1:13" x14ac:dyDescent="0.35">
      <c r="A44" s="2"/>
      <c r="B44" s="22" t="s">
        <v>26</v>
      </c>
      <c r="C44" s="38">
        <v>121032</v>
      </c>
      <c r="D44" s="38">
        <v>1805158</v>
      </c>
      <c r="E44" s="38">
        <v>34434</v>
      </c>
      <c r="F44" s="38">
        <v>-87442</v>
      </c>
      <c r="G44" s="38">
        <v>-11457</v>
      </c>
      <c r="H44" s="38">
        <v>72991</v>
      </c>
      <c r="I44" s="38">
        <v>798397</v>
      </c>
      <c r="J44" s="38">
        <v>455715</v>
      </c>
      <c r="K44" s="38">
        <v>4767</v>
      </c>
      <c r="L44" s="38">
        <v>8412</v>
      </c>
      <c r="M44" s="38">
        <v>28319</v>
      </c>
    </row>
    <row r="45" spans="1:13" s="5" customFormat="1" x14ac:dyDescent="0.35">
      <c r="A45" s="3"/>
      <c r="B45" s="2" t="s">
        <v>1</v>
      </c>
      <c r="C45" s="45">
        <f>+C4+C32+C43+C44</f>
        <v>2402736</v>
      </c>
      <c r="D45" s="45">
        <f t="shared" ref="D45:M45" si="7">+D4+D32+D43+D44</f>
        <v>2710507</v>
      </c>
      <c r="E45" s="45">
        <f t="shared" si="7"/>
        <v>3022817</v>
      </c>
      <c r="F45" s="45">
        <f t="shared" si="7"/>
        <v>2246317</v>
      </c>
      <c r="G45" s="45">
        <f t="shared" si="7"/>
        <v>4486221</v>
      </c>
      <c r="H45" s="45">
        <f t="shared" si="7"/>
        <v>6598908</v>
      </c>
      <c r="I45" s="45">
        <f t="shared" si="7"/>
        <v>6516061</v>
      </c>
      <c r="J45" s="45">
        <f t="shared" si="7"/>
        <v>2856323</v>
      </c>
      <c r="K45" s="45">
        <f t="shared" si="7"/>
        <v>5586029</v>
      </c>
      <c r="L45" s="45">
        <f t="shared" si="7"/>
        <v>6234916</v>
      </c>
      <c r="M45" s="45">
        <f t="shared" si="7"/>
        <v>6970444</v>
      </c>
    </row>
    <row r="46" spans="1:13" s="5" customFormat="1" x14ac:dyDescent="0.35">
      <c r="A46" s="3"/>
      <c r="B46" s="22" t="s">
        <v>77</v>
      </c>
      <c r="C46" s="38">
        <f>+C47+C48</f>
        <v>-992712</v>
      </c>
      <c r="D46" s="38">
        <f t="shared" ref="D46:M46" si="8">+D47+D48</f>
        <v>-992840</v>
      </c>
      <c r="E46" s="38">
        <f t="shared" si="8"/>
        <v>-1270010</v>
      </c>
      <c r="F46" s="38">
        <f t="shared" si="8"/>
        <v>-1581457</v>
      </c>
      <c r="G46" s="38">
        <f t="shared" si="8"/>
        <v>-1354534</v>
      </c>
      <c r="H46" s="38">
        <f t="shared" si="8"/>
        <v>-1307924</v>
      </c>
      <c r="I46" s="38">
        <f t="shared" si="8"/>
        <v>-1325411</v>
      </c>
      <c r="J46" s="38">
        <f t="shared" si="8"/>
        <v>-1580881</v>
      </c>
      <c r="K46" s="38">
        <f t="shared" si="8"/>
        <v>-1478407</v>
      </c>
      <c r="L46" s="38">
        <f t="shared" si="8"/>
        <v>-1450343</v>
      </c>
      <c r="M46" s="38">
        <f t="shared" si="8"/>
        <v>-1490025</v>
      </c>
    </row>
    <row r="47" spans="1:13" x14ac:dyDescent="0.35">
      <c r="A47" s="2"/>
      <c r="B47" s="1" t="s">
        <v>67</v>
      </c>
      <c r="C47" s="42">
        <v>-782398</v>
      </c>
      <c r="D47" s="42">
        <v>-782664</v>
      </c>
      <c r="E47" s="42">
        <v>-936252</v>
      </c>
      <c r="F47" s="42">
        <v>-1247525</v>
      </c>
      <c r="G47" s="42">
        <v>-945764</v>
      </c>
      <c r="H47" s="42">
        <v>-899017</v>
      </c>
      <c r="I47" s="42">
        <v>-913882</v>
      </c>
      <c r="J47" s="42">
        <v>-1165416</v>
      </c>
      <c r="K47" s="10">
        <v>-967300</v>
      </c>
      <c r="L47" s="10">
        <v>-946223</v>
      </c>
      <c r="M47" s="10">
        <v>-968231</v>
      </c>
    </row>
    <row r="48" spans="1:13" s="5" customFormat="1" x14ac:dyDescent="0.35">
      <c r="A48" s="4"/>
      <c r="B48" s="26" t="s">
        <v>68</v>
      </c>
      <c r="C48" s="40">
        <v>-210314</v>
      </c>
      <c r="D48" s="40">
        <v>-210176</v>
      </c>
      <c r="E48" s="40">
        <v>-333758</v>
      </c>
      <c r="F48" s="40">
        <v>-333932</v>
      </c>
      <c r="G48" s="40">
        <v>-408770</v>
      </c>
      <c r="H48" s="40">
        <v>-408907</v>
      </c>
      <c r="I48" s="40">
        <v>-411529</v>
      </c>
      <c r="J48" s="40">
        <v>-415465</v>
      </c>
      <c r="K48" s="41">
        <v>-511107</v>
      </c>
      <c r="L48" s="41">
        <v>-504120</v>
      </c>
      <c r="M48" s="41">
        <v>-521794</v>
      </c>
    </row>
    <row r="49" spans="1:13" x14ac:dyDescent="0.35">
      <c r="A49" s="2"/>
      <c r="B49" s="2" t="s">
        <v>2</v>
      </c>
      <c r="C49" s="45">
        <f>+C50+C56+C62</f>
        <v>733102</v>
      </c>
      <c r="D49" s="45">
        <f t="shared" ref="D49:M49" si="9">+D50+D56+D62</f>
        <v>-1314397</v>
      </c>
      <c r="E49" s="45">
        <f t="shared" si="9"/>
        <v>-1701365</v>
      </c>
      <c r="F49" s="45">
        <f t="shared" si="9"/>
        <v>-1544585</v>
      </c>
      <c r="G49" s="45">
        <f t="shared" si="9"/>
        <v>-2655970</v>
      </c>
      <c r="H49" s="45">
        <f t="shared" si="9"/>
        <v>-3420487</v>
      </c>
      <c r="I49" s="45">
        <f t="shared" si="9"/>
        <v>-2980435</v>
      </c>
      <c r="J49" s="45">
        <f t="shared" si="9"/>
        <v>-2526698</v>
      </c>
      <c r="K49" s="45">
        <f t="shared" si="9"/>
        <v>-2966720</v>
      </c>
      <c r="L49" s="45">
        <f t="shared" si="9"/>
        <v>-3227219</v>
      </c>
      <c r="M49" s="45">
        <f t="shared" si="9"/>
        <v>-2914710</v>
      </c>
    </row>
    <row r="50" spans="1:13" s="5" customFormat="1" x14ac:dyDescent="0.35">
      <c r="A50" s="4"/>
      <c r="B50" s="22" t="s">
        <v>38</v>
      </c>
      <c r="C50" s="38">
        <f>SUM(C51:C55)</f>
        <v>766121</v>
      </c>
      <c r="D50" s="38">
        <f t="shared" ref="D50:M50" si="10">SUM(D51:D55)</f>
        <v>1012264</v>
      </c>
      <c r="E50" s="38">
        <f t="shared" si="10"/>
        <v>1021632</v>
      </c>
      <c r="F50" s="38">
        <f t="shared" si="10"/>
        <v>616792</v>
      </c>
      <c r="G50" s="38">
        <f t="shared" si="10"/>
        <v>1071367</v>
      </c>
      <c r="H50" s="38">
        <f t="shared" si="10"/>
        <v>609794</v>
      </c>
      <c r="I50" s="38">
        <f t="shared" si="10"/>
        <v>557898</v>
      </c>
      <c r="J50" s="38">
        <f t="shared" si="10"/>
        <v>843861</v>
      </c>
      <c r="K50" s="38">
        <f t="shared" si="10"/>
        <v>674906</v>
      </c>
      <c r="L50" s="38">
        <f t="shared" si="10"/>
        <v>691291</v>
      </c>
      <c r="M50" s="38">
        <f t="shared" si="10"/>
        <v>851473</v>
      </c>
    </row>
    <row r="51" spans="1:13" x14ac:dyDescent="0.35">
      <c r="A51" s="1"/>
      <c r="B51" s="9" t="s">
        <v>39</v>
      </c>
      <c r="C51" s="42">
        <v>214926</v>
      </c>
      <c r="D51" s="42">
        <v>317274</v>
      </c>
      <c r="E51" s="42">
        <v>177659</v>
      </c>
      <c r="F51" s="42">
        <v>287575</v>
      </c>
      <c r="G51" s="42">
        <v>145499</v>
      </c>
      <c r="H51" s="42">
        <v>7205</v>
      </c>
      <c r="I51" s="42">
        <v>15963</v>
      </c>
      <c r="J51" s="42">
        <v>-15209</v>
      </c>
      <c r="K51" s="10">
        <v>32234</v>
      </c>
      <c r="L51" s="10">
        <v>39465</v>
      </c>
      <c r="M51" s="10">
        <v>45173</v>
      </c>
    </row>
    <row r="52" spans="1:13" s="5" customFormat="1" x14ac:dyDescent="0.35">
      <c r="A52" s="3"/>
      <c r="B52" s="23" t="s">
        <v>40</v>
      </c>
      <c r="C52" s="40">
        <v>328983</v>
      </c>
      <c r="D52" s="40">
        <v>557013</v>
      </c>
      <c r="E52" s="40">
        <v>688081</v>
      </c>
      <c r="F52" s="40">
        <v>637777</v>
      </c>
      <c r="G52" s="40">
        <v>785665</v>
      </c>
      <c r="H52" s="40">
        <v>521962</v>
      </c>
      <c r="I52" s="40">
        <v>799945</v>
      </c>
      <c r="J52" s="40">
        <v>754916</v>
      </c>
      <c r="K52" s="41">
        <v>573675</v>
      </c>
      <c r="L52" s="41">
        <v>546491</v>
      </c>
      <c r="M52" s="41">
        <v>834889</v>
      </c>
    </row>
    <row r="53" spans="1:13" x14ac:dyDescent="0.35">
      <c r="A53" s="1"/>
      <c r="B53" s="9" t="s">
        <v>41</v>
      </c>
      <c r="C53" s="42">
        <v>112536</v>
      </c>
      <c r="D53" s="42">
        <v>122813</v>
      </c>
      <c r="E53" s="42">
        <v>161274</v>
      </c>
      <c r="F53" s="42">
        <v>-143984</v>
      </c>
      <c r="G53" s="42">
        <v>57028</v>
      </c>
      <c r="H53" s="42">
        <v>30156</v>
      </c>
      <c r="I53" s="42">
        <v>27467</v>
      </c>
      <c r="J53" s="42">
        <v>51327</v>
      </c>
      <c r="K53" s="10">
        <v>46816</v>
      </c>
      <c r="L53" s="10">
        <v>31686</v>
      </c>
      <c r="M53" s="10">
        <v>17996</v>
      </c>
    </row>
    <row r="54" spans="1:13" s="5" customFormat="1" x14ac:dyDescent="0.35">
      <c r="A54" s="3"/>
      <c r="B54" s="23" t="s">
        <v>42</v>
      </c>
      <c r="C54" s="40">
        <v>169801</v>
      </c>
      <c r="D54" s="40">
        <v>-44961</v>
      </c>
      <c r="E54" s="40">
        <v>265749</v>
      </c>
      <c r="F54" s="40">
        <v>176257</v>
      </c>
      <c r="G54" s="40">
        <v>149812</v>
      </c>
      <c r="H54" s="40">
        <v>107284</v>
      </c>
      <c r="I54" s="40">
        <v>110768</v>
      </c>
      <c r="J54" s="40">
        <v>111295</v>
      </c>
      <c r="K54" s="41">
        <v>73628</v>
      </c>
      <c r="L54" s="41">
        <v>128232</v>
      </c>
      <c r="M54" s="41">
        <v>12482</v>
      </c>
    </row>
    <row r="55" spans="1:13" x14ac:dyDescent="0.35">
      <c r="A55" s="1"/>
      <c r="B55" s="9" t="s">
        <v>43</v>
      </c>
      <c r="C55" s="42">
        <v>-60125</v>
      </c>
      <c r="D55" s="42">
        <v>60125</v>
      </c>
      <c r="E55" s="42">
        <v>-271131</v>
      </c>
      <c r="F55" s="42">
        <v>-340833</v>
      </c>
      <c r="G55" s="42">
        <v>-66637</v>
      </c>
      <c r="H55" s="42">
        <v>-56813</v>
      </c>
      <c r="I55" s="42">
        <v>-396245</v>
      </c>
      <c r="J55" s="42">
        <v>-58468</v>
      </c>
      <c r="K55" s="10">
        <v>-51447</v>
      </c>
      <c r="L55" s="10">
        <v>-54583</v>
      </c>
      <c r="M55" s="10">
        <v>-59067</v>
      </c>
    </row>
    <row r="56" spans="1:13" s="5" customFormat="1" x14ac:dyDescent="0.35">
      <c r="A56" s="4"/>
      <c r="B56" s="22" t="s">
        <v>44</v>
      </c>
      <c r="C56" s="38">
        <f>SUM(C57:C61)</f>
        <v>-828636</v>
      </c>
      <c r="D56" s="38">
        <f t="shared" ref="D56:M56" si="11">SUM(D57:D61)</f>
        <v>-1236942</v>
      </c>
      <c r="E56" s="38">
        <f t="shared" si="11"/>
        <v>-2101331</v>
      </c>
      <c r="F56" s="38">
        <f t="shared" si="11"/>
        <v>-2085179</v>
      </c>
      <c r="G56" s="38">
        <f t="shared" si="11"/>
        <v>-2534571</v>
      </c>
      <c r="H56" s="38">
        <f t="shared" si="11"/>
        <v>-2444048</v>
      </c>
      <c r="I56" s="38">
        <f t="shared" si="11"/>
        <v>-2378098</v>
      </c>
      <c r="J56" s="38">
        <f t="shared" si="11"/>
        <v>-2448333</v>
      </c>
      <c r="K56" s="38">
        <f t="shared" si="11"/>
        <v>-2399974</v>
      </c>
      <c r="L56" s="38">
        <f t="shared" si="11"/>
        <v>-2306794</v>
      </c>
      <c r="M56" s="38">
        <f t="shared" si="11"/>
        <v>-2454609</v>
      </c>
    </row>
    <row r="57" spans="1:13" x14ac:dyDescent="0.35">
      <c r="A57" s="1"/>
      <c r="B57" s="9" t="s">
        <v>45</v>
      </c>
      <c r="C57" s="42">
        <v>-713478</v>
      </c>
      <c r="D57" s="42">
        <v>-808204</v>
      </c>
      <c r="E57" s="42">
        <v>-1224167</v>
      </c>
      <c r="F57" s="42">
        <v>-1405978</v>
      </c>
      <c r="G57" s="42">
        <v>-1707243</v>
      </c>
      <c r="H57" s="42">
        <v>-1545304</v>
      </c>
      <c r="I57" s="42">
        <v>-1512107</v>
      </c>
      <c r="J57" s="42">
        <v>-1128757</v>
      </c>
      <c r="K57" s="10">
        <v>-1490072</v>
      </c>
      <c r="L57" s="10">
        <v>-1366429</v>
      </c>
      <c r="M57" s="10">
        <v>-1305655</v>
      </c>
    </row>
    <row r="58" spans="1:13" x14ac:dyDescent="0.35">
      <c r="A58" s="1"/>
      <c r="B58" s="23" t="s">
        <v>78</v>
      </c>
      <c r="C58" s="40">
        <v>-5074</v>
      </c>
      <c r="D58" s="40">
        <v>-6556</v>
      </c>
      <c r="E58" s="40">
        <v>-3895</v>
      </c>
      <c r="F58" s="40">
        <v>-3616</v>
      </c>
      <c r="G58" s="40">
        <v>-4395</v>
      </c>
      <c r="H58" s="40">
        <v>-5840</v>
      </c>
      <c r="I58" s="40">
        <v>-3928</v>
      </c>
      <c r="J58" s="40">
        <v>-3512</v>
      </c>
      <c r="K58" s="41">
        <v>-3525</v>
      </c>
      <c r="L58" s="41">
        <v>-3180</v>
      </c>
      <c r="M58" s="41">
        <v>-2424</v>
      </c>
    </row>
    <row r="59" spans="1:13" s="5" customFormat="1" x14ac:dyDescent="0.35">
      <c r="A59" s="3"/>
      <c r="B59" s="9" t="s">
        <v>46</v>
      </c>
      <c r="C59" s="42">
        <v>0</v>
      </c>
      <c r="D59" s="42">
        <v>0</v>
      </c>
      <c r="E59" s="42">
        <v>-560961</v>
      </c>
      <c r="F59" s="42">
        <v>-536077</v>
      </c>
      <c r="G59" s="42">
        <v>-553101</v>
      </c>
      <c r="H59" s="42">
        <v>-567409</v>
      </c>
      <c r="I59" s="42">
        <v>-578969</v>
      </c>
      <c r="J59" s="42">
        <v>-592842</v>
      </c>
      <c r="K59" s="10">
        <v>-609710</v>
      </c>
      <c r="L59" s="10">
        <v>-612879</v>
      </c>
      <c r="M59" s="10">
        <v>-621699</v>
      </c>
    </row>
    <row r="60" spans="1:13" x14ac:dyDescent="0.35">
      <c r="A60" s="1"/>
      <c r="B60" s="23" t="s">
        <v>47</v>
      </c>
      <c r="C60" s="40">
        <v>0</v>
      </c>
      <c r="D60" s="40">
        <v>0</v>
      </c>
      <c r="E60" s="40">
        <v>-93142</v>
      </c>
      <c r="F60" s="40">
        <v>-93881</v>
      </c>
      <c r="G60" s="40">
        <v>-88245</v>
      </c>
      <c r="H60" s="40">
        <v>-87174</v>
      </c>
      <c r="I60" s="40">
        <v>-89143</v>
      </c>
      <c r="J60" s="40">
        <v>-90868</v>
      </c>
      <c r="K60" s="41">
        <v>-85047</v>
      </c>
      <c r="L60" s="41">
        <v>-82961</v>
      </c>
      <c r="M60" s="41">
        <v>-84902</v>
      </c>
    </row>
    <row r="61" spans="1:13" s="5" customFormat="1" x14ac:dyDescent="0.35">
      <c r="A61" s="3"/>
      <c r="B61" s="9" t="s">
        <v>48</v>
      </c>
      <c r="C61" s="42">
        <v>-110084</v>
      </c>
      <c r="D61" s="42">
        <v>-422182</v>
      </c>
      <c r="E61" s="42">
        <v>-219166</v>
      </c>
      <c r="F61" s="42">
        <v>-45627</v>
      </c>
      <c r="G61" s="42">
        <v>-181587</v>
      </c>
      <c r="H61" s="42">
        <v>-238321</v>
      </c>
      <c r="I61" s="42">
        <v>-193951</v>
      </c>
      <c r="J61" s="42">
        <v>-632354</v>
      </c>
      <c r="K61" s="10">
        <v>-211620</v>
      </c>
      <c r="L61" s="10">
        <v>-241345</v>
      </c>
      <c r="M61" s="10">
        <v>-439929</v>
      </c>
    </row>
    <row r="62" spans="1:13" x14ac:dyDescent="0.35">
      <c r="A62" s="2"/>
      <c r="B62" s="22" t="s">
        <v>49</v>
      </c>
      <c r="C62" s="38">
        <f>SUM(C63:C68)</f>
        <v>795617</v>
      </c>
      <c r="D62" s="38">
        <f t="shared" ref="D62:M62" si="12">SUM(D63:D68)</f>
        <v>-1089719</v>
      </c>
      <c r="E62" s="38">
        <f t="shared" si="12"/>
        <v>-621666</v>
      </c>
      <c r="F62" s="38">
        <f t="shared" si="12"/>
        <v>-76198</v>
      </c>
      <c r="G62" s="38">
        <f t="shared" si="12"/>
        <v>-1192766</v>
      </c>
      <c r="H62" s="38">
        <f t="shared" si="12"/>
        <v>-1586233</v>
      </c>
      <c r="I62" s="38">
        <f t="shared" si="12"/>
        <v>-1160235</v>
      </c>
      <c r="J62" s="38">
        <f t="shared" si="12"/>
        <v>-922226</v>
      </c>
      <c r="K62" s="38">
        <f t="shared" si="12"/>
        <v>-1241652</v>
      </c>
      <c r="L62" s="38">
        <f t="shared" si="12"/>
        <v>-1611716</v>
      </c>
      <c r="M62" s="38">
        <f t="shared" si="12"/>
        <v>-1311574</v>
      </c>
    </row>
    <row r="63" spans="1:13" s="5" customFormat="1" x14ac:dyDescent="0.35">
      <c r="A63" s="3"/>
      <c r="B63" s="35" t="s">
        <v>54</v>
      </c>
      <c r="C63" s="42">
        <v>0</v>
      </c>
      <c r="D63" s="42">
        <v>-106873</v>
      </c>
      <c r="E63" s="42">
        <v>118906</v>
      </c>
      <c r="F63" s="42">
        <v>-209613</v>
      </c>
      <c r="G63" s="42">
        <v>-603745</v>
      </c>
      <c r="H63" s="42">
        <v>-476964</v>
      </c>
      <c r="I63" s="42">
        <v>-86256</v>
      </c>
      <c r="J63" s="42">
        <v>-217427</v>
      </c>
      <c r="K63" s="10">
        <v>-493374</v>
      </c>
      <c r="L63" s="10">
        <v>-367276</v>
      </c>
      <c r="M63" s="10">
        <v>-235755</v>
      </c>
    </row>
    <row r="64" spans="1:13" s="28" customFormat="1" x14ac:dyDescent="0.35">
      <c r="A64" s="27"/>
      <c r="B64" s="33" t="s">
        <v>55</v>
      </c>
      <c r="C64" s="48">
        <v>0</v>
      </c>
      <c r="D64" s="48">
        <v>-19435</v>
      </c>
      <c r="E64" s="48">
        <v>45055</v>
      </c>
      <c r="F64" s="48">
        <v>-48637</v>
      </c>
      <c r="G64" s="48">
        <v>-127405</v>
      </c>
      <c r="H64" s="48">
        <v>-97880</v>
      </c>
      <c r="I64" s="48">
        <v>-17591</v>
      </c>
      <c r="J64" s="48">
        <v>-88884</v>
      </c>
      <c r="K64" s="49">
        <v>-86773</v>
      </c>
      <c r="L64" s="49">
        <v>-66992</v>
      </c>
      <c r="M64" s="49">
        <v>-42655</v>
      </c>
    </row>
    <row r="65" spans="1:13" s="5" customFormat="1" x14ac:dyDescent="0.35">
      <c r="A65" s="3"/>
      <c r="B65" s="9" t="s">
        <v>50</v>
      </c>
      <c r="C65" s="42">
        <v>-174252</v>
      </c>
      <c r="D65" s="42">
        <v>-128523</v>
      </c>
      <c r="E65" s="42">
        <v>-306363</v>
      </c>
      <c r="F65" s="42">
        <v>-252589</v>
      </c>
      <c r="G65" s="42">
        <v>-391650</v>
      </c>
      <c r="H65" s="42">
        <v>-371039</v>
      </c>
      <c r="I65" s="42">
        <v>-718136</v>
      </c>
      <c r="J65" s="42">
        <v>-312750</v>
      </c>
      <c r="K65" s="10">
        <v>-396032</v>
      </c>
      <c r="L65" s="10">
        <v>-686387</v>
      </c>
      <c r="M65" s="10">
        <v>-324823</v>
      </c>
    </row>
    <row r="66" spans="1:13" x14ac:dyDescent="0.35">
      <c r="A66" s="1"/>
      <c r="B66" s="23" t="s">
        <v>51</v>
      </c>
      <c r="C66" s="40">
        <v>1049235</v>
      </c>
      <c r="D66" s="40">
        <v>-624701</v>
      </c>
      <c r="E66" s="40">
        <v>-192409</v>
      </c>
      <c r="F66" s="40">
        <v>214727</v>
      </c>
      <c r="G66" s="40">
        <v>162950</v>
      </c>
      <c r="H66" s="40">
        <v>27631</v>
      </c>
      <c r="I66" s="40">
        <v>4008</v>
      </c>
      <c r="J66" s="40">
        <v>-24685</v>
      </c>
      <c r="K66" s="41">
        <v>-2444</v>
      </c>
      <c r="L66" s="41">
        <v>4821</v>
      </c>
      <c r="M66" s="41">
        <v>58380</v>
      </c>
    </row>
    <row r="67" spans="1:13" s="31" customFormat="1" x14ac:dyDescent="0.35">
      <c r="A67" s="30"/>
      <c r="B67" s="36" t="s">
        <v>52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  <c r="H67" s="46">
        <v>-466996</v>
      </c>
      <c r="I67" s="46">
        <v>-260412</v>
      </c>
      <c r="J67" s="46">
        <v>-180973</v>
      </c>
      <c r="K67" s="47">
        <v>-191053</v>
      </c>
      <c r="L67" s="47">
        <v>-371921</v>
      </c>
      <c r="M67" s="47">
        <v>-729157</v>
      </c>
    </row>
    <row r="68" spans="1:13" s="28" customFormat="1" x14ac:dyDescent="0.35">
      <c r="A68" s="27"/>
      <c r="B68" s="33" t="s">
        <v>53</v>
      </c>
      <c r="C68" s="48">
        <v>-79366</v>
      </c>
      <c r="D68" s="48">
        <v>-210187</v>
      </c>
      <c r="E68" s="48">
        <v>-286855</v>
      </c>
      <c r="F68" s="48">
        <v>219914</v>
      </c>
      <c r="G68" s="48">
        <v>-232916</v>
      </c>
      <c r="H68" s="48">
        <v>-200985</v>
      </c>
      <c r="I68" s="48">
        <v>-81848</v>
      </c>
      <c r="J68" s="48">
        <v>-97507</v>
      </c>
      <c r="K68" s="49">
        <v>-71976</v>
      </c>
      <c r="L68" s="49">
        <v>-123961</v>
      </c>
      <c r="M68" s="49">
        <v>-37564</v>
      </c>
    </row>
    <row r="69" spans="1:13" s="5" customFormat="1" x14ac:dyDescent="0.35">
      <c r="A69" s="3"/>
      <c r="B69" s="2" t="s">
        <v>3</v>
      </c>
      <c r="C69" s="45">
        <f>C45+C46+C49</f>
        <v>2143126</v>
      </c>
      <c r="D69" s="45">
        <f t="shared" ref="D69:M69" si="13">D45+D46+D49</f>
        <v>403270</v>
      </c>
      <c r="E69" s="45">
        <f t="shared" si="13"/>
        <v>51442</v>
      </c>
      <c r="F69" s="45">
        <f t="shared" si="13"/>
        <v>-879725</v>
      </c>
      <c r="G69" s="45">
        <f t="shared" si="13"/>
        <v>475717</v>
      </c>
      <c r="H69" s="45">
        <f t="shared" si="13"/>
        <v>1870497</v>
      </c>
      <c r="I69" s="45">
        <f t="shared" si="13"/>
        <v>2210215</v>
      </c>
      <c r="J69" s="45">
        <f t="shared" si="13"/>
        <v>-1251256</v>
      </c>
      <c r="K69" s="45">
        <f t="shared" si="13"/>
        <v>1140902</v>
      </c>
      <c r="L69" s="45">
        <f t="shared" si="13"/>
        <v>1557354</v>
      </c>
      <c r="M69" s="45">
        <f t="shared" si="13"/>
        <v>2565709</v>
      </c>
    </row>
    <row r="70" spans="1:13" x14ac:dyDescent="0.35">
      <c r="A70" s="1"/>
      <c r="B70" s="26" t="s">
        <v>14</v>
      </c>
      <c r="C70" s="40">
        <v>-832805</v>
      </c>
      <c r="D70" s="40">
        <v>-677193</v>
      </c>
      <c r="E70" s="40">
        <v>-482944</v>
      </c>
      <c r="F70" s="40">
        <v>245057</v>
      </c>
      <c r="G70" s="40">
        <v>-473322</v>
      </c>
      <c r="H70" s="40">
        <v>-477572</v>
      </c>
      <c r="I70" s="40">
        <v>172775</v>
      </c>
      <c r="J70" s="40">
        <v>-23747</v>
      </c>
      <c r="K70" s="41">
        <v>-62149</v>
      </c>
      <c r="L70" s="41">
        <v>-432053</v>
      </c>
      <c r="M70" s="41">
        <v>-520122</v>
      </c>
    </row>
    <row r="71" spans="1:13" s="5" customFormat="1" x14ac:dyDescent="0.35">
      <c r="A71" s="3"/>
      <c r="B71" s="1" t="s">
        <v>15</v>
      </c>
      <c r="C71" s="42">
        <v>198905</v>
      </c>
      <c r="D71" s="42">
        <v>163269</v>
      </c>
      <c r="E71" s="42">
        <v>402901</v>
      </c>
      <c r="F71" s="42">
        <v>-13720</v>
      </c>
      <c r="G71" s="42">
        <v>-3831</v>
      </c>
      <c r="H71" s="42">
        <v>-63606</v>
      </c>
      <c r="I71" s="42">
        <v>248037</v>
      </c>
      <c r="J71" s="42">
        <v>3156915</v>
      </c>
      <c r="K71" s="10">
        <v>-348598</v>
      </c>
      <c r="L71" s="10">
        <v>1338614</v>
      </c>
      <c r="M71" s="10">
        <v>-181199</v>
      </c>
    </row>
    <row r="72" spans="1:13" s="5" customFormat="1" x14ac:dyDescent="0.35">
      <c r="A72" s="3"/>
      <c r="B72" s="26" t="s">
        <v>74</v>
      </c>
      <c r="C72" s="40">
        <v>139036</v>
      </c>
      <c r="D72" s="40">
        <v>24074</v>
      </c>
      <c r="E72" s="40">
        <v>100434</v>
      </c>
      <c r="F72" s="40">
        <v>-145693</v>
      </c>
      <c r="G72" s="40">
        <v>74909</v>
      </c>
      <c r="H72" s="40">
        <v>76251</v>
      </c>
      <c r="I72" s="40">
        <v>159236</v>
      </c>
      <c r="J72" s="40">
        <v>-21033</v>
      </c>
      <c r="K72" s="41">
        <v>40547</v>
      </c>
      <c r="L72" s="41">
        <v>-40547</v>
      </c>
      <c r="M72" s="41">
        <v>291403</v>
      </c>
    </row>
    <row r="73" spans="1:13" x14ac:dyDescent="0.35">
      <c r="A73" s="2"/>
      <c r="B73" s="2" t="s">
        <v>16</v>
      </c>
      <c r="C73" s="45">
        <f>SUM(C69:C72)</f>
        <v>1648262</v>
      </c>
      <c r="D73" s="45">
        <f t="shared" ref="D73:M73" si="14">SUM(D69:D72)</f>
        <v>-86580</v>
      </c>
      <c r="E73" s="45">
        <f t="shared" si="14"/>
        <v>71833</v>
      </c>
      <c r="F73" s="45">
        <f t="shared" si="14"/>
        <v>-794081</v>
      </c>
      <c r="G73" s="45">
        <f t="shared" si="14"/>
        <v>73473</v>
      </c>
      <c r="H73" s="45">
        <f t="shared" si="14"/>
        <v>1405570</v>
      </c>
      <c r="I73" s="45">
        <f t="shared" si="14"/>
        <v>2790263</v>
      </c>
      <c r="J73" s="45">
        <f t="shared" si="14"/>
        <v>1860879</v>
      </c>
      <c r="K73" s="45">
        <f t="shared" si="14"/>
        <v>770702</v>
      </c>
      <c r="L73" s="45">
        <f t="shared" si="14"/>
        <v>2423368</v>
      </c>
      <c r="M73" s="45">
        <f t="shared" si="14"/>
        <v>2155791</v>
      </c>
    </row>
    <row r="74" spans="1:13" s="5" customFormat="1" x14ac:dyDescent="0.35">
      <c r="A74" s="3"/>
      <c r="B74" s="26" t="s">
        <v>17</v>
      </c>
      <c r="C74" s="40">
        <v>87654</v>
      </c>
      <c r="D74" s="40">
        <v>899131</v>
      </c>
      <c r="E74" s="40">
        <v>0</v>
      </c>
      <c r="F74" s="40">
        <v>0</v>
      </c>
      <c r="G74" s="40">
        <v>-335377</v>
      </c>
      <c r="H74" s="40">
        <v>3363</v>
      </c>
      <c r="I74" s="40">
        <v>0</v>
      </c>
      <c r="J74" s="40">
        <v>0</v>
      </c>
      <c r="K74" s="41">
        <v>0</v>
      </c>
      <c r="L74" s="41">
        <v>0</v>
      </c>
      <c r="M74" s="41">
        <v>0</v>
      </c>
    </row>
    <row r="75" spans="1:13" x14ac:dyDescent="0.35">
      <c r="A75" s="1"/>
      <c r="B75" s="2" t="s">
        <v>25</v>
      </c>
      <c r="C75" s="45">
        <f>+C73+C74</f>
        <v>1735916</v>
      </c>
      <c r="D75" s="45">
        <f t="shared" ref="D75:M75" si="15">+D73+D74</f>
        <v>812551</v>
      </c>
      <c r="E75" s="45">
        <f t="shared" si="15"/>
        <v>71833</v>
      </c>
      <c r="F75" s="45">
        <f t="shared" si="15"/>
        <v>-794081</v>
      </c>
      <c r="G75" s="45">
        <f t="shared" si="15"/>
        <v>-261904</v>
      </c>
      <c r="H75" s="45">
        <f t="shared" si="15"/>
        <v>1408933</v>
      </c>
      <c r="I75" s="45">
        <f t="shared" si="15"/>
        <v>2790263</v>
      </c>
      <c r="J75" s="45">
        <f t="shared" si="15"/>
        <v>1860879</v>
      </c>
      <c r="K75" s="45">
        <f t="shared" si="15"/>
        <v>770702</v>
      </c>
      <c r="L75" s="45">
        <f t="shared" si="15"/>
        <v>2423368</v>
      </c>
      <c r="M75" s="45">
        <f t="shared" si="15"/>
        <v>2155791</v>
      </c>
    </row>
    <row r="76" spans="1:13" x14ac:dyDescent="0.35">
      <c r="A76" s="1"/>
      <c r="B76" s="1"/>
      <c r="C76" s="16"/>
      <c r="D76" s="17"/>
      <c r="E76" s="20"/>
      <c r="F76" s="20"/>
      <c r="G76" s="16"/>
      <c r="H76" s="20"/>
      <c r="I76" s="17"/>
      <c r="J76" s="19"/>
      <c r="K76" s="19"/>
      <c r="L76" s="29"/>
      <c r="M76" s="29"/>
    </row>
    <row r="77" spans="1:13" x14ac:dyDescent="0.35">
      <c r="A77" s="1"/>
      <c r="B77" s="27" t="s">
        <v>73</v>
      </c>
      <c r="C77" s="19"/>
      <c r="D77" s="19"/>
      <c r="E77" s="19"/>
      <c r="F77" s="19"/>
      <c r="G77" s="19"/>
      <c r="H77" s="19"/>
      <c r="I77" s="19"/>
      <c r="J77" s="21"/>
      <c r="K77" s="19"/>
    </row>
    <row r="78" spans="1:13" x14ac:dyDescent="0.35">
      <c r="A78" s="1"/>
      <c r="B78" s="1" t="s">
        <v>37</v>
      </c>
      <c r="C78" s="19"/>
      <c r="D78" s="19"/>
      <c r="E78" s="19"/>
      <c r="F78" s="19"/>
      <c r="G78" s="19"/>
      <c r="H78" s="19"/>
      <c r="I78" s="19"/>
      <c r="J78" s="19"/>
      <c r="K78" s="19"/>
    </row>
    <row r="79" spans="1:13" x14ac:dyDescent="0.35">
      <c r="A79" s="1"/>
      <c r="B79" s="1" t="s">
        <v>36</v>
      </c>
      <c r="C79" s="1"/>
      <c r="D79" s="1"/>
      <c r="E79" s="1"/>
      <c r="F79" s="1"/>
      <c r="G79" s="1"/>
      <c r="H79" s="1"/>
      <c r="I79" s="1"/>
      <c r="J79" s="1"/>
      <c r="K79" s="1"/>
    </row>
    <row r="80" spans="1:13" x14ac:dyDescent="0.35">
      <c r="B80" s="27"/>
    </row>
    <row r="83" spans="3:13" x14ac:dyDescent="0.35"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</row>
    <row r="85" spans="3:13" x14ac:dyDescent="0.35"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</row>
    <row r="86" spans="3:13" x14ac:dyDescent="0.35">
      <c r="J86" s="29"/>
      <c r="K86" s="29"/>
      <c r="L86" s="29"/>
      <c r="M86" s="29"/>
    </row>
    <row r="104" spans="7:13" x14ac:dyDescent="0.35">
      <c r="G104" s="29"/>
      <c r="H104" s="29"/>
      <c r="I104" s="29"/>
      <c r="J104" s="29"/>
      <c r="K104" s="29"/>
      <c r="L104" s="29"/>
      <c r="M104" s="29"/>
    </row>
  </sheetData>
  <pageMargins left="0.511811024" right="0.511811024" top="0.78740157499999996" bottom="0.78740157499999996" header="0.31496062000000002" footer="0.31496062000000002"/>
  <pageSetup paperSize="9" orientation="portrait" r:id="rId1"/>
  <customProperties>
    <customPr name="EpmWorksheetKeyString_GUID" r:id="rId2"/>
  </customPropertie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04"/>
  <sheetViews>
    <sheetView showGridLines="0" tabSelected="1" zoomScale="145" zoomScaleNormal="145" workbookViewId="0">
      <pane xSplit="2" ySplit="3" topLeftCell="G4" activePane="bottomRight" state="frozen"/>
      <selection activeCell="Q59" sqref="Q59"/>
      <selection pane="topRight" activeCell="Q59" sqref="Q59"/>
      <selection pane="bottomLeft" activeCell="Q59" sqref="Q59"/>
      <selection pane="bottomRight" activeCell="M6" sqref="M6"/>
    </sheetView>
  </sheetViews>
  <sheetFormatPr defaultColWidth="8.81640625" defaultRowHeight="14.5" x14ac:dyDescent="0.35"/>
  <cols>
    <col min="1" max="1" width="2.81640625" customWidth="1"/>
    <col min="2" max="2" width="52.1796875" customWidth="1"/>
    <col min="3" max="5" width="14.81640625" customWidth="1"/>
    <col min="6" max="7" width="14.81640625" bestFit="1" customWidth="1"/>
    <col min="8" max="8" width="14.81640625" customWidth="1"/>
    <col min="9" max="9" width="14.81640625" bestFit="1" customWidth="1"/>
    <col min="10" max="10" width="16.1796875" bestFit="1" customWidth="1"/>
    <col min="11" max="13" width="14.81640625" bestFit="1" customWidth="1"/>
    <col min="14" max="14" width="10.1796875" bestFit="1" customWidth="1"/>
    <col min="15" max="21" width="9.1796875" customWidth="1"/>
  </cols>
  <sheetData>
    <row r="1" spans="1:13" x14ac:dyDescent="0.35">
      <c r="A1" s="1"/>
      <c r="B1" s="1"/>
      <c r="C1" s="7"/>
      <c r="D1" s="1"/>
      <c r="E1" s="1"/>
      <c r="F1" s="1"/>
      <c r="G1" s="1"/>
      <c r="H1" s="10"/>
      <c r="I1" s="7"/>
      <c r="J1" s="10"/>
      <c r="K1" s="1"/>
    </row>
    <row r="2" spans="1:13" ht="14.5" customHeight="1" x14ac:dyDescent="0.35">
      <c r="A2" s="2"/>
      <c r="B2" s="34" t="s">
        <v>75</v>
      </c>
      <c r="C2" s="37">
        <v>44651</v>
      </c>
      <c r="D2" s="37">
        <f>+C2+100-DAY(C2+100)</f>
        <v>44742</v>
      </c>
      <c r="E2" s="37">
        <f t="shared" ref="E2:M2" si="0">+D2+100-DAY(D2+100)</f>
        <v>44834</v>
      </c>
      <c r="F2" s="37">
        <f t="shared" si="0"/>
        <v>44926</v>
      </c>
      <c r="G2" s="37">
        <f t="shared" si="0"/>
        <v>45016</v>
      </c>
      <c r="H2" s="37">
        <f t="shared" si="0"/>
        <v>45107</v>
      </c>
      <c r="I2" s="37">
        <f t="shared" si="0"/>
        <v>45199</v>
      </c>
      <c r="J2" s="37">
        <f t="shared" si="0"/>
        <v>45291</v>
      </c>
      <c r="K2" s="37">
        <f t="shared" si="0"/>
        <v>45382</v>
      </c>
      <c r="L2" s="37">
        <f t="shared" si="0"/>
        <v>45473</v>
      </c>
      <c r="M2" s="37">
        <f t="shared" si="0"/>
        <v>45565</v>
      </c>
    </row>
    <row r="3" spans="1:13" ht="14.4" customHeight="1" x14ac:dyDescent="0.35">
      <c r="A3" s="14"/>
      <c r="B3" s="34" t="s">
        <v>76</v>
      </c>
      <c r="C3" s="15" t="str">
        <f>IF(MONTH(C2)&lt;=3,"1T",IF(MONTH(C2)&lt;=6,"2T",IF(MONTH(C2)&lt;=9,"3T","4T")))&amp;RIGHT(YEAR(C2),2)</f>
        <v>1T22</v>
      </c>
      <c r="D3" s="15" t="str">
        <f>IF(MONTH(D2)&lt;=3,"1T",IF(MONTH(D2)&lt;=6,"2T",IF(MONTH(D2)&lt;=9,"3T","4T")))&amp;RIGHT(YEAR(D2),2)</f>
        <v>2T22</v>
      </c>
      <c r="E3" s="15" t="str">
        <f t="shared" ref="E3:M3" si="1">IF(MONTH(E2)&lt;=3,"1T",IF(MONTH(E2)&lt;=6,"2T",IF(MONTH(E2)&lt;=9,"3T","4T")))&amp;RIGHT(YEAR(E2),2)</f>
        <v>3T22</v>
      </c>
      <c r="F3" s="15" t="str">
        <f t="shared" si="1"/>
        <v>4T22</v>
      </c>
      <c r="G3" s="15" t="str">
        <f t="shared" si="1"/>
        <v>1T23</v>
      </c>
      <c r="H3" s="15" t="str">
        <f t="shared" si="1"/>
        <v>2T23</v>
      </c>
      <c r="I3" s="15" t="str">
        <f t="shared" si="1"/>
        <v>3T23</v>
      </c>
      <c r="J3" s="15" t="str">
        <f t="shared" si="1"/>
        <v>4T23</v>
      </c>
      <c r="K3" s="15" t="str">
        <f t="shared" si="1"/>
        <v>1T24</v>
      </c>
      <c r="L3" s="15" t="str">
        <f t="shared" si="1"/>
        <v>2T24</v>
      </c>
      <c r="M3" s="15" t="str">
        <f t="shared" si="1"/>
        <v>3T24</v>
      </c>
    </row>
    <row r="4" spans="1:13" x14ac:dyDescent="0.35">
      <c r="A4" s="2"/>
      <c r="B4" s="22" t="s">
        <v>0</v>
      </c>
      <c r="C4" s="38">
        <f>C5+C13+C19+C20</f>
        <v>18703</v>
      </c>
      <c r="D4" s="38">
        <f t="shared" ref="D4:L4" si="2">D5+D13+D19+D20</f>
        <v>82711</v>
      </c>
      <c r="E4" s="38">
        <f t="shared" si="2"/>
        <v>37793</v>
      </c>
      <c r="F4" s="38">
        <f t="shared" si="2"/>
        <v>238514</v>
      </c>
      <c r="G4" s="38">
        <f t="shared" si="2"/>
        <v>13294</v>
      </c>
      <c r="H4" s="38">
        <f t="shared" si="2"/>
        <v>50677</v>
      </c>
      <c r="I4" s="38">
        <f t="shared" si="2"/>
        <v>30026</v>
      </c>
      <c r="J4" s="38">
        <f t="shared" si="2"/>
        <v>15427</v>
      </c>
      <c r="K4" s="38">
        <f t="shared" si="2"/>
        <v>14662</v>
      </c>
      <c r="L4" s="38">
        <f t="shared" si="2"/>
        <v>14891</v>
      </c>
      <c r="M4" s="38">
        <f>M5+M13+M19+M20</f>
        <v>2735907</v>
      </c>
    </row>
    <row r="5" spans="1:13" x14ac:dyDescent="0.35">
      <c r="A5" s="2"/>
      <c r="B5" s="11" t="s">
        <v>30</v>
      </c>
      <c r="C5" s="39">
        <f>SUM(C6:C12)</f>
        <v>20912</v>
      </c>
      <c r="D5" s="39">
        <f t="shared" ref="D5:L5" si="3">SUM(D6:D12)</f>
        <v>4987</v>
      </c>
      <c r="E5" s="39">
        <f t="shared" si="3"/>
        <v>4857</v>
      </c>
      <c r="F5" s="39">
        <f t="shared" si="3"/>
        <v>274562</v>
      </c>
      <c r="G5" s="39">
        <f t="shared" si="3"/>
        <v>0</v>
      </c>
      <c r="H5" s="39">
        <f t="shared" si="3"/>
        <v>0</v>
      </c>
      <c r="I5" s="39">
        <f t="shared" si="3"/>
        <v>3</v>
      </c>
      <c r="J5" s="39">
        <f t="shared" si="3"/>
        <v>-3</v>
      </c>
      <c r="K5" s="39">
        <f t="shared" si="3"/>
        <v>0</v>
      </c>
      <c r="L5" s="39">
        <f t="shared" si="3"/>
        <v>0</v>
      </c>
      <c r="M5" s="39">
        <f>SUM(M6:M12)</f>
        <v>1421214</v>
      </c>
    </row>
    <row r="6" spans="1:13" x14ac:dyDescent="0.35">
      <c r="A6" s="1"/>
      <c r="B6" s="23" t="s">
        <v>31</v>
      </c>
      <c r="C6" s="40">
        <v>0</v>
      </c>
      <c r="D6" s="40">
        <v>0</v>
      </c>
      <c r="E6" s="40">
        <v>0</v>
      </c>
      <c r="F6" s="40">
        <v>0</v>
      </c>
      <c r="G6" s="40">
        <v>0</v>
      </c>
      <c r="H6" s="40">
        <v>0</v>
      </c>
      <c r="I6" s="40">
        <v>0</v>
      </c>
      <c r="J6" s="40">
        <v>0</v>
      </c>
      <c r="K6" s="41">
        <v>0</v>
      </c>
      <c r="L6" s="41">
        <v>0</v>
      </c>
      <c r="M6" s="41">
        <v>897609</v>
      </c>
    </row>
    <row r="7" spans="1:13" x14ac:dyDescent="0.35">
      <c r="A7" s="1"/>
      <c r="B7" s="9" t="s">
        <v>32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10">
        <v>0</v>
      </c>
      <c r="L7" s="10">
        <v>0</v>
      </c>
      <c r="M7" s="10">
        <v>63604</v>
      </c>
    </row>
    <row r="8" spans="1:13" x14ac:dyDescent="0.35">
      <c r="A8" s="1"/>
      <c r="B8" s="23" t="s">
        <v>11</v>
      </c>
      <c r="C8" s="40">
        <v>0</v>
      </c>
      <c r="D8" s="40">
        <v>0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1">
        <v>0</v>
      </c>
      <c r="L8" s="41">
        <v>0</v>
      </c>
      <c r="M8" s="41">
        <v>146261</v>
      </c>
    </row>
    <row r="9" spans="1:13" x14ac:dyDescent="0.35">
      <c r="A9" s="1"/>
      <c r="B9" s="9" t="s">
        <v>23</v>
      </c>
      <c r="C9" s="42">
        <v>16981</v>
      </c>
      <c r="D9" s="42">
        <v>347</v>
      </c>
      <c r="E9" s="42">
        <v>109</v>
      </c>
      <c r="F9" s="42">
        <v>271</v>
      </c>
      <c r="G9" s="42">
        <v>0</v>
      </c>
      <c r="H9" s="42">
        <v>0</v>
      </c>
      <c r="I9" s="42">
        <v>3</v>
      </c>
      <c r="J9" s="42">
        <v>-3</v>
      </c>
      <c r="K9" s="10">
        <v>0</v>
      </c>
      <c r="L9" s="10">
        <v>0</v>
      </c>
      <c r="M9" s="10">
        <v>63521</v>
      </c>
    </row>
    <row r="10" spans="1:13" x14ac:dyDescent="0.35">
      <c r="A10" s="1"/>
      <c r="B10" s="23" t="s">
        <v>22</v>
      </c>
      <c r="C10" s="40">
        <v>0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1">
        <v>0</v>
      </c>
      <c r="L10" s="41">
        <v>0</v>
      </c>
      <c r="M10" s="41">
        <v>250219</v>
      </c>
    </row>
    <row r="11" spans="1:13" x14ac:dyDescent="0.35">
      <c r="A11" s="1"/>
      <c r="B11" s="9" t="s">
        <v>10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10">
        <v>0</v>
      </c>
      <c r="L11" s="10">
        <v>0</v>
      </c>
      <c r="M11" s="10">
        <v>0</v>
      </c>
    </row>
    <row r="12" spans="1:13" x14ac:dyDescent="0.35">
      <c r="A12" s="1"/>
      <c r="B12" s="23" t="s">
        <v>12</v>
      </c>
      <c r="C12" s="40">
        <v>3931</v>
      </c>
      <c r="D12" s="40">
        <v>4640</v>
      </c>
      <c r="E12" s="40">
        <v>4748</v>
      </c>
      <c r="F12" s="40">
        <v>274291</v>
      </c>
      <c r="G12" s="40">
        <v>0</v>
      </c>
      <c r="H12" s="40">
        <v>0</v>
      </c>
      <c r="I12" s="40">
        <v>0</v>
      </c>
      <c r="J12" s="40">
        <v>0</v>
      </c>
      <c r="K12" s="41">
        <v>0</v>
      </c>
      <c r="L12" s="41">
        <v>0</v>
      </c>
      <c r="M12" s="41">
        <v>0</v>
      </c>
    </row>
    <row r="13" spans="1:13" x14ac:dyDescent="0.35">
      <c r="A13" s="2"/>
      <c r="B13" s="11" t="s">
        <v>33</v>
      </c>
      <c r="C13" s="39">
        <f>SUM(C14:C18)</f>
        <v>0</v>
      </c>
      <c r="D13" s="39">
        <f t="shared" ref="D13:M13" si="4">SUM(D14:D18)</f>
        <v>0</v>
      </c>
      <c r="E13" s="39">
        <f t="shared" si="4"/>
        <v>0</v>
      </c>
      <c r="F13" s="39">
        <f t="shared" si="4"/>
        <v>0</v>
      </c>
      <c r="G13" s="39">
        <f t="shared" si="4"/>
        <v>0</v>
      </c>
      <c r="H13" s="39">
        <f t="shared" si="4"/>
        <v>0</v>
      </c>
      <c r="I13" s="39">
        <f t="shared" si="4"/>
        <v>0</v>
      </c>
      <c r="J13" s="39">
        <f t="shared" si="4"/>
        <v>0</v>
      </c>
      <c r="K13" s="39">
        <f t="shared" si="4"/>
        <v>0</v>
      </c>
      <c r="L13" s="39">
        <f t="shared" si="4"/>
        <v>0</v>
      </c>
      <c r="M13" s="39">
        <f t="shared" si="4"/>
        <v>1779778</v>
      </c>
    </row>
    <row r="14" spans="1:13" x14ac:dyDescent="0.35">
      <c r="A14" s="6"/>
      <c r="B14" s="24" t="s">
        <v>22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4">
        <v>0</v>
      </c>
      <c r="L14" s="44">
        <v>0</v>
      </c>
      <c r="M14" s="44">
        <v>668007</v>
      </c>
    </row>
    <row r="15" spans="1:13" x14ac:dyDescent="0.35">
      <c r="A15" s="1"/>
      <c r="B15" s="9" t="s">
        <v>13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10">
        <v>0</v>
      </c>
      <c r="L15" s="10">
        <v>0</v>
      </c>
      <c r="M15" s="10">
        <v>0</v>
      </c>
    </row>
    <row r="16" spans="1:13" x14ac:dyDescent="0.35">
      <c r="A16" s="1"/>
      <c r="B16" s="23" t="s">
        <v>29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1">
        <v>0</v>
      </c>
      <c r="L16" s="41">
        <v>0</v>
      </c>
      <c r="M16" s="41">
        <v>0</v>
      </c>
    </row>
    <row r="17" spans="1:13" x14ac:dyDescent="0.35">
      <c r="A17" s="1"/>
      <c r="B17" s="9" t="s">
        <v>10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10">
        <v>0</v>
      </c>
      <c r="L17" s="10">
        <v>0</v>
      </c>
      <c r="M17" s="10">
        <v>0</v>
      </c>
    </row>
    <row r="18" spans="1:13" x14ac:dyDescent="0.35">
      <c r="A18" s="1"/>
      <c r="B18" s="24" t="s">
        <v>35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1">
        <v>0</v>
      </c>
      <c r="L18" s="41">
        <v>0</v>
      </c>
      <c r="M18" s="41">
        <v>1111771</v>
      </c>
    </row>
    <row r="19" spans="1:13" s="5" customFormat="1" x14ac:dyDescent="0.35">
      <c r="A19" s="4"/>
      <c r="B19" s="11" t="s">
        <v>19</v>
      </c>
      <c r="C19" s="45">
        <v>25470</v>
      </c>
      <c r="D19" s="45">
        <v>92059</v>
      </c>
      <c r="E19" s="45">
        <v>41344</v>
      </c>
      <c r="F19" s="45">
        <v>60897</v>
      </c>
      <c r="G19" s="45">
        <v>13179</v>
      </c>
      <c r="H19" s="45">
        <v>52183</v>
      </c>
      <c r="I19" s="45">
        <v>30335</v>
      </c>
      <c r="J19" s="45">
        <v>18742</v>
      </c>
      <c r="K19" s="39">
        <v>14694</v>
      </c>
      <c r="L19" s="39">
        <v>15159</v>
      </c>
      <c r="M19" s="39">
        <v>20530</v>
      </c>
    </row>
    <row r="20" spans="1:13" x14ac:dyDescent="0.35">
      <c r="A20" s="2"/>
      <c r="B20" s="25" t="s">
        <v>21</v>
      </c>
      <c r="C20" s="38">
        <f>SUM(C21:C31)</f>
        <v>-27679</v>
      </c>
      <c r="D20" s="38">
        <f t="shared" ref="D20:M20" si="5">SUM(D21:D31)</f>
        <v>-14335</v>
      </c>
      <c r="E20" s="38">
        <f t="shared" si="5"/>
        <v>-8408</v>
      </c>
      <c r="F20" s="38">
        <f t="shared" si="5"/>
        <v>-96945</v>
      </c>
      <c r="G20" s="38">
        <f t="shared" si="5"/>
        <v>115</v>
      </c>
      <c r="H20" s="38">
        <f t="shared" si="5"/>
        <v>-1506</v>
      </c>
      <c r="I20" s="38">
        <f t="shared" si="5"/>
        <v>-312</v>
      </c>
      <c r="J20" s="38">
        <f t="shared" si="5"/>
        <v>-3312</v>
      </c>
      <c r="K20" s="38">
        <f t="shared" si="5"/>
        <v>-32</v>
      </c>
      <c r="L20" s="38">
        <f t="shared" si="5"/>
        <v>-268</v>
      </c>
      <c r="M20" s="38">
        <f t="shared" si="5"/>
        <v>-485615</v>
      </c>
    </row>
    <row r="21" spans="1:13" s="5" customFormat="1" x14ac:dyDescent="0.35">
      <c r="A21" s="3"/>
      <c r="B21" s="9" t="s">
        <v>56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10">
        <v>0</v>
      </c>
      <c r="L21" s="10">
        <v>0</v>
      </c>
      <c r="M21" s="10">
        <v>-21900</v>
      </c>
    </row>
    <row r="22" spans="1:13" x14ac:dyDescent="0.35">
      <c r="A22" s="1"/>
      <c r="B22" s="23" t="s">
        <v>57</v>
      </c>
      <c r="C22" s="40">
        <v>-27679</v>
      </c>
      <c r="D22" s="40">
        <v>-14335</v>
      </c>
      <c r="E22" s="40">
        <v>-8408</v>
      </c>
      <c r="F22" s="40">
        <v>-96945</v>
      </c>
      <c r="G22" s="40">
        <v>115</v>
      </c>
      <c r="H22" s="40">
        <v>-1506</v>
      </c>
      <c r="I22" s="40">
        <v>-312</v>
      </c>
      <c r="J22" s="40">
        <v>-3312</v>
      </c>
      <c r="K22" s="41">
        <v>-32</v>
      </c>
      <c r="L22" s="41">
        <v>-268</v>
      </c>
      <c r="M22" s="41">
        <v>-302433</v>
      </c>
    </row>
    <row r="23" spans="1:13" s="5" customFormat="1" x14ac:dyDescent="0.35">
      <c r="A23" s="3"/>
      <c r="B23" s="9" t="s">
        <v>58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10">
        <v>0</v>
      </c>
      <c r="L23" s="10">
        <v>0</v>
      </c>
      <c r="M23" s="10">
        <v>0</v>
      </c>
    </row>
    <row r="24" spans="1:13" x14ac:dyDescent="0.35">
      <c r="A24" s="1"/>
      <c r="B24" s="23" t="s">
        <v>59</v>
      </c>
      <c r="C24" s="40">
        <v>0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1">
        <v>0</v>
      </c>
      <c r="L24" s="41">
        <v>0</v>
      </c>
      <c r="M24" s="41">
        <v>-13828</v>
      </c>
    </row>
    <row r="25" spans="1:13" s="5" customFormat="1" x14ac:dyDescent="0.35">
      <c r="A25" s="3"/>
      <c r="B25" s="9" t="s">
        <v>60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10">
        <v>0</v>
      </c>
      <c r="L25" s="10">
        <v>0</v>
      </c>
      <c r="M25" s="10">
        <v>-17941</v>
      </c>
    </row>
    <row r="26" spans="1:13" x14ac:dyDescent="0.35">
      <c r="A26" s="1"/>
      <c r="B26" s="23" t="s">
        <v>61</v>
      </c>
      <c r="C26" s="40">
        <v>0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1">
        <v>0</v>
      </c>
      <c r="L26" s="41">
        <v>0</v>
      </c>
      <c r="M26" s="41">
        <v>-40889</v>
      </c>
    </row>
    <row r="27" spans="1:13" s="5" customFormat="1" x14ac:dyDescent="0.35">
      <c r="A27" s="3"/>
      <c r="B27" s="9" t="s">
        <v>62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10">
        <v>0</v>
      </c>
      <c r="L27" s="10">
        <v>0</v>
      </c>
      <c r="M27" s="10">
        <v>-14040</v>
      </c>
    </row>
    <row r="28" spans="1:13" x14ac:dyDescent="0.35">
      <c r="A28" s="1"/>
      <c r="B28" s="23" t="s">
        <v>63</v>
      </c>
      <c r="C28" s="40">
        <v>0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1">
        <v>0</v>
      </c>
      <c r="L28" s="41">
        <v>0</v>
      </c>
      <c r="M28" s="41">
        <v>-65382</v>
      </c>
    </row>
    <row r="29" spans="1:13" s="5" customFormat="1" x14ac:dyDescent="0.35">
      <c r="A29" s="3"/>
      <c r="B29" s="9" t="s">
        <v>64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10">
        <v>0</v>
      </c>
      <c r="L29" s="10">
        <v>0</v>
      </c>
      <c r="M29" s="10">
        <v>-9202</v>
      </c>
    </row>
    <row r="30" spans="1:13" x14ac:dyDescent="0.35">
      <c r="A30" s="1"/>
      <c r="B30" s="23" t="s">
        <v>65</v>
      </c>
      <c r="C30" s="40">
        <v>0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1">
        <v>0</v>
      </c>
      <c r="L30" s="41">
        <v>0</v>
      </c>
      <c r="M30" s="41">
        <v>0</v>
      </c>
    </row>
    <row r="31" spans="1:13" s="5" customFormat="1" x14ac:dyDescent="0.35">
      <c r="A31" s="3"/>
      <c r="B31" s="9" t="s">
        <v>66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10">
        <v>0</v>
      </c>
      <c r="L31" s="10">
        <v>0</v>
      </c>
      <c r="M31" s="10">
        <v>0</v>
      </c>
    </row>
    <row r="32" spans="1:13" x14ac:dyDescent="0.35">
      <c r="A32" s="1"/>
      <c r="B32" s="22" t="s">
        <v>18</v>
      </c>
      <c r="C32" s="38">
        <f>SUM(C33:C42)</f>
        <v>-857188</v>
      </c>
      <c r="D32" s="38">
        <f t="shared" ref="D32:L32" si="6">SUM(D33:D42)</f>
        <v>-1045015</v>
      </c>
      <c r="E32" s="38">
        <f t="shared" si="6"/>
        <v>-461656</v>
      </c>
      <c r="F32" s="38">
        <f t="shared" si="6"/>
        <v>-2280376</v>
      </c>
      <c r="G32" s="38">
        <f t="shared" si="6"/>
        <v>-274277</v>
      </c>
      <c r="H32" s="38">
        <f t="shared" si="6"/>
        <v>1058509</v>
      </c>
      <c r="I32" s="38">
        <f t="shared" si="6"/>
        <v>-1184530</v>
      </c>
      <c r="J32" s="38">
        <f t="shared" si="6"/>
        <v>-475267</v>
      </c>
      <c r="K32" s="38">
        <f t="shared" si="6"/>
        <v>-83620</v>
      </c>
      <c r="L32" s="38">
        <f t="shared" si="6"/>
        <v>-99942</v>
      </c>
      <c r="M32" s="38">
        <f>SUM(M33:M42)</f>
        <v>-1566468</v>
      </c>
    </row>
    <row r="33" spans="1:13" s="5" customFormat="1" x14ac:dyDescent="0.35">
      <c r="A33" s="3"/>
      <c r="B33" s="9" t="s">
        <v>4</v>
      </c>
      <c r="C33" s="42">
        <v>-82847</v>
      </c>
      <c r="D33" s="42">
        <v>-90052</v>
      </c>
      <c r="E33" s="42">
        <v>-99376</v>
      </c>
      <c r="F33" s="42">
        <v>-186532</v>
      </c>
      <c r="G33" s="42">
        <v>-79319</v>
      </c>
      <c r="H33" s="42">
        <v>-194754</v>
      </c>
      <c r="I33" s="42">
        <v>-115950</v>
      </c>
      <c r="J33" s="42">
        <v>-185510</v>
      </c>
      <c r="K33" s="10">
        <v>-140571</v>
      </c>
      <c r="L33" s="10">
        <v>-74201</v>
      </c>
      <c r="M33" s="10">
        <v>-354060</v>
      </c>
    </row>
    <row r="34" spans="1:13" x14ac:dyDescent="0.35">
      <c r="A34" s="1"/>
      <c r="B34" s="23" t="s">
        <v>5</v>
      </c>
      <c r="C34" s="40">
        <v>-58</v>
      </c>
      <c r="D34" s="40">
        <v>-95</v>
      </c>
      <c r="E34" s="40">
        <v>-208</v>
      </c>
      <c r="F34" s="40">
        <v>-242</v>
      </c>
      <c r="G34" s="40">
        <v>-206</v>
      </c>
      <c r="H34" s="40">
        <v>-633</v>
      </c>
      <c r="I34" s="40">
        <v>-759</v>
      </c>
      <c r="J34" s="40">
        <v>-1029</v>
      </c>
      <c r="K34" s="41">
        <v>-3699</v>
      </c>
      <c r="L34" s="41">
        <v>-475</v>
      </c>
      <c r="M34" s="41">
        <v>-13015</v>
      </c>
    </row>
    <row r="35" spans="1:13" s="5" customFormat="1" x14ac:dyDescent="0.35">
      <c r="A35" s="3"/>
      <c r="B35" s="9" t="s">
        <v>6</v>
      </c>
      <c r="C35" s="42">
        <v>-47419</v>
      </c>
      <c r="D35" s="42">
        <v>-75869</v>
      </c>
      <c r="E35" s="42">
        <v>-30922</v>
      </c>
      <c r="F35" s="42">
        <v>-92039</v>
      </c>
      <c r="G35" s="42">
        <v>-82529</v>
      </c>
      <c r="H35" s="42">
        <v>-142881</v>
      </c>
      <c r="I35" s="42">
        <v>-127968</v>
      </c>
      <c r="J35" s="42">
        <v>-161494</v>
      </c>
      <c r="K35" s="10">
        <v>-114722</v>
      </c>
      <c r="L35" s="10">
        <v>-138509</v>
      </c>
      <c r="M35" s="10">
        <v>-241299</v>
      </c>
    </row>
    <row r="36" spans="1:13" x14ac:dyDescent="0.35">
      <c r="A36" s="1"/>
      <c r="B36" s="23" t="s">
        <v>7</v>
      </c>
      <c r="C36" s="40">
        <v>-15967</v>
      </c>
      <c r="D36" s="40">
        <v>-581</v>
      </c>
      <c r="E36" s="40">
        <v>-57</v>
      </c>
      <c r="F36" s="40">
        <v>-80</v>
      </c>
      <c r="G36" s="40">
        <v>-25</v>
      </c>
      <c r="H36" s="40">
        <v>-24</v>
      </c>
      <c r="I36" s="40">
        <v>-24</v>
      </c>
      <c r="J36" s="40">
        <v>-26</v>
      </c>
      <c r="K36" s="41">
        <v>-32</v>
      </c>
      <c r="L36" s="41">
        <v>-25</v>
      </c>
      <c r="M36" s="41">
        <v>-724214</v>
      </c>
    </row>
    <row r="37" spans="1:13" s="5" customFormat="1" x14ac:dyDescent="0.35">
      <c r="A37" s="3"/>
      <c r="B37" s="9" t="s">
        <v>8</v>
      </c>
      <c r="C37" s="42">
        <v>0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10">
        <v>0</v>
      </c>
      <c r="L37" s="10">
        <v>0</v>
      </c>
      <c r="M37" s="10">
        <v>-242655</v>
      </c>
    </row>
    <row r="38" spans="1:13" x14ac:dyDescent="0.35">
      <c r="A38" s="1"/>
      <c r="B38" s="23" t="s">
        <v>9</v>
      </c>
      <c r="C38" s="40">
        <v>0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1">
        <v>0</v>
      </c>
      <c r="L38" s="41">
        <v>0</v>
      </c>
      <c r="M38" s="41">
        <v>-83829</v>
      </c>
    </row>
    <row r="39" spans="1:13" s="5" customFormat="1" x14ac:dyDescent="0.35">
      <c r="A39" s="3"/>
      <c r="B39" s="9" t="s">
        <v>10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10">
        <v>0</v>
      </c>
      <c r="L39" s="10">
        <v>0</v>
      </c>
      <c r="M39" s="10">
        <v>0</v>
      </c>
    </row>
    <row r="40" spans="1:13" x14ac:dyDescent="0.35">
      <c r="A40" s="1"/>
      <c r="B40" s="24" t="s">
        <v>27</v>
      </c>
      <c r="C40" s="40">
        <v>-648111</v>
      </c>
      <c r="D40" s="40">
        <v>-811107</v>
      </c>
      <c r="E40" s="40">
        <v>-170358</v>
      </c>
      <c r="F40" s="40">
        <v>-1871537</v>
      </c>
      <c r="G40" s="40">
        <v>-53934</v>
      </c>
      <c r="H40" s="40">
        <v>1442085</v>
      </c>
      <c r="I40" s="40">
        <v>-118967</v>
      </c>
      <c r="J40" s="40">
        <v>-121173</v>
      </c>
      <c r="K40" s="41">
        <v>202328</v>
      </c>
      <c r="L40" s="41">
        <v>173099</v>
      </c>
      <c r="M40" s="41">
        <v>431917</v>
      </c>
    </row>
    <row r="41" spans="1:13" s="5" customFormat="1" x14ac:dyDescent="0.35">
      <c r="A41" s="3"/>
      <c r="B41" s="9" t="s">
        <v>28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10">
        <v>0</v>
      </c>
      <c r="L41" s="10">
        <v>0</v>
      </c>
      <c r="M41" s="10">
        <v>0</v>
      </c>
    </row>
    <row r="42" spans="1:13" x14ac:dyDescent="0.35">
      <c r="A42" s="1"/>
      <c r="B42" s="23" t="s">
        <v>20</v>
      </c>
      <c r="C42" s="40">
        <v>-62786</v>
      </c>
      <c r="D42" s="40">
        <v>-67311</v>
      </c>
      <c r="E42" s="40">
        <v>-160735</v>
      </c>
      <c r="F42" s="40">
        <v>-129946</v>
      </c>
      <c r="G42" s="40">
        <v>-58264</v>
      </c>
      <c r="H42" s="40">
        <v>-45284</v>
      </c>
      <c r="I42" s="40">
        <v>-820862</v>
      </c>
      <c r="J42" s="40">
        <v>-6035</v>
      </c>
      <c r="K42" s="41">
        <v>-26924</v>
      </c>
      <c r="L42" s="41">
        <v>-59831</v>
      </c>
      <c r="M42" s="41">
        <v>-339313</v>
      </c>
    </row>
    <row r="43" spans="1:13" s="5" customFormat="1" x14ac:dyDescent="0.35">
      <c r="A43" s="4"/>
      <c r="B43" s="2" t="s">
        <v>24</v>
      </c>
      <c r="C43" s="45">
        <v>2636665</v>
      </c>
      <c r="D43" s="45">
        <v>1835742</v>
      </c>
      <c r="E43" s="45">
        <v>751233</v>
      </c>
      <c r="F43" s="45">
        <v>2343069</v>
      </c>
      <c r="G43" s="45">
        <v>1354188</v>
      </c>
      <c r="H43" s="45">
        <v>1833298</v>
      </c>
      <c r="I43" s="45">
        <v>4122696</v>
      </c>
      <c r="J43" s="45">
        <v>1862767</v>
      </c>
      <c r="K43" s="39">
        <v>1675311</v>
      </c>
      <c r="L43" s="39">
        <v>2331038</v>
      </c>
      <c r="M43" s="39">
        <v>2908623</v>
      </c>
    </row>
    <row r="44" spans="1:13" x14ac:dyDescent="0.35">
      <c r="A44" s="2"/>
      <c r="B44" s="22" t="s">
        <v>26</v>
      </c>
      <c r="C44" s="38">
        <v>121033</v>
      </c>
      <c r="D44" s="38">
        <v>453625</v>
      </c>
      <c r="E44" s="38">
        <v>0</v>
      </c>
      <c r="F44" s="38">
        <v>-378997</v>
      </c>
      <c r="G44" s="38">
        <v>-12699</v>
      </c>
      <c r="H44" s="38">
        <v>-264</v>
      </c>
      <c r="I44" s="38">
        <v>17051</v>
      </c>
      <c r="J44" s="38">
        <v>14660</v>
      </c>
      <c r="K44" s="38">
        <v>354</v>
      </c>
      <c r="L44" s="38">
        <v>13391</v>
      </c>
      <c r="M44" s="38">
        <v>28324</v>
      </c>
    </row>
    <row r="45" spans="1:13" s="5" customFormat="1" x14ac:dyDescent="0.35">
      <c r="A45" s="3"/>
      <c r="B45" s="2" t="s">
        <v>1</v>
      </c>
      <c r="C45" s="45">
        <f>C4+C32+C43+C44</f>
        <v>1919213</v>
      </c>
      <c r="D45" s="45">
        <f t="shared" ref="D45:M45" si="7">D4+D32+D43+D44</f>
        <v>1327063</v>
      </c>
      <c r="E45" s="45">
        <f t="shared" si="7"/>
        <v>327370</v>
      </c>
      <c r="F45" s="45">
        <f t="shared" si="7"/>
        <v>-77790</v>
      </c>
      <c r="G45" s="45">
        <f t="shared" si="7"/>
        <v>1080506</v>
      </c>
      <c r="H45" s="45">
        <f t="shared" si="7"/>
        <v>2942220</v>
      </c>
      <c r="I45" s="45">
        <f t="shared" si="7"/>
        <v>2985243</v>
      </c>
      <c r="J45" s="45">
        <f t="shared" si="7"/>
        <v>1417587</v>
      </c>
      <c r="K45" s="45">
        <f t="shared" si="7"/>
        <v>1606707</v>
      </c>
      <c r="L45" s="45">
        <f t="shared" si="7"/>
        <v>2259378</v>
      </c>
      <c r="M45" s="45">
        <f t="shared" si="7"/>
        <v>4106386</v>
      </c>
    </row>
    <row r="46" spans="1:13" s="5" customFormat="1" x14ac:dyDescent="0.35">
      <c r="A46" s="3"/>
      <c r="B46" s="22" t="s">
        <v>77</v>
      </c>
      <c r="C46" s="38">
        <f>+C47+C48</f>
        <v>-2823</v>
      </c>
      <c r="D46" s="38">
        <f t="shared" ref="D46:M46" si="8">+D47+D48</f>
        <v>-2804</v>
      </c>
      <c r="E46" s="38">
        <f t="shared" si="8"/>
        <v>-2754</v>
      </c>
      <c r="F46" s="38">
        <f t="shared" si="8"/>
        <v>-2814</v>
      </c>
      <c r="G46" s="38">
        <f t="shared" si="8"/>
        <v>-3217</v>
      </c>
      <c r="H46" s="38">
        <f t="shared" si="8"/>
        <v>-3507</v>
      </c>
      <c r="I46" s="38">
        <f t="shared" si="8"/>
        <v>-26042</v>
      </c>
      <c r="J46" s="38">
        <f t="shared" si="8"/>
        <v>-4447</v>
      </c>
      <c r="K46" s="38">
        <f t="shared" si="8"/>
        <v>-4377</v>
      </c>
      <c r="L46" s="38">
        <f t="shared" si="8"/>
        <v>-3981</v>
      </c>
      <c r="M46" s="38">
        <f t="shared" si="8"/>
        <v>-379080</v>
      </c>
    </row>
    <row r="47" spans="1:13" x14ac:dyDescent="0.35">
      <c r="A47" s="2"/>
      <c r="B47" s="1" t="s">
        <v>67</v>
      </c>
      <c r="C47" s="42">
        <v>-2820</v>
      </c>
      <c r="D47" s="42">
        <v>-2802</v>
      </c>
      <c r="E47" s="42">
        <v>-2751</v>
      </c>
      <c r="F47" s="42">
        <v>-2811</v>
      </c>
      <c r="G47" s="42">
        <v>-3214</v>
      </c>
      <c r="H47" s="42">
        <v>-3505</v>
      </c>
      <c r="I47" s="42">
        <v>-26039</v>
      </c>
      <c r="J47" s="42">
        <v>-4444</v>
      </c>
      <c r="K47" s="10">
        <v>-4373</v>
      </c>
      <c r="L47" s="10">
        <v>-3981</v>
      </c>
      <c r="M47" s="10">
        <v>-268545</v>
      </c>
    </row>
    <row r="48" spans="1:13" s="5" customFormat="1" x14ac:dyDescent="0.35">
      <c r="A48" s="4"/>
      <c r="B48" s="26" t="s">
        <v>68</v>
      </c>
      <c r="C48" s="40">
        <v>-3</v>
      </c>
      <c r="D48" s="40">
        <v>-2</v>
      </c>
      <c r="E48" s="40">
        <v>-3</v>
      </c>
      <c r="F48" s="40">
        <v>-3</v>
      </c>
      <c r="G48" s="40">
        <v>-3</v>
      </c>
      <c r="H48" s="40">
        <v>-2</v>
      </c>
      <c r="I48" s="40">
        <v>-3</v>
      </c>
      <c r="J48" s="40">
        <v>-3</v>
      </c>
      <c r="K48" s="41">
        <v>-4</v>
      </c>
      <c r="L48" s="41">
        <v>0</v>
      </c>
      <c r="M48" s="41">
        <v>-110535</v>
      </c>
    </row>
    <row r="49" spans="1:13" x14ac:dyDescent="0.35">
      <c r="A49" s="2"/>
      <c r="B49" s="2" t="s">
        <v>2</v>
      </c>
      <c r="C49" s="45">
        <f>+C50+C56+C62</f>
        <v>782292</v>
      </c>
      <c r="D49" s="45">
        <f t="shared" ref="D49:M49" si="9">+D50+D56+D62</f>
        <v>-568024</v>
      </c>
      <c r="E49" s="45">
        <f t="shared" si="9"/>
        <v>-403330</v>
      </c>
      <c r="F49" s="45">
        <f t="shared" si="9"/>
        <v>-83588</v>
      </c>
      <c r="G49" s="45">
        <f t="shared" si="9"/>
        <v>-253902</v>
      </c>
      <c r="H49" s="45">
        <f t="shared" si="9"/>
        <v>-1256850</v>
      </c>
      <c r="I49" s="45">
        <f t="shared" si="9"/>
        <v>-1475303</v>
      </c>
      <c r="J49" s="45">
        <f t="shared" si="9"/>
        <v>-521108</v>
      </c>
      <c r="K49" s="45">
        <f t="shared" si="9"/>
        <v>-834083</v>
      </c>
      <c r="L49" s="45">
        <f t="shared" si="9"/>
        <v>-907852</v>
      </c>
      <c r="M49" s="45">
        <f t="shared" si="9"/>
        <v>-1564569</v>
      </c>
    </row>
    <row r="50" spans="1:13" s="5" customFormat="1" x14ac:dyDescent="0.35">
      <c r="A50" s="4"/>
      <c r="B50" s="22" t="s">
        <v>38</v>
      </c>
      <c r="C50" s="38">
        <f>SUM(C51:C55)</f>
        <v>603305</v>
      </c>
      <c r="D50" s="38">
        <f t="shared" ref="D50:M50" si="10">SUM(D51:D55)</f>
        <v>707527</v>
      </c>
      <c r="E50" s="38">
        <f t="shared" si="10"/>
        <v>672111</v>
      </c>
      <c r="F50" s="38">
        <f t="shared" si="10"/>
        <v>547161</v>
      </c>
      <c r="G50" s="38">
        <f t="shared" si="10"/>
        <v>639628</v>
      </c>
      <c r="H50" s="38">
        <f t="shared" si="10"/>
        <v>227428</v>
      </c>
      <c r="I50" s="38">
        <f t="shared" si="10"/>
        <v>246837</v>
      </c>
      <c r="J50" s="38">
        <f t="shared" si="10"/>
        <v>580472</v>
      </c>
      <c r="K50" s="38">
        <f t="shared" si="10"/>
        <v>498994</v>
      </c>
      <c r="L50" s="38">
        <f t="shared" si="10"/>
        <v>460811</v>
      </c>
      <c r="M50" s="38">
        <f t="shared" si="10"/>
        <v>677899</v>
      </c>
    </row>
    <row r="51" spans="1:13" x14ac:dyDescent="0.35">
      <c r="A51" s="1"/>
      <c r="B51" s="9" t="s">
        <v>39</v>
      </c>
      <c r="C51" s="42">
        <v>320681</v>
      </c>
      <c r="D51" s="42">
        <v>343426</v>
      </c>
      <c r="E51" s="42">
        <v>251840</v>
      </c>
      <c r="F51" s="42">
        <v>366399</v>
      </c>
      <c r="G51" s="42">
        <v>260951</v>
      </c>
      <c r="H51" s="42">
        <v>94042</v>
      </c>
      <c r="I51" s="42">
        <v>268398</v>
      </c>
      <c r="J51" s="42">
        <v>208910</v>
      </c>
      <c r="K51" s="10">
        <v>247318</v>
      </c>
      <c r="L51" s="10">
        <v>243888</v>
      </c>
      <c r="M51" s="10">
        <v>235450</v>
      </c>
    </row>
    <row r="52" spans="1:13" s="5" customFormat="1" x14ac:dyDescent="0.35">
      <c r="A52" s="3"/>
      <c r="B52" s="23" t="s">
        <v>40</v>
      </c>
      <c r="C52" s="40">
        <v>86862</v>
      </c>
      <c r="D52" s="40">
        <v>233857</v>
      </c>
      <c r="E52" s="40">
        <v>378218</v>
      </c>
      <c r="F52" s="40">
        <v>366885</v>
      </c>
      <c r="G52" s="40">
        <v>291690</v>
      </c>
      <c r="H52" s="40">
        <v>59235</v>
      </c>
      <c r="I52" s="40">
        <v>249403</v>
      </c>
      <c r="J52" s="40">
        <v>311575</v>
      </c>
      <c r="K52" s="41">
        <v>212567</v>
      </c>
      <c r="L52" s="41">
        <v>166944</v>
      </c>
      <c r="M52" s="41">
        <v>493385</v>
      </c>
    </row>
    <row r="53" spans="1:13" x14ac:dyDescent="0.35">
      <c r="A53" s="1"/>
      <c r="B53" s="9" t="s">
        <v>41</v>
      </c>
      <c r="C53" s="42">
        <v>0</v>
      </c>
      <c r="D53" s="42">
        <v>0</v>
      </c>
      <c r="E53" s="42">
        <v>0</v>
      </c>
      <c r="F53" s="42">
        <v>2</v>
      </c>
      <c r="G53" s="42">
        <v>0</v>
      </c>
      <c r="H53" s="42">
        <v>0</v>
      </c>
      <c r="I53" s="42">
        <v>1137</v>
      </c>
      <c r="J53" s="42">
        <v>2</v>
      </c>
      <c r="K53" s="10">
        <v>0</v>
      </c>
      <c r="L53" s="10">
        <v>0</v>
      </c>
      <c r="M53" s="10">
        <v>850</v>
      </c>
    </row>
    <row r="54" spans="1:13" s="5" customFormat="1" x14ac:dyDescent="0.35">
      <c r="A54" s="3"/>
      <c r="B54" s="23" t="s">
        <v>42</v>
      </c>
      <c r="C54" s="40">
        <v>235812</v>
      </c>
      <c r="D54" s="40">
        <v>90194</v>
      </c>
      <c r="E54" s="40">
        <v>245203</v>
      </c>
      <c r="F54" s="40">
        <v>122901</v>
      </c>
      <c r="G54" s="40">
        <v>125571</v>
      </c>
      <c r="H54" s="40">
        <v>106779</v>
      </c>
      <c r="I54" s="40">
        <v>95625</v>
      </c>
      <c r="J54" s="40">
        <v>93558</v>
      </c>
      <c r="K54" s="41">
        <v>67282</v>
      </c>
      <c r="L54" s="41">
        <v>89237</v>
      </c>
      <c r="M54" s="41">
        <v>-2606</v>
      </c>
    </row>
    <row r="55" spans="1:13" x14ac:dyDescent="0.35">
      <c r="A55" s="1"/>
      <c r="B55" s="9" t="s">
        <v>43</v>
      </c>
      <c r="C55" s="42">
        <v>-40050</v>
      </c>
      <c r="D55" s="42">
        <v>40050</v>
      </c>
      <c r="E55" s="42">
        <v>-203150</v>
      </c>
      <c r="F55" s="42">
        <v>-309026</v>
      </c>
      <c r="G55" s="42">
        <v>-38584</v>
      </c>
      <c r="H55" s="42">
        <v>-32628</v>
      </c>
      <c r="I55" s="42">
        <v>-367726</v>
      </c>
      <c r="J55" s="42">
        <v>-33573</v>
      </c>
      <c r="K55" s="10">
        <v>-28173</v>
      </c>
      <c r="L55" s="10">
        <v>-39258</v>
      </c>
      <c r="M55" s="10">
        <v>-49180</v>
      </c>
    </row>
    <row r="56" spans="1:13" s="5" customFormat="1" x14ac:dyDescent="0.35">
      <c r="A56" s="4"/>
      <c r="B56" s="22" t="s">
        <v>44</v>
      </c>
      <c r="C56" s="38">
        <f>SUM(C57:C61)</f>
        <v>-475864</v>
      </c>
      <c r="D56" s="38">
        <f t="shared" ref="D56:M56" si="11">SUM(D57:D61)</f>
        <v>-694536</v>
      </c>
      <c r="E56" s="38">
        <f t="shared" si="11"/>
        <v>-493190</v>
      </c>
      <c r="F56" s="38">
        <f t="shared" si="11"/>
        <v>-469483</v>
      </c>
      <c r="G56" s="38">
        <f t="shared" si="11"/>
        <v>-701090</v>
      </c>
      <c r="H56" s="38">
        <f t="shared" si="11"/>
        <v>-692716</v>
      </c>
      <c r="I56" s="38">
        <f t="shared" si="11"/>
        <v>-805983</v>
      </c>
      <c r="J56" s="38">
        <f t="shared" si="11"/>
        <v>-597738</v>
      </c>
      <c r="K56" s="38">
        <f t="shared" si="11"/>
        <v>-809724</v>
      </c>
      <c r="L56" s="38">
        <f t="shared" si="11"/>
        <v>-933368</v>
      </c>
      <c r="M56" s="38">
        <f t="shared" si="11"/>
        <v>-1574230</v>
      </c>
    </row>
    <row r="57" spans="1:13" x14ac:dyDescent="0.35">
      <c r="A57" s="1"/>
      <c r="B57" s="9" t="s">
        <v>45</v>
      </c>
      <c r="C57" s="42">
        <v>-452264</v>
      </c>
      <c r="D57" s="42">
        <v>-451905</v>
      </c>
      <c r="E57" s="42">
        <v>-483174</v>
      </c>
      <c r="F57" s="42">
        <v>-561542</v>
      </c>
      <c r="G57" s="42">
        <v>-633094</v>
      </c>
      <c r="H57" s="42">
        <v>-520511</v>
      </c>
      <c r="I57" s="42">
        <v>-773356</v>
      </c>
      <c r="J57" s="42">
        <v>-392386</v>
      </c>
      <c r="K57" s="10">
        <v>-754173</v>
      </c>
      <c r="L57" s="10">
        <v>-730328</v>
      </c>
      <c r="M57" s="10">
        <v>-935256</v>
      </c>
    </row>
    <row r="58" spans="1:13" x14ac:dyDescent="0.35">
      <c r="A58" s="1"/>
      <c r="B58" s="23" t="s">
        <v>78</v>
      </c>
      <c r="C58" s="40">
        <v>-1106</v>
      </c>
      <c r="D58" s="40">
        <v>-1061</v>
      </c>
      <c r="E58" s="40">
        <v>-1016</v>
      </c>
      <c r="F58" s="40">
        <v>-984</v>
      </c>
      <c r="G58" s="40">
        <v>-977</v>
      </c>
      <c r="H58" s="40">
        <v>-967</v>
      </c>
      <c r="I58" s="40">
        <v>-930</v>
      </c>
      <c r="J58" s="40">
        <v>-868</v>
      </c>
      <c r="K58" s="41">
        <v>-805</v>
      </c>
      <c r="L58" s="41">
        <v>-737</v>
      </c>
      <c r="M58" s="41">
        <v>-1872</v>
      </c>
    </row>
    <row r="59" spans="1:13" s="5" customFormat="1" x14ac:dyDescent="0.35">
      <c r="A59" s="3"/>
      <c r="B59" s="9" t="s">
        <v>46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10">
        <v>0</v>
      </c>
      <c r="L59" s="10">
        <v>0</v>
      </c>
      <c r="M59" s="10">
        <v>-178795</v>
      </c>
    </row>
    <row r="60" spans="1:13" x14ac:dyDescent="0.35">
      <c r="A60" s="1"/>
      <c r="B60" s="23" t="s">
        <v>47</v>
      </c>
      <c r="C60" s="40">
        <v>0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1">
        <v>0</v>
      </c>
      <c r="L60" s="41">
        <v>0</v>
      </c>
      <c r="M60" s="41">
        <v>-22317</v>
      </c>
    </row>
    <row r="61" spans="1:13" s="5" customFormat="1" x14ac:dyDescent="0.35">
      <c r="A61" s="3"/>
      <c r="B61" s="9" t="s">
        <v>48</v>
      </c>
      <c r="C61" s="42">
        <v>-22494</v>
      </c>
      <c r="D61" s="42">
        <v>-241570</v>
      </c>
      <c r="E61" s="42">
        <v>-9000</v>
      </c>
      <c r="F61" s="42">
        <v>93043</v>
      </c>
      <c r="G61" s="42">
        <v>-67019</v>
      </c>
      <c r="H61" s="42">
        <v>-171238</v>
      </c>
      <c r="I61" s="42">
        <v>-31697</v>
      </c>
      <c r="J61" s="42">
        <v>-204484</v>
      </c>
      <c r="K61" s="10">
        <v>-54746</v>
      </c>
      <c r="L61" s="10">
        <v>-202303</v>
      </c>
      <c r="M61" s="10">
        <v>-435990</v>
      </c>
    </row>
    <row r="62" spans="1:13" x14ac:dyDescent="0.35">
      <c r="A62" s="2"/>
      <c r="B62" s="22" t="s">
        <v>49</v>
      </c>
      <c r="C62" s="38">
        <f>SUM(C63:C68)</f>
        <v>654851</v>
      </c>
      <c r="D62" s="38">
        <f t="shared" ref="D62:M62" si="12">SUM(D63:D68)</f>
        <v>-581015</v>
      </c>
      <c r="E62" s="38">
        <f t="shared" si="12"/>
        <v>-582251</v>
      </c>
      <c r="F62" s="38">
        <f t="shared" si="12"/>
        <v>-161266</v>
      </c>
      <c r="G62" s="38">
        <f t="shared" si="12"/>
        <v>-192440</v>
      </c>
      <c r="H62" s="38">
        <f t="shared" si="12"/>
        <v>-791562</v>
      </c>
      <c r="I62" s="38">
        <f t="shared" si="12"/>
        <v>-916157</v>
      </c>
      <c r="J62" s="38">
        <f t="shared" si="12"/>
        <v>-503842</v>
      </c>
      <c r="K62" s="38">
        <f t="shared" si="12"/>
        <v>-523353</v>
      </c>
      <c r="L62" s="38">
        <f t="shared" si="12"/>
        <v>-435295</v>
      </c>
      <c r="M62" s="38">
        <f t="shared" si="12"/>
        <v>-668238</v>
      </c>
    </row>
    <row r="63" spans="1:13" s="5" customFormat="1" x14ac:dyDescent="0.35">
      <c r="A63" s="3"/>
      <c r="B63" s="35" t="s">
        <v>54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10">
        <v>0</v>
      </c>
      <c r="L63" s="10">
        <v>0</v>
      </c>
      <c r="M63" s="10">
        <v>-67801</v>
      </c>
    </row>
    <row r="64" spans="1:13" s="28" customFormat="1" x14ac:dyDescent="0.35">
      <c r="A64" s="27"/>
      <c r="B64" s="33" t="s">
        <v>55</v>
      </c>
      <c r="C64" s="48">
        <v>0</v>
      </c>
      <c r="D64" s="48">
        <v>0</v>
      </c>
      <c r="E64" s="48">
        <v>0</v>
      </c>
      <c r="F64" s="48">
        <v>0</v>
      </c>
      <c r="G64" s="48">
        <v>0</v>
      </c>
      <c r="H64" s="48">
        <v>0</v>
      </c>
      <c r="I64" s="48">
        <v>0</v>
      </c>
      <c r="J64" s="48">
        <v>0</v>
      </c>
      <c r="K64" s="49">
        <v>0</v>
      </c>
      <c r="L64" s="49">
        <v>0</v>
      </c>
      <c r="M64" s="49">
        <v>-11212</v>
      </c>
    </row>
    <row r="65" spans="1:13" s="5" customFormat="1" x14ac:dyDescent="0.35">
      <c r="A65" s="3"/>
      <c r="B65" s="9" t="s">
        <v>50</v>
      </c>
      <c r="C65" s="42">
        <v>-184016</v>
      </c>
      <c r="D65" s="42">
        <v>-44000</v>
      </c>
      <c r="E65" s="42">
        <v>-397365</v>
      </c>
      <c r="F65" s="42">
        <v>-371357</v>
      </c>
      <c r="G65" s="42">
        <v>-343182</v>
      </c>
      <c r="H65" s="42">
        <v>-289258</v>
      </c>
      <c r="I65" s="42">
        <v>-680820</v>
      </c>
      <c r="J65" s="42">
        <v>-326600</v>
      </c>
      <c r="K65" s="10">
        <v>-349280</v>
      </c>
      <c r="L65" s="10">
        <v>-203517</v>
      </c>
      <c r="M65" s="10">
        <v>-81597</v>
      </c>
    </row>
    <row r="66" spans="1:13" x14ac:dyDescent="0.35">
      <c r="A66" s="1"/>
      <c r="B66" s="23" t="s">
        <v>51</v>
      </c>
      <c r="C66" s="40">
        <v>838867</v>
      </c>
      <c r="D66" s="40">
        <v>-537015</v>
      </c>
      <c r="E66" s="40">
        <v>-184886</v>
      </c>
      <c r="F66" s="40">
        <v>210091</v>
      </c>
      <c r="G66" s="40">
        <v>150742</v>
      </c>
      <c r="H66" s="40">
        <v>-35308</v>
      </c>
      <c r="I66" s="40">
        <v>18568</v>
      </c>
      <c r="J66" s="40">
        <v>-29937</v>
      </c>
      <c r="K66" s="41">
        <v>896</v>
      </c>
      <c r="L66" s="41">
        <v>27582</v>
      </c>
      <c r="M66" s="41">
        <v>66181</v>
      </c>
    </row>
    <row r="67" spans="1:13" s="31" customFormat="1" x14ac:dyDescent="0.35">
      <c r="A67" s="30"/>
      <c r="B67" s="36" t="s">
        <v>52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  <c r="H67" s="46">
        <v>-466996</v>
      </c>
      <c r="I67" s="46">
        <v>-253905</v>
      </c>
      <c r="J67" s="46">
        <v>-147305</v>
      </c>
      <c r="K67" s="47">
        <v>-174969</v>
      </c>
      <c r="L67" s="47">
        <v>-259360</v>
      </c>
      <c r="M67" s="47">
        <v>-573809</v>
      </c>
    </row>
    <row r="68" spans="1:13" s="28" customFormat="1" x14ac:dyDescent="0.35">
      <c r="A68" s="27"/>
      <c r="B68" s="33" t="s">
        <v>53</v>
      </c>
      <c r="C68" s="48">
        <v>0</v>
      </c>
      <c r="D68" s="48">
        <v>0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9">
        <v>0</v>
      </c>
      <c r="L68" s="49">
        <v>0</v>
      </c>
      <c r="M68" s="49">
        <v>0</v>
      </c>
    </row>
    <row r="69" spans="1:13" s="5" customFormat="1" x14ac:dyDescent="0.35">
      <c r="A69" s="3"/>
      <c r="B69" s="2" t="s">
        <v>3</v>
      </c>
      <c r="C69" s="45">
        <f>C45+C46+C49</f>
        <v>2698682</v>
      </c>
      <c r="D69" s="45">
        <f t="shared" ref="D69:M69" si="13">D45+D46+D49</f>
        <v>756235</v>
      </c>
      <c r="E69" s="45">
        <f t="shared" si="13"/>
        <v>-78714</v>
      </c>
      <c r="F69" s="45">
        <f t="shared" si="13"/>
        <v>-164192</v>
      </c>
      <c r="G69" s="45">
        <f t="shared" si="13"/>
        <v>823387</v>
      </c>
      <c r="H69" s="45">
        <f t="shared" si="13"/>
        <v>1681863</v>
      </c>
      <c r="I69" s="45">
        <f t="shared" si="13"/>
        <v>1483898</v>
      </c>
      <c r="J69" s="45">
        <f t="shared" si="13"/>
        <v>892032</v>
      </c>
      <c r="K69" s="45">
        <f t="shared" si="13"/>
        <v>768247</v>
      </c>
      <c r="L69" s="45">
        <f t="shared" si="13"/>
        <v>1347545</v>
      </c>
      <c r="M69" s="45">
        <f t="shared" si="13"/>
        <v>2162737</v>
      </c>
    </row>
    <row r="70" spans="1:13" x14ac:dyDescent="0.35">
      <c r="A70" s="1"/>
      <c r="B70" s="26" t="s">
        <v>14</v>
      </c>
      <c r="C70" s="40">
        <v>0</v>
      </c>
      <c r="D70" s="40">
        <v>-335819</v>
      </c>
      <c r="E70" s="40">
        <v>64181</v>
      </c>
      <c r="F70" s="40">
        <v>-291781</v>
      </c>
      <c r="G70" s="40">
        <v>608</v>
      </c>
      <c r="H70" s="40">
        <v>0</v>
      </c>
      <c r="I70" s="40">
        <v>0</v>
      </c>
      <c r="J70" s="40">
        <v>0</v>
      </c>
      <c r="K70" s="41">
        <v>0</v>
      </c>
      <c r="L70" s="41">
        <v>0</v>
      </c>
      <c r="M70" s="41">
        <v>0</v>
      </c>
    </row>
    <row r="71" spans="1:13" s="5" customFormat="1" x14ac:dyDescent="0.35">
      <c r="A71" s="3"/>
      <c r="B71" s="1" t="s">
        <v>15</v>
      </c>
      <c r="C71" s="42">
        <v>-78443</v>
      </c>
      <c r="D71" s="42">
        <v>78443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10">
        <v>0</v>
      </c>
      <c r="L71" s="10">
        <v>1074204</v>
      </c>
      <c r="M71" s="10">
        <v>0</v>
      </c>
    </row>
    <row r="72" spans="1:13" s="5" customFormat="1" x14ac:dyDescent="0.35">
      <c r="A72" s="3"/>
      <c r="B72" s="26" t="s">
        <v>74</v>
      </c>
      <c r="C72" s="40">
        <v>0</v>
      </c>
      <c r="D72" s="40">
        <v>0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1">
        <v>0</v>
      </c>
      <c r="L72" s="41">
        <v>0</v>
      </c>
      <c r="M72" s="41">
        <v>0</v>
      </c>
    </row>
    <row r="73" spans="1:13" x14ac:dyDescent="0.35">
      <c r="A73" s="2"/>
      <c r="B73" s="2" t="s">
        <v>16</v>
      </c>
      <c r="C73" s="45">
        <f>SUM(C69:C72)</f>
        <v>2620239</v>
      </c>
      <c r="D73" s="45">
        <f t="shared" ref="D73:M73" si="14">SUM(D69:D72)</f>
        <v>498859</v>
      </c>
      <c r="E73" s="45">
        <f t="shared" si="14"/>
        <v>-14533</v>
      </c>
      <c r="F73" s="45">
        <f t="shared" si="14"/>
        <v>-455973</v>
      </c>
      <c r="G73" s="45">
        <f t="shared" si="14"/>
        <v>823995</v>
      </c>
      <c r="H73" s="45">
        <f t="shared" si="14"/>
        <v>1681863</v>
      </c>
      <c r="I73" s="45">
        <f t="shared" si="14"/>
        <v>1483898</v>
      </c>
      <c r="J73" s="45">
        <f t="shared" si="14"/>
        <v>892032</v>
      </c>
      <c r="K73" s="45">
        <f t="shared" si="14"/>
        <v>768247</v>
      </c>
      <c r="L73" s="45">
        <f t="shared" si="14"/>
        <v>2421749</v>
      </c>
      <c r="M73" s="45">
        <f t="shared" si="14"/>
        <v>2162737</v>
      </c>
    </row>
    <row r="74" spans="1:13" s="5" customFormat="1" x14ac:dyDescent="0.35">
      <c r="A74" s="3"/>
      <c r="B74" s="26" t="s">
        <v>17</v>
      </c>
      <c r="C74" s="40">
        <v>87600</v>
      </c>
      <c r="D74" s="40">
        <v>899185</v>
      </c>
      <c r="E74" s="40">
        <v>0</v>
      </c>
      <c r="F74" s="40">
        <v>0</v>
      </c>
      <c r="G74" s="40">
        <v>-335377</v>
      </c>
      <c r="H74" s="40">
        <v>3363</v>
      </c>
      <c r="I74" s="40">
        <v>0</v>
      </c>
      <c r="J74" s="40">
        <v>0</v>
      </c>
      <c r="K74" s="41">
        <v>0</v>
      </c>
      <c r="L74" s="41">
        <v>0</v>
      </c>
      <c r="M74" s="41">
        <v>0</v>
      </c>
    </row>
    <row r="75" spans="1:13" x14ac:dyDescent="0.35">
      <c r="A75" s="1"/>
      <c r="B75" s="2" t="s">
        <v>25</v>
      </c>
      <c r="C75" s="45">
        <f>SUM(C73:C74)</f>
        <v>2707839</v>
      </c>
      <c r="D75" s="45">
        <f t="shared" ref="D75:M75" si="15">SUM(D73:D74)</f>
        <v>1398044</v>
      </c>
      <c r="E75" s="45">
        <f t="shared" si="15"/>
        <v>-14533</v>
      </c>
      <c r="F75" s="45">
        <f t="shared" si="15"/>
        <v>-455973</v>
      </c>
      <c r="G75" s="45">
        <f t="shared" si="15"/>
        <v>488618</v>
      </c>
      <c r="H75" s="45">
        <f t="shared" si="15"/>
        <v>1685226</v>
      </c>
      <c r="I75" s="45">
        <f t="shared" si="15"/>
        <v>1483898</v>
      </c>
      <c r="J75" s="45">
        <f t="shared" si="15"/>
        <v>892032</v>
      </c>
      <c r="K75" s="45">
        <f t="shared" si="15"/>
        <v>768247</v>
      </c>
      <c r="L75" s="45">
        <f t="shared" si="15"/>
        <v>2421749</v>
      </c>
      <c r="M75" s="45">
        <f t="shared" si="15"/>
        <v>2162737</v>
      </c>
    </row>
    <row r="76" spans="1:13" x14ac:dyDescent="0.35">
      <c r="A76" s="1"/>
      <c r="B76" s="1"/>
      <c r="C76" s="16"/>
      <c r="D76" s="17"/>
      <c r="E76" s="20"/>
      <c r="F76" s="20"/>
      <c r="G76" s="16"/>
      <c r="H76" s="20"/>
      <c r="I76" s="17"/>
      <c r="J76" s="19"/>
      <c r="K76" s="19"/>
      <c r="L76" s="29"/>
      <c r="M76" s="29"/>
    </row>
    <row r="77" spans="1:13" x14ac:dyDescent="0.35">
      <c r="B77" s="27" t="s">
        <v>73</v>
      </c>
      <c r="C77" s="19"/>
      <c r="D77" s="19"/>
      <c r="E77" s="19"/>
      <c r="F77" s="19"/>
      <c r="G77" s="19"/>
      <c r="H77" s="19"/>
      <c r="I77" s="19"/>
      <c r="J77" s="21"/>
      <c r="K77" s="19"/>
    </row>
    <row r="78" spans="1:13" x14ac:dyDescent="0.35">
      <c r="B78" s="1"/>
      <c r="C78" s="19"/>
      <c r="D78" s="19"/>
      <c r="E78" s="19"/>
      <c r="F78" s="19"/>
      <c r="G78" s="19"/>
      <c r="H78" s="19"/>
      <c r="I78" s="19"/>
      <c r="J78" s="19"/>
      <c r="K78" s="19"/>
    </row>
    <row r="79" spans="1:13" x14ac:dyDescent="0.35"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3" x14ac:dyDescent="0.35">
      <c r="B80" s="27"/>
    </row>
    <row r="83" spans="3:13" x14ac:dyDescent="0.35"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</row>
    <row r="85" spans="3:13" x14ac:dyDescent="0.35"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</row>
    <row r="86" spans="3:13" x14ac:dyDescent="0.35">
      <c r="J86" s="29"/>
      <c r="K86" s="29"/>
      <c r="L86" s="29"/>
      <c r="M86" s="29"/>
    </row>
    <row r="104" spans="7:13" x14ac:dyDescent="0.35">
      <c r="G104" s="29"/>
      <c r="H104" s="29"/>
      <c r="I104" s="29"/>
      <c r="J104" s="29"/>
      <c r="K104" s="29"/>
      <c r="L104" s="29"/>
      <c r="M104" s="29"/>
    </row>
  </sheetData>
  <pageMargins left="0.511811024" right="0.511811024" top="0.78740157499999996" bottom="0.78740157499999996" header="0.31496062000000002" footer="0.31496062000000002"/>
  <pageSetup paperSize="9" orientation="portrait" r:id="rId1"/>
  <customProperties>
    <customPr name="EpmWorksheetKeyString_GUID" r:id="rId2"/>
  </customPropertie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04"/>
  <sheetViews>
    <sheetView showGridLines="0" zoomScale="70" zoomScaleNormal="70" workbookViewId="0">
      <pane xSplit="2" ySplit="3" topLeftCell="C4" activePane="bottomRight" state="frozen"/>
      <selection activeCell="Q59" sqref="Q59"/>
      <selection pane="topRight" activeCell="Q59" sqref="Q59"/>
      <selection pane="bottomLeft" activeCell="Q59" sqref="Q59"/>
      <selection pane="bottomRight" activeCell="Q59" sqref="Q59"/>
    </sheetView>
  </sheetViews>
  <sheetFormatPr defaultColWidth="8.81640625" defaultRowHeight="14.5" x14ac:dyDescent="0.35"/>
  <cols>
    <col min="1" max="1" width="2.81640625" customWidth="1"/>
    <col min="2" max="2" width="52.1796875" customWidth="1"/>
    <col min="3" max="5" width="14.81640625" customWidth="1"/>
    <col min="6" max="7" width="14.81640625" bestFit="1" customWidth="1"/>
    <col min="8" max="8" width="14.81640625" customWidth="1"/>
    <col min="9" max="9" width="14.81640625" bestFit="1" customWidth="1"/>
    <col min="10" max="10" width="16.1796875" bestFit="1" customWidth="1"/>
    <col min="11" max="13" width="14.81640625" bestFit="1" customWidth="1"/>
    <col min="14" max="14" width="10.1796875" bestFit="1" customWidth="1"/>
    <col min="15" max="21" width="9.1796875" customWidth="1"/>
  </cols>
  <sheetData>
    <row r="1" spans="1:13" x14ac:dyDescent="0.35">
      <c r="A1" s="1"/>
      <c r="B1" s="1"/>
      <c r="C1" s="7"/>
      <c r="D1" s="1"/>
      <c r="E1" s="1"/>
      <c r="F1" s="1"/>
      <c r="G1" s="1"/>
      <c r="H1" s="10"/>
      <c r="I1" s="7"/>
      <c r="J1" s="10"/>
      <c r="K1" s="1"/>
    </row>
    <row r="2" spans="1:13" ht="14.5" customHeight="1" x14ac:dyDescent="0.35">
      <c r="A2" s="2"/>
      <c r="B2" s="34" t="s">
        <v>75</v>
      </c>
      <c r="C2" s="37">
        <v>44651</v>
      </c>
      <c r="D2" s="37">
        <f>+C2+100-DAY(C2+100)</f>
        <v>44742</v>
      </c>
      <c r="E2" s="37">
        <f t="shared" ref="E2:M2" si="0">+D2+100-DAY(D2+100)</f>
        <v>44834</v>
      </c>
      <c r="F2" s="37">
        <f t="shared" si="0"/>
        <v>44926</v>
      </c>
      <c r="G2" s="37">
        <f t="shared" si="0"/>
        <v>45016</v>
      </c>
      <c r="H2" s="37">
        <f t="shared" si="0"/>
        <v>45107</v>
      </c>
      <c r="I2" s="37">
        <f t="shared" si="0"/>
        <v>45199</v>
      </c>
      <c r="J2" s="37">
        <f t="shared" si="0"/>
        <v>45291</v>
      </c>
      <c r="K2" s="37">
        <f t="shared" si="0"/>
        <v>45382</v>
      </c>
      <c r="L2" s="37">
        <f t="shared" si="0"/>
        <v>45473</v>
      </c>
      <c r="M2" s="37">
        <f t="shared" si="0"/>
        <v>45565</v>
      </c>
    </row>
    <row r="3" spans="1:13" ht="14.4" customHeight="1" x14ac:dyDescent="0.35">
      <c r="A3" s="14"/>
      <c r="B3" s="34" t="s">
        <v>76</v>
      </c>
      <c r="C3" s="15" t="str">
        <f>IF(MONTH(C2)&lt;=3,"1T",IF(MONTH(C2)&lt;=6,"2T",IF(MONTH(C2)&lt;=9,"3T","4T")))&amp;RIGHT(YEAR(C2),2)</f>
        <v>1T22</v>
      </c>
      <c r="D3" s="15" t="str">
        <f>IF(MONTH(D2)&lt;=3,"1T",IF(MONTH(D2)&lt;=6,"2T",IF(MONTH(D2)&lt;=9,"3T","4T")))&amp;RIGHT(YEAR(D2),2)</f>
        <v>2T22</v>
      </c>
      <c r="E3" s="15" t="str">
        <f t="shared" ref="E3:M3" si="1">IF(MONTH(E2)&lt;=3,"1T",IF(MONTH(E2)&lt;=6,"2T",IF(MONTH(E2)&lt;=9,"3T","4T")))&amp;RIGHT(YEAR(E2),2)</f>
        <v>3T22</v>
      </c>
      <c r="F3" s="15" t="str">
        <f t="shared" si="1"/>
        <v>4T22</v>
      </c>
      <c r="G3" s="15" t="str">
        <f t="shared" si="1"/>
        <v>1T23</v>
      </c>
      <c r="H3" s="15" t="str">
        <f t="shared" si="1"/>
        <v>2T23</v>
      </c>
      <c r="I3" s="15" t="str">
        <f t="shared" si="1"/>
        <v>3T23</v>
      </c>
      <c r="J3" s="15" t="str">
        <f t="shared" si="1"/>
        <v>4T23</v>
      </c>
      <c r="K3" s="15" t="str">
        <f t="shared" si="1"/>
        <v>1T24</v>
      </c>
      <c r="L3" s="15" t="str">
        <f t="shared" si="1"/>
        <v>2T24</v>
      </c>
      <c r="M3" s="15" t="str">
        <f t="shared" si="1"/>
        <v>3T24</v>
      </c>
    </row>
    <row r="4" spans="1:13" x14ac:dyDescent="0.35">
      <c r="A4" s="2"/>
      <c r="B4" s="22" t="s">
        <v>0</v>
      </c>
      <c r="C4" s="38">
        <f>+C5+C13+C19+C20</f>
        <v>2442044</v>
      </c>
      <c r="D4" s="38">
        <f t="shared" ref="D4:M4" si="2">+D5+D13+D19+D20</f>
        <v>2413047</v>
      </c>
      <c r="E4" s="38">
        <f t="shared" si="2"/>
        <v>2593515</v>
      </c>
      <c r="F4" s="38">
        <f t="shared" si="2"/>
        <v>2666806</v>
      </c>
      <c r="G4" s="38">
        <f t="shared" si="2"/>
        <v>2602153</v>
      </c>
      <c r="H4" s="38">
        <f t="shared" si="2"/>
        <v>2603582</v>
      </c>
      <c r="I4" s="38">
        <f t="shared" si="2"/>
        <v>3112305</v>
      </c>
      <c r="J4" s="38">
        <f t="shared" si="2"/>
        <v>3177051</v>
      </c>
      <c r="K4" s="38">
        <f t="shared" si="2"/>
        <v>2986716</v>
      </c>
      <c r="L4" s="38">
        <f t="shared" si="2"/>
        <v>3054888</v>
      </c>
      <c r="M4" s="38">
        <f t="shared" si="2"/>
        <v>0</v>
      </c>
    </row>
    <row r="5" spans="1:13" x14ac:dyDescent="0.35">
      <c r="A5" s="2"/>
      <c r="B5" s="11" t="s">
        <v>30</v>
      </c>
      <c r="C5" s="39">
        <f>SUM(C6:C12)</f>
        <v>1611166</v>
      </c>
      <c r="D5" s="39">
        <f t="shared" ref="D5:M5" si="3">SUM(D6:D12)</f>
        <v>1436897</v>
      </c>
      <c r="E5" s="39">
        <f t="shared" si="3"/>
        <v>1551067</v>
      </c>
      <c r="F5" s="39">
        <f t="shared" si="3"/>
        <v>1482306</v>
      </c>
      <c r="G5" s="39">
        <f t="shared" si="3"/>
        <v>1517153</v>
      </c>
      <c r="H5" s="39">
        <f t="shared" si="3"/>
        <v>1447840</v>
      </c>
      <c r="I5" s="39">
        <f t="shared" si="3"/>
        <v>1415682</v>
      </c>
      <c r="J5" s="39">
        <f t="shared" si="3"/>
        <v>1679709</v>
      </c>
      <c r="K5" s="39">
        <f t="shared" si="3"/>
        <v>1399160</v>
      </c>
      <c r="L5" s="39">
        <f t="shared" si="3"/>
        <v>1355641</v>
      </c>
      <c r="M5" s="39">
        <f t="shared" si="3"/>
        <v>0</v>
      </c>
    </row>
    <row r="6" spans="1:13" x14ac:dyDescent="0.35">
      <c r="A6" s="1"/>
      <c r="B6" s="23" t="s">
        <v>31</v>
      </c>
      <c r="C6" s="40">
        <v>715642</v>
      </c>
      <c r="D6" s="40">
        <v>596266</v>
      </c>
      <c r="E6" s="40">
        <v>652408</v>
      </c>
      <c r="F6" s="40">
        <v>674055</v>
      </c>
      <c r="G6" s="40">
        <v>747833</v>
      </c>
      <c r="H6" s="40">
        <v>655557</v>
      </c>
      <c r="I6" s="40">
        <v>612208</v>
      </c>
      <c r="J6" s="40">
        <v>831916</v>
      </c>
      <c r="K6" s="41">
        <v>707482</v>
      </c>
      <c r="L6" s="41">
        <v>806271</v>
      </c>
      <c r="M6" s="41">
        <v>0</v>
      </c>
    </row>
    <row r="7" spans="1:13" x14ac:dyDescent="0.35">
      <c r="A7" s="1"/>
      <c r="B7" s="9" t="s">
        <v>32</v>
      </c>
      <c r="C7" s="42">
        <v>0</v>
      </c>
      <c r="D7" s="42">
        <v>0</v>
      </c>
      <c r="E7" s="42">
        <v>0</v>
      </c>
      <c r="F7" s="42">
        <v>0</v>
      </c>
      <c r="G7" s="42">
        <v>78355</v>
      </c>
      <c r="H7" s="42">
        <v>78455</v>
      </c>
      <c r="I7" s="42">
        <v>78455</v>
      </c>
      <c r="J7" s="42">
        <v>80504</v>
      </c>
      <c r="K7" s="10">
        <v>46723</v>
      </c>
      <c r="L7" s="10">
        <v>56901</v>
      </c>
      <c r="M7" s="10">
        <v>0</v>
      </c>
    </row>
    <row r="8" spans="1:13" x14ac:dyDescent="0.35">
      <c r="A8" s="1"/>
      <c r="B8" s="23" t="s">
        <v>11</v>
      </c>
      <c r="C8" s="40">
        <v>333477</v>
      </c>
      <c r="D8" s="40">
        <v>340178</v>
      </c>
      <c r="E8" s="40">
        <v>337140</v>
      </c>
      <c r="F8" s="40">
        <v>326936</v>
      </c>
      <c r="G8" s="40">
        <v>302379</v>
      </c>
      <c r="H8" s="40">
        <v>282376</v>
      </c>
      <c r="I8" s="40">
        <v>274974</v>
      </c>
      <c r="J8" s="40">
        <v>274662</v>
      </c>
      <c r="K8" s="41">
        <v>212129</v>
      </c>
      <c r="L8" s="41">
        <v>205544</v>
      </c>
      <c r="M8" s="41">
        <v>0</v>
      </c>
    </row>
    <row r="9" spans="1:13" x14ac:dyDescent="0.35">
      <c r="A9" s="1"/>
      <c r="B9" s="9" t="s">
        <v>23</v>
      </c>
      <c r="C9" s="42">
        <v>188535</v>
      </c>
      <c r="D9" s="42">
        <v>121733</v>
      </c>
      <c r="E9" s="42">
        <v>125341</v>
      </c>
      <c r="F9" s="42">
        <v>48056</v>
      </c>
      <c r="G9" s="42">
        <v>29167</v>
      </c>
      <c r="H9" s="42">
        <v>66300</v>
      </c>
      <c r="I9" s="42">
        <v>100079</v>
      </c>
      <c r="J9" s="42">
        <v>112488</v>
      </c>
      <c r="K9" s="10">
        <v>147009</v>
      </c>
      <c r="L9" s="10">
        <v>5296</v>
      </c>
      <c r="M9" s="10">
        <v>0</v>
      </c>
    </row>
    <row r="10" spans="1:13" x14ac:dyDescent="0.35">
      <c r="A10" s="1"/>
      <c r="B10" s="23" t="s">
        <v>22</v>
      </c>
      <c r="C10" s="40">
        <v>373512</v>
      </c>
      <c r="D10" s="40">
        <v>378720</v>
      </c>
      <c r="E10" s="40">
        <v>436178</v>
      </c>
      <c r="F10" s="40">
        <v>433259</v>
      </c>
      <c r="G10" s="40">
        <v>359419</v>
      </c>
      <c r="H10" s="40">
        <v>365152</v>
      </c>
      <c r="I10" s="40">
        <v>349966</v>
      </c>
      <c r="J10" s="40">
        <v>380139</v>
      </c>
      <c r="K10" s="41">
        <v>285817</v>
      </c>
      <c r="L10" s="41">
        <v>281629</v>
      </c>
      <c r="M10" s="41">
        <v>0</v>
      </c>
    </row>
    <row r="11" spans="1:13" x14ac:dyDescent="0.35">
      <c r="A11" s="1"/>
      <c r="B11" s="9" t="s">
        <v>10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10">
        <v>0</v>
      </c>
      <c r="L11" s="10">
        <v>0</v>
      </c>
      <c r="M11" s="10">
        <v>0</v>
      </c>
    </row>
    <row r="12" spans="1:13" x14ac:dyDescent="0.35">
      <c r="A12" s="1"/>
      <c r="B12" s="23" t="s">
        <v>12</v>
      </c>
      <c r="C12" s="40">
        <v>0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1">
        <v>0</v>
      </c>
      <c r="L12" s="41">
        <v>0</v>
      </c>
      <c r="M12" s="41">
        <v>0</v>
      </c>
    </row>
    <row r="13" spans="1:13" x14ac:dyDescent="0.35">
      <c r="A13" s="2"/>
      <c r="B13" s="11" t="s">
        <v>33</v>
      </c>
      <c r="C13" s="39">
        <f>SUM(C14:C18)</f>
        <v>1275289</v>
      </c>
      <c r="D13" s="39">
        <f t="shared" ref="D13:M13" si="4">SUM(D14:D18)</f>
        <v>1318554</v>
      </c>
      <c r="E13" s="39">
        <f t="shared" si="4"/>
        <v>1576803</v>
      </c>
      <c r="F13" s="39">
        <f t="shared" si="4"/>
        <v>1544048</v>
      </c>
      <c r="G13" s="39">
        <f t="shared" si="4"/>
        <v>1532388</v>
      </c>
      <c r="H13" s="39">
        <f t="shared" si="4"/>
        <v>1606621</v>
      </c>
      <c r="I13" s="39">
        <f t="shared" si="4"/>
        <v>2156899</v>
      </c>
      <c r="J13" s="39">
        <f t="shared" si="4"/>
        <v>2018263</v>
      </c>
      <c r="K13" s="39">
        <f t="shared" si="4"/>
        <v>2077193</v>
      </c>
      <c r="L13" s="39">
        <f t="shared" si="4"/>
        <v>2191595</v>
      </c>
      <c r="M13" s="39">
        <f t="shared" si="4"/>
        <v>0</v>
      </c>
    </row>
    <row r="14" spans="1:13" x14ac:dyDescent="0.35">
      <c r="A14" s="6"/>
      <c r="B14" s="24" t="s">
        <v>22</v>
      </c>
      <c r="C14" s="43">
        <v>513054</v>
      </c>
      <c r="D14" s="43">
        <v>557649</v>
      </c>
      <c r="E14" s="43">
        <v>605463</v>
      </c>
      <c r="F14" s="43">
        <v>571114</v>
      </c>
      <c r="G14" s="43">
        <v>558988</v>
      </c>
      <c r="H14" s="43">
        <v>633219</v>
      </c>
      <c r="I14" s="43">
        <v>719231</v>
      </c>
      <c r="J14" s="43">
        <v>580592</v>
      </c>
      <c r="K14" s="44">
        <v>617073</v>
      </c>
      <c r="L14" s="44">
        <v>731506</v>
      </c>
      <c r="M14" s="44">
        <v>0</v>
      </c>
    </row>
    <row r="15" spans="1:13" x14ac:dyDescent="0.35">
      <c r="A15" s="1"/>
      <c r="B15" s="9" t="s">
        <v>13</v>
      </c>
      <c r="C15" s="42">
        <v>-6011</v>
      </c>
      <c r="D15" s="42">
        <v>-7339</v>
      </c>
      <c r="E15" s="42">
        <v>13350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10">
        <v>0</v>
      </c>
      <c r="L15" s="10">
        <v>0</v>
      </c>
      <c r="M15" s="10">
        <v>0</v>
      </c>
    </row>
    <row r="16" spans="1:13" x14ac:dyDescent="0.35">
      <c r="A16" s="1"/>
      <c r="B16" s="23" t="s">
        <v>29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1">
        <v>0</v>
      </c>
      <c r="L16" s="41">
        <v>0</v>
      </c>
      <c r="M16" s="41">
        <v>0</v>
      </c>
    </row>
    <row r="17" spans="1:13" x14ac:dyDescent="0.35">
      <c r="A17" s="1"/>
      <c r="B17" s="9" t="s">
        <v>10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10">
        <v>0</v>
      </c>
      <c r="L17" s="10">
        <v>0</v>
      </c>
      <c r="M17" s="10">
        <v>0</v>
      </c>
    </row>
    <row r="18" spans="1:13" x14ac:dyDescent="0.35">
      <c r="A18" s="1"/>
      <c r="B18" s="24" t="s">
        <v>35</v>
      </c>
      <c r="C18" s="40">
        <v>768246</v>
      </c>
      <c r="D18" s="40">
        <v>768244</v>
      </c>
      <c r="E18" s="40">
        <v>957990</v>
      </c>
      <c r="F18" s="40">
        <v>972934</v>
      </c>
      <c r="G18" s="40">
        <v>973400</v>
      </c>
      <c r="H18" s="40">
        <v>973402</v>
      </c>
      <c r="I18" s="40">
        <v>1437668</v>
      </c>
      <c r="J18" s="40">
        <v>1437671</v>
      </c>
      <c r="K18" s="41">
        <v>1460120</v>
      </c>
      <c r="L18" s="41">
        <v>1460089</v>
      </c>
      <c r="M18" s="41">
        <v>0</v>
      </c>
    </row>
    <row r="19" spans="1:13" s="5" customFormat="1" x14ac:dyDescent="0.35">
      <c r="A19" s="4"/>
      <c r="B19" s="11" t="s">
        <v>19</v>
      </c>
      <c r="C19" s="45">
        <v>5882</v>
      </c>
      <c r="D19" s="45">
        <v>79181</v>
      </c>
      <c r="E19" s="45">
        <v>-63400</v>
      </c>
      <c r="F19" s="45">
        <v>99091</v>
      </c>
      <c r="G19" s="45">
        <v>9413</v>
      </c>
      <c r="H19" s="45">
        <v>11211</v>
      </c>
      <c r="I19" s="45">
        <v>9240</v>
      </c>
      <c r="J19" s="45">
        <v>9521</v>
      </c>
      <c r="K19" s="39">
        <v>8450</v>
      </c>
      <c r="L19" s="39">
        <v>7406</v>
      </c>
      <c r="M19" s="39">
        <v>0</v>
      </c>
    </row>
    <row r="20" spans="1:13" x14ac:dyDescent="0.35">
      <c r="A20" s="2"/>
      <c r="B20" s="25" t="s">
        <v>21</v>
      </c>
      <c r="C20" s="38">
        <f>SUM(C21:C31)</f>
        <v>-450293</v>
      </c>
      <c r="D20" s="38">
        <f t="shared" ref="D20:M20" si="5">SUM(D21:D31)</f>
        <v>-421585</v>
      </c>
      <c r="E20" s="38">
        <f t="shared" si="5"/>
        <v>-470955</v>
      </c>
      <c r="F20" s="38">
        <f t="shared" si="5"/>
        <v>-458639</v>
      </c>
      <c r="G20" s="38">
        <f t="shared" si="5"/>
        <v>-456801</v>
      </c>
      <c r="H20" s="38">
        <f t="shared" si="5"/>
        <v>-462090</v>
      </c>
      <c r="I20" s="38">
        <f t="shared" si="5"/>
        <v>-469516</v>
      </c>
      <c r="J20" s="38">
        <f t="shared" si="5"/>
        <v>-530442</v>
      </c>
      <c r="K20" s="38">
        <f t="shared" si="5"/>
        <v>-498087</v>
      </c>
      <c r="L20" s="38">
        <f t="shared" si="5"/>
        <v>-499754</v>
      </c>
      <c r="M20" s="38">
        <f t="shared" si="5"/>
        <v>0</v>
      </c>
    </row>
    <row r="21" spans="1:13" s="5" customFormat="1" x14ac:dyDescent="0.35">
      <c r="A21" s="3"/>
      <c r="B21" s="9" t="s">
        <v>56</v>
      </c>
      <c r="C21" s="42">
        <v>-47024</v>
      </c>
      <c r="D21" s="42">
        <v>-46897</v>
      </c>
      <c r="E21" s="42">
        <v>-47233</v>
      </c>
      <c r="F21" s="42">
        <v>-46742</v>
      </c>
      <c r="G21" s="42">
        <v>-41315</v>
      </c>
      <c r="H21" s="42">
        <v>-37918</v>
      </c>
      <c r="I21" s="42">
        <v>-36241</v>
      </c>
      <c r="J21" s="42">
        <v>-36285</v>
      </c>
      <c r="K21" s="10">
        <v>-26701</v>
      </c>
      <c r="L21" s="10">
        <v>-23437</v>
      </c>
      <c r="M21" s="10">
        <v>0</v>
      </c>
    </row>
    <row r="22" spans="1:13" x14ac:dyDescent="0.35">
      <c r="A22" s="1"/>
      <c r="B22" s="23" t="s">
        <v>57</v>
      </c>
      <c r="C22" s="40">
        <v>-253861</v>
      </c>
      <c r="D22" s="40">
        <v>-247541</v>
      </c>
      <c r="E22" s="40">
        <v>-258146</v>
      </c>
      <c r="F22" s="40">
        <v>-268682</v>
      </c>
      <c r="G22" s="40">
        <v>-271574</v>
      </c>
      <c r="H22" s="40">
        <v>-271428</v>
      </c>
      <c r="I22" s="40">
        <v>-316895</v>
      </c>
      <c r="J22" s="40">
        <v>-329644</v>
      </c>
      <c r="K22" s="41">
        <v>-304325</v>
      </c>
      <c r="L22" s="41">
        <v>-322769</v>
      </c>
      <c r="M22" s="41">
        <v>0</v>
      </c>
    </row>
    <row r="23" spans="1:13" s="5" customFormat="1" x14ac:dyDescent="0.35">
      <c r="A23" s="3"/>
      <c r="B23" s="9" t="s">
        <v>58</v>
      </c>
      <c r="C23" s="42">
        <v>-639</v>
      </c>
      <c r="D23" s="42">
        <v>-84</v>
      </c>
      <c r="E23" s="42">
        <v>-85</v>
      </c>
      <c r="F23" s="42">
        <v>-268</v>
      </c>
      <c r="G23" s="42">
        <v>-133</v>
      </c>
      <c r="H23" s="42">
        <v>-89</v>
      </c>
      <c r="I23" s="42">
        <v>-99</v>
      </c>
      <c r="J23" s="42">
        <v>-200</v>
      </c>
      <c r="K23" s="10">
        <v>-121</v>
      </c>
      <c r="L23" s="10">
        <v>-108</v>
      </c>
      <c r="M23" s="10">
        <v>0</v>
      </c>
    </row>
    <row r="24" spans="1:13" x14ac:dyDescent="0.35">
      <c r="A24" s="1"/>
      <c r="B24" s="23" t="s">
        <v>59</v>
      </c>
      <c r="C24" s="40">
        <v>-31194</v>
      </c>
      <c r="D24" s="40">
        <v>-26033</v>
      </c>
      <c r="E24" s="40">
        <v>-18858</v>
      </c>
      <c r="F24" s="40">
        <v>-23598</v>
      </c>
      <c r="G24" s="40">
        <v>-23300</v>
      </c>
      <c r="H24" s="40">
        <v>-21695</v>
      </c>
      <c r="I24" s="40">
        <v>25729</v>
      </c>
      <c r="J24" s="40">
        <v>-12654</v>
      </c>
      <c r="K24" s="41">
        <v>-12655</v>
      </c>
      <c r="L24" s="41">
        <v>-12654</v>
      </c>
      <c r="M24" s="41">
        <v>0</v>
      </c>
    </row>
    <row r="25" spans="1:13" s="5" customFormat="1" x14ac:dyDescent="0.35">
      <c r="A25" s="3"/>
      <c r="B25" s="9" t="s">
        <v>60</v>
      </c>
      <c r="C25" s="42">
        <v>-24396</v>
      </c>
      <c r="D25" s="42">
        <v>-23394</v>
      </c>
      <c r="E25" s="42">
        <v>-26540</v>
      </c>
      <c r="F25" s="42">
        <v>-25675</v>
      </c>
      <c r="G25" s="42">
        <v>-25929</v>
      </c>
      <c r="H25" s="42">
        <v>-25925</v>
      </c>
      <c r="I25" s="42">
        <v>-31031</v>
      </c>
      <c r="J25" s="42">
        <v>-31676</v>
      </c>
      <c r="K25" s="10">
        <v>-29488</v>
      </c>
      <c r="L25" s="10">
        <v>-30325</v>
      </c>
      <c r="M25" s="10">
        <v>0</v>
      </c>
    </row>
    <row r="26" spans="1:13" x14ac:dyDescent="0.35">
      <c r="A26" s="1"/>
      <c r="B26" s="23" t="s">
        <v>61</v>
      </c>
      <c r="C26" s="40">
        <v>-36983</v>
      </c>
      <c r="D26" s="40">
        <v>-29302</v>
      </c>
      <c r="E26" s="40">
        <v>-49593</v>
      </c>
      <c r="F26" s="40">
        <v>-31373</v>
      </c>
      <c r="G26" s="40">
        <v>-32971</v>
      </c>
      <c r="H26" s="40">
        <v>-35094</v>
      </c>
      <c r="I26" s="40">
        <v>-34094</v>
      </c>
      <c r="J26" s="40">
        <v>-34449</v>
      </c>
      <c r="K26" s="41">
        <v>-39287</v>
      </c>
      <c r="L26" s="41">
        <v>-41165</v>
      </c>
      <c r="M26" s="41">
        <v>0</v>
      </c>
    </row>
    <row r="27" spans="1:13" s="5" customFormat="1" x14ac:dyDescent="0.35">
      <c r="A27" s="3"/>
      <c r="B27" s="9" t="s">
        <v>62</v>
      </c>
      <c r="C27" s="42">
        <v>-7160</v>
      </c>
      <c r="D27" s="42">
        <v>-7160</v>
      </c>
      <c r="E27" s="42">
        <v>-9694</v>
      </c>
      <c r="F27" s="42">
        <v>-9690</v>
      </c>
      <c r="G27" s="42">
        <v>-13385</v>
      </c>
      <c r="H27" s="42">
        <v>-13386</v>
      </c>
      <c r="I27" s="42">
        <v>-15639</v>
      </c>
      <c r="J27" s="42">
        <v>-15664</v>
      </c>
      <c r="K27" s="10">
        <v>-14685</v>
      </c>
      <c r="L27" s="10">
        <v>-14685</v>
      </c>
      <c r="M27" s="10">
        <v>0</v>
      </c>
    </row>
    <row r="28" spans="1:13" x14ac:dyDescent="0.35">
      <c r="A28" s="1"/>
      <c r="B28" s="23" t="s">
        <v>63</v>
      </c>
      <c r="C28" s="40">
        <v>-34826</v>
      </c>
      <c r="D28" s="40">
        <v>-30937</v>
      </c>
      <c r="E28" s="40">
        <v>-50946</v>
      </c>
      <c r="F28" s="40">
        <v>-44610</v>
      </c>
      <c r="G28" s="40">
        <v>-41474</v>
      </c>
      <c r="H28" s="40">
        <v>-47970</v>
      </c>
      <c r="I28" s="40">
        <v>-52906</v>
      </c>
      <c r="J28" s="40">
        <v>-61444</v>
      </c>
      <c r="K28" s="41">
        <v>-62038</v>
      </c>
      <c r="L28" s="41">
        <v>-45261</v>
      </c>
      <c r="M28" s="41">
        <v>0</v>
      </c>
    </row>
    <row r="29" spans="1:13" s="5" customFormat="1" x14ac:dyDescent="0.35">
      <c r="A29" s="3"/>
      <c r="B29" s="9" t="s">
        <v>64</v>
      </c>
      <c r="C29" s="42">
        <v>-14210</v>
      </c>
      <c r="D29" s="42">
        <v>-10237</v>
      </c>
      <c r="E29" s="42">
        <v>-9860</v>
      </c>
      <c r="F29" s="42">
        <v>-8001</v>
      </c>
      <c r="G29" s="42">
        <v>-6720</v>
      </c>
      <c r="H29" s="42">
        <v>-8585</v>
      </c>
      <c r="I29" s="42">
        <v>-8340</v>
      </c>
      <c r="J29" s="42">
        <v>-8426</v>
      </c>
      <c r="K29" s="10">
        <v>-8787</v>
      </c>
      <c r="L29" s="10">
        <v>-9350</v>
      </c>
      <c r="M29" s="10">
        <v>0</v>
      </c>
    </row>
    <row r="30" spans="1:13" x14ac:dyDescent="0.35">
      <c r="A30" s="1"/>
      <c r="B30" s="23" t="s">
        <v>65</v>
      </c>
      <c r="C30" s="40">
        <v>0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1">
        <v>0</v>
      </c>
      <c r="L30" s="41">
        <v>0</v>
      </c>
      <c r="M30" s="41">
        <v>0</v>
      </c>
    </row>
    <row r="31" spans="1:13" s="5" customFormat="1" x14ac:dyDescent="0.35">
      <c r="A31" s="3"/>
      <c r="B31" s="9" t="s">
        <v>66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10">
        <v>0</v>
      </c>
      <c r="L31" s="10">
        <v>0</v>
      </c>
      <c r="M31" s="10">
        <v>0</v>
      </c>
    </row>
    <row r="32" spans="1:13" x14ac:dyDescent="0.35">
      <c r="A32" s="1"/>
      <c r="B32" s="22" t="s">
        <v>18</v>
      </c>
      <c r="C32" s="38">
        <f>SUM(C33:C42)</f>
        <v>-1423224</v>
      </c>
      <c r="D32" s="38">
        <f t="shared" ref="D32:M32" si="6">SUM(D33:D42)</f>
        <v>-1955161</v>
      </c>
      <c r="E32" s="38">
        <f t="shared" si="6"/>
        <v>-1587203</v>
      </c>
      <c r="F32" s="38">
        <f t="shared" si="6"/>
        <v>-1220640</v>
      </c>
      <c r="G32" s="38">
        <f t="shared" si="6"/>
        <v>-1372846</v>
      </c>
      <c r="H32" s="38">
        <f t="shared" si="6"/>
        <v>-1181218</v>
      </c>
      <c r="I32" s="38">
        <f t="shared" si="6"/>
        <v>-1113786</v>
      </c>
      <c r="J32" s="38">
        <f t="shared" si="6"/>
        <v>-1783243</v>
      </c>
      <c r="K32" s="38">
        <f t="shared" si="6"/>
        <v>-1149456</v>
      </c>
      <c r="L32" s="38">
        <f t="shared" si="6"/>
        <v>-853081</v>
      </c>
      <c r="M32" s="38">
        <f t="shared" si="6"/>
        <v>0</v>
      </c>
    </row>
    <row r="33" spans="1:13" s="5" customFormat="1" x14ac:dyDescent="0.35">
      <c r="A33" s="3"/>
      <c r="B33" s="9" t="s">
        <v>4</v>
      </c>
      <c r="C33" s="42">
        <v>-191329</v>
      </c>
      <c r="D33" s="42">
        <v>-310087</v>
      </c>
      <c r="E33" s="42">
        <v>-287892</v>
      </c>
      <c r="F33" s="42">
        <v>-543117</v>
      </c>
      <c r="G33" s="42">
        <v>-250500</v>
      </c>
      <c r="H33" s="42">
        <v>-388656</v>
      </c>
      <c r="I33" s="42">
        <v>-219199</v>
      </c>
      <c r="J33" s="42">
        <v>-336069</v>
      </c>
      <c r="K33" s="10">
        <v>-248143</v>
      </c>
      <c r="L33" s="10">
        <v>-274116</v>
      </c>
      <c r="M33" s="10">
        <v>0</v>
      </c>
    </row>
    <row r="34" spans="1:13" x14ac:dyDescent="0.35">
      <c r="A34" s="1"/>
      <c r="B34" s="23" t="s">
        <v>5</v>
      </c>
      <c r="C34" s="40">
        <v>-5667</v>
      </c>
      <c r="D34" s="40">
        <v>-11307</v>
      </c>
      <c r="E34" s="40">
        <v>-6407</v>
      </c>
      <c r="F34" s="40">
        <v>-13830</v>
      </c>
      <c r="G34" s="40">
        <v>-9729</v>
      </c>
      <c r="H34" s="40">
        <v>-8561</v>
      </c>
      <c r="I34" s="40">
        <v>-9914</v>
      </c>
      <c r="J34" s="40">
        <v>-11575</v>
      </c>
      <c r="K34" s="41">
        <v>-6925</v>
      </c>
      <c r="L34" s="41">
        <v>-4518</v>
      </c>
      <c r="M34" s="41">
        <v>0</v>
      </c>
    </row>
    <row r="35" spans="1:13" s="5" customFormat="1" x14ac:dyDescent="0.35">
      <c r="A35" s="3"/>
      <c r="B35" s="9" t="s">
        <v>6</v>
      </c>
      <c r="C35" s="42">
        <v>-117891</v>
      </c>
      <c r="D35" s="42">
        <v>-150241</v>
      </c>
      <c r="E35" s="42">
        <v>-163860</v>
      </c>
      <c r="F35" s="42">
        <v>-252007</v>
      </c>
      <c r="G35" s="42">
        <v>-129446</v>
      </c>
      <c r="H35" s="42">
        <v>-158986</v>
      </c>
      <c r="I35" s="42">
        <v>-146203</v>
      </c>
      <c r="J35" s="42">
        <v>-136855</v>
      </c>
      <c r="K35" s="10">
        <v>-74072</v>
      </c>
      <c r="L35" s="10">
        <v>-68704</v>
      </c>
      <c r="M35" s="10">
        <v>0</v>
      </c>
    </row>
    <row r="36" spans="1:13" x14ac:dyDescent="0.35">
      <c r="A36" s="1"/>
      <c r="B36" s="23" t="s">
        <v>7</v>
      </c>
      <c r="C36" s="40">
        <v>-277262</v>
      </c>
      <c r="D36" s="40">
        <v>-352060</v>
      </c>
      <c r="E36" s="40">
        <v>-611830</v>
      </c>
      <c r="F36" s="40">
        <v>-454277</v>
      </c>
      <c r="G36" s="40">
        <v>-316469</v>
      </c>
      <c r="H36" s="40">
        <v>-327863</v>
      </c>
      <c r="I36" s="40">
        <v>-363528</v>
      </c>
      <c r="J36" s="40">
        <v>-351278</v>
      </c>
      <c r="K36" s="41">
        <v>-349632</v>
      </c>
      <c r="L36" s="41">
        <v>-415961</v>
      </c>
      <c r="M36" s="41">
        <v>0</v>
      </c>
    </row>
    <row r="37" spans="1:13" s="5" customFormat="1" x14ac:dyDescent="0.35">
      <c r="A37" s="3"/>
      <c r="B37" s="9" t="s">
        <v>8</v>
      </c>
      <c r="C37" s="42">
        <v>-193306</v>
      </c>
      <c r="D37" s="42">
        <v>-194274</v>
      </c>
      <c r="E37" s="42">
        <v>-222263</v>
      </c>
      <c r="F37" s="42">
        <v>-227152</v>
      </c>
      <c r="G37" s="42">
        <v>-219612</v>
      </c>
      <c r="H37" s="42">
        <v>-228513</v>
      </c>
      <c r="I37" s="42">
        <v>-246749</v>
      </c>
      <c r="J37" s="42">
        <v>-244072</v>
      </c>
      <c r="K37" s="10">
        <v>-244828</v>
      </c>
      <c r="L37" s="10">
        <v>-248570</v>
      </c>
      <c r="M37" s="10">
        <v>0</v>
      </c>
    </row>
    <row r="38" spans="1:13" x14ac:dyDescent="0.35">
      <c r="A38" s="1"/>
      <c r="B38" s="23" t="s">
        <v>9</v>
      </c>
      <c r="C38" s="40">
        <v>-301928</v>
      </c>
      <c r="D38" s="40">
        <v>-91849</v>
      </c>
      <c r="E38" s="40">
        <v>-79360</v>
      </c>
      <c r="F38" s="40">
        <v>-137923</v>
      </c>
      <c r="G38" s="40">
        <v>-98318</v>
      </c>
      <c r="H38" s="40">
        <v>-73791</v>
      </c>
      <c r="I38" s="40">
        <v>-56414</v>
      </c>
      <c r="J38" s="40">
        <v>-56418</v>
      </c>
      <c r="K38" s="41">
        <v>-58378</v>
      </c>
      <c r="L38" s="41">
        <v>-39133</v>
      </c>
      <c r="M38" s="41">
        <v>0</v>
      </c>
    </row>
    <row r="39" spans="1:13" s="5" customFormat="1" x14ac:dyDescent="0.35">
      <c r="A39" s="3"/>
      <c r="B39" s="9" t="s">
        <v>10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10">
        <v>0</v>
      </c>
      <c r="L39" s="10">
        <v>0</v>
      </c>
      <c r="M39" s="10">
        <v>0</v>
      </c>
    </row>
    <row r="40" spans="1:13" x14ac:dyDescent="0.35">
      <c r="A40" s="1"/>
      <c r="B40" s="24" t="s">
        <v>27</v>
      </c>
      <c r="C40" s="40">
        <v>-248931</v>
      </c>
      <c r="D40" s="40">
        <v>-746413</v>
      </c>
      <c r="E40" s="40">
        <v>-46315</v>
      </c>
      <c r="F40" s="40">
        <v>746468</v>
      </c>
      <c r="G40" s="40">
        <v>-256668</v>
      </c>
      <c r="H40" s="40">
        <v>68114</v>
      </c>
      <c r="I40" s="40">
        <v>-115377</v>
      </c>
      <c r="J40" s="40">
        <v>-589891</v>
      </c>
      <c r="K40" s="41">
        <v>-137252</v>
      </c>
      <c r="L40" s="41">
        <v>229571</v>
      </c>
      <c r="M40" s="41">
        <v>0</v>
      </c>
    </row>
    <row r="41" spans="1:13" s="5" customFormat="1" x14ac:dyDescent="0.35">
      <c r="A41" s="3"/>
      <c r="B41" s="9" t="s">
        <v>28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10">
        <v>0</v>
      </c>
      <c r="L41" s="10">
        <v>0</v>
      </c>
      <c r="M41" s="10">
        <v>0</v>
      </c>
    </row>
    <row r="42" spans="1:13" x14ac:dyDescent="0.35">
      <c r="A42" s="1"/>
      <c r="B42" s="23" t="s">
        <v>20</v>
      </c>
      <c r="C42" s="40">
        <v>-86910</v>
      </c>
      <c r="D42" s="40">
        <v>-98930</v>
      </c>
      <c r="E42" s="40">
        <v>-169276</v>
      </c>
      <c r="F42" s="40">
        <v>-338802</v>
      </c>
      <c r="G42" s="40">
        <v>-92104</v>
      </c>
      <c r="H42" s="40">
        <v>-62962</v>
      </c>
      <c r="I42" s="40">
        <v>43598</v>
      </c>
      <c r="J42" s="40">
        <v>-57085</v>
      </c>
      <c r="K42" s="41">
        <v>-30226</v>
      </c>
      <c r="L42" s="41">
        <v>-31650</v>
      </c>
      <c r="M42" s="41">
        <v>0</v>
      </c>
    </row>
    <row r="43" spans="1:13" s="5" customFormat="1" x14ac:dyDescent="0.35">
      <c r="A43" s="4"/>
      <c r="B43" s="2" t="s">
        <v>24</v>
      </c>
      <c r="C43" s="45">
        <v>47418</v>
      </c>
      <c r="D43" s="45">
        <v>29046</v>
      </c>
      <c r="E43" s="45">
        <v>250011</v>
      </c>
      <c r="F43" s="45">
        <v>34099</v>
      </c>
      <c r="G43" s="45">
        <v>-370738</v>
      </c>
      <c r="H43" s="45">
        <v>-111330</v>
      </c>
      <c r="I43" s="45">
        <v>115479</v>
      </c>
      <c r="J43" s="45">
        <v>2650189</v>
      </c>
      <c r="K43" s="39">
        <v>337924</v>
      </c>
      <c r="L43" s="39">
        <v>333298</v>
      </c>
      <c r="M43" s="39">
        <v>0</v>
      </c>
    </row>
    <row r="44" spans="1:13" x14ac:dyDescent="0.35">
      <c r="A44" s="2"/>
      <c r="B44" s="22" t="s">
        <v>26</v>
      </c>
      <c r="C44" s="38">
        <v>0</v>
      </c>
      <c r="D44" s="38">
        <v>-271954</v>
      </c>
      <c r="E44" s="38">
        <v>7877</v>
      </c>
      <c r="F44" s="38">
        <v>11405</v>
      </c>
      <c r="G44" s="38">
        <v>49</v>
      </c>
      <c r="H44" s="38">
        <v>68756</v>
      </c>
      <c r="I44" s="38">
        <v>0</v>
      </c>
      <c r="J44" s="38">
        <v>437232</v>
      </c>
      <c r="K44" s="38">
        <v>167</v>
      </c>
      <c r="L44" s="38">
        <v>-13307</v>
      </c>
      <c r="M44" s="38">
        <v>0</v>
      </c>
    </row>
    <row r="45" spans="1:13" s="5" customFormat="1" x14ac:dyDescent="0.35">
      <c r="A45" s="3"/>
      <c r="B45" s="2" t="s">
        <v>1</v>
      </c>
      <c r="C45" s="45">
        <f>C4+C32+C43+C44</f>
        <v>1066238</v>
      </c>
      <c r="D45" s="45">
        <f t="shared" ref="D45:M45" si="7">D4+D32+D43+D44</f>
        <v>214978</v>
      </c>
      <c r="E45" s="45">
        <f t="shared" si="7"/>
        <v>1264200</v>
      </c>
      <c r="F45" s="45">
        <f t="shared" si="7"/>
        <v>1491670</v>
      </c>
      <c r="G45" s="45">
        <f t="shared" si="7"/>
        <v>858618</v>
      </c>
      <c r="H45" s="45">
        <f t="shared" si="7"/>
        <v>1379790</v>
      </c>
      <c r="I45" s="45">
        <f t="shared" si="7"/>
        <v>2113998</v>
      </c>
      <c r="J45" s="45">
        <f t="shared" si="7"/>
        <v>4481229</v>
      </c>
      <c r="K45" s="45">
        <f t="shared" si="7"/>
        <v>2175351</v>
      </c>
      <c r="L45" s="45">
        <f t="shared" si="7"/>
        <v>2521798</v>
      </c>
      <c r="M45" s="45">
        <f t="shared" si="7"/>
        <v>0</v>
      </c>
    </row>
    <row r="46" spans="1:13" s="5" customFormat="1" x14ac:dyDescent="0.35">
      <c r="A46" s="3"/>
      <c r="B46" s="22" t="s">
        <v>77</v>
      </c>
      <c r="C46" s="38">
        <f>SUM(C47:C48)</f>
        <v>-315337</v>
      </c>
      <c r="D46" s="38">
        <f t="shared" ref="D46:M46" si="8">SUM(D47:D48)</f>
        <v>-321445</v>
      </c>
      <c r="E46" s="38">
        <f t="shared" si="8"/>
        <v>-320369</v>
      </c>
      <c r="F46" s="38">
        <f t="shared" si="8"/>
        <v>-564033</v>
      </c>
      <c r="G46" s="38">
        <f t="shared" si="8"/>
        <v>-333818</v>
      </c>
      <c r="H46" s="38">
        <f t="shared" si="8"/>
        <v>-288966</v>
      </c>
      <c r="I46" s="38">
        <f t="shared" si="8"/>
        <v>-285853</v>
      </c>
      <c r="J46" s="38">
        <f t="shared" si="8"/>
        <v>-526549</v>
      </c>
      <c r="K46" s="38">
        <f t="shared" si="8"/>
        <v>-385432</v>
      </c>
      <c r="L46" s="38">
        <f t="shared" si="8"/>
        <v>-347797</v>
      </c>
      <c r="M46" s="38">
        <f t="shared" si="8"/>
        <v>0</v>
      </c>
    </row>
    <row r="47" spans="1:13" x14ac:dyDescent="0.35">
      <c r="A47" s="2"/>
      <c r="B47" s="1" t="s">
        <v>67</v>
      </c>
      <c r="C47" s="42">
        <v>-309663</v>
      </c>
      <c r="D47" s="42">
        <v>-278644</v>
      </c>
      <c r="E47" s="42">
        <v>-262425</v>
      </c>
      <c r="F47" s="42">
        <v>-506064</v>
      </c>
      <c r="G47" s="42">
        <v>-249779</v>
      </c>
      <c r="H47" s="42">
        <v>-205299</v>
      </c>
      <c r="I47" s="42">
        <v>-203102</v>
      </c>
      <c r="J47" s="42">
        <v>-443846</v>
      </c>
      <c r="K47" s="10">
        <v>-264999</v>
      </c>
      <c r="L47" s="10">
        <v>-238824</v>
      </c>
      <c r="M47" s="10">
        <v>0</v>
      </c>
    </row>
    <row r="48" spans="1:13" s="5" customFormat="1" x14ac:dyDescent="0.35">
      <c r="A48" s="4"/>
      <c r="B48" s="26" t="s">
        <v>68</v>
      </c>
      <c r="C48" s="40">
        <v>-5674</v>
      </c>
      <c r="D48" s="40">
        <v>-42801</v>
      </c>
      <c r="E48" s="40">
        <v>-57944</v>
      </c>
      <c r="F48" s="40">
        <v>-57969</v>
      </c>
      <c r="G48" s="40">
        <v>-84039</v>
      </c>
      <c r="H48" s="40">
        <v>-83667</v>
      </c>
      <c r="I48" s="40">
        <v>-82751</v>
      </c>
      <c r="J48" s="40">
        <v>-82703</v>
      </c>
      <c r="K48" s="41">
        <v>-120433</v>
      </c>
      <c r="L48" s="41">
        <v>-108973</v>
      </c>
      <c r="M48" s="41">
        <v>0</v>
      </c>
    </row>
    <row r="49" spans="1:13" x14ac:dyDescent="0.35">
      <c r="A49" s="2"/>
      <c r="B49" s="2" t="s">
        <v>2</v>
      </c>
      <c r="C49" s="45">
        <f>+C50+C56+C62</f>
        <v>-45600</v>
      </c>
      <c r="D49" s="45">
        <f t="shared" ref="D49:M49" si="9">+D50+D56+D62</f>
        <v>-297421</v>
      </c>
      <c r="E49" s="45">
        <f t="shared" si="9"/>
        <v>-248160</v>
      </c>
      <c r="F49" s="45">
        <f t="shared" si="9"/>
        <v>-397549</v>
      </c>
      <c r="G49" s="45">
        <f t="shared" si="9"/>
        <v>-283822</v>
      </c>
      <c r="H49" s="45">
        <f t="shared" si="9"/>
        <v>-238948</v>
      </c>
      <c r="I49" s="45">
        <f t="shared" si="9"/>
        <v>-142592</v>
      </c>
      <c r="J49" s="45">
        <f t="shared" si="9"/>
        <v>-337741</v>
      </c>
      <c r="K49" s="45">
        <f t="shared" si="9"/>
        <v>-475587</v>
      </c>
      <c r="L49" s="45">
        <f t="shared" si="9"/>
        <v>-387379</v>
      </c>
      <c r="M49" s="45">
        <f t="shared" si="9"/>
        <v>0</v>
      </c>
    </row>
    <row r="50" spans="1:13" s="5" customFormat="1" x14ac:dyDescent="0.35">
      <c r="A50" s="4"/>
      <c r="B50" s="22" t="s">
        <v>38</v>
      </c>
      <c r="C50" s="38">
        <f>SUM(C51:C55)</f>
        <v>72192</v>
      </c>
      <c r="D50" s="38">
        <f t="shared" ref="D50:M50" si="10">SUM(D51:D55)</f>
        <v>113750</v>
      </c>
      <c r="E50" s="38">
        <f t="shared" si="10"/>
        <v>74589</v>
      </c>
      <c r="F50" s="38">
        <f t="shared" si="10"/>
        <v>85974</v>
      </c>
      <c r="G50" s="38">
        <f t="shared" si="10"/>
        <v>358200</v>
      </c>
      <c r="H50" s="38">
        <f t="shared" si="10"/>
        <v>340561</v>
      </c>
      <c r="I50" s="38">
        <f t="shared" si="10"/>
        <v>384593</v>
      </c>
      <c r="J50" s="38">
        <f t="shared" si="10"/>
        <v>285938</v>
      </c>
      <c r="K50" s="38">
        <f t="shared" si="10"/>
        <v>206761</v>
      </c>
      <c r="L50" s="38">
        <f t="shared" si="10"/>
        <v>190691</v>
      </c>
      <c r="M50" s="38">
        <f t="shared" si="10"/>
        <v>0</v>
      </c>
    </row>
    <row r="51" spans="1:13" x14ac:dyDescent="0.35">
      <c r="A51" s="1"/>
      <c r="B51" s="9" t="s">
        <v>39</v>
      </c>
      <c r="C51" s="42">
        <v>8666</v>
      </c>
      <c r="D51" s="42">
        <v>8276</v>
      </c>
      <c r="E51" s="42">
        <v>6302</v>
      </c>
      <c r="F51" s="42">
        <v>5729</v>
      </c>
      <c r="G51" s="42">
        <v>5620</v>
      </c>
      <c r="H51" s="42">
        <v>5518</v>
      </c>
      <c r="I51" s="42">
        <v>5328</v>
      </c>
      <c r="J51" s="42">
        <v>5151</v>
      </c>
      <c r="K51" s="10">
        <v>5005</v>
      </c>
      <c r="L51" s="10">
        <v>4848</v>
      </c>
      <c r="M51" s="10">
        <v>0</v>
      </c>
    </row>
    <row r="52" spans="1:13" s="5" customFormat="1" x14ac:dyDescent="0.35">
      <c r="A52" s="3"/>
      <c r="B52" s="23" t="s">
        <v>40</v>
      </c>
      <c r="C52" s="40">
        <v>58982</v>
      </c>
      <c r="D52" s="40">
        <v>88445</v>
      </c>
      <c r="E52" s="40">
        <v>86074</v>
      </c>
      <c r="F52" s="40">
        <v>84190</v>
      </c>
      <c r="G52" s="40">
        <v>366851</v>
      </c>
      <c r="H52" s="40">
        <v>353089</v>
      </c>
      <c r="I52" s="40">
        <v>391235</v>
      </c>
      <c r="J52" s="40">
        <v>290673</v>
      </c>
      <c r="K52" s="41">
        <v>209283</v>
      </c>
      <c r="L52" s="41">
        <v>188340</v>
      </c>
      <c r="M52" s="41">
        <v>0</v>
      </c>
    </row>
    <row r="53" spans="1:13" x14ac:dyDescent="0.35">
      <c r="A53" s="1"/>
      <c r="B53" s="9" t="s">
        <v>41</v>
      </c>
      <c r="C53" s="42">
        <v>392</v>
      </c>
      <c r="D53" s="42">
        <v>786</v>
      </c>
      <c r="E53" s="42">
        <v>203</v>
      </c>
      <c r="F53" s="42">
        <v>236</v>
      </c>
      <c r="G53" s="42">
        <v>285</v>
      </c>
      <c r="H53" s="42">
        <v>359</v>
      </c>
      <c r="I53" s="42">
        <v>640</v>
      </c>
      <c r="J53" s="42">
        <v>1243</v>
      </c>
      <c r="K53" s="10">
        <v>810</v>
      </c>
      <c r="L53" s="10">
        <v>548</v>
      </c>
      <c r="M53" s="10">
        <v>0</v>
      </c>
    </row>
    <row r="54" spans="1:13" s="5" customFormat="1" x14ac:dyDescent="0.35">
      <c r="A54" s="3"/>
      <c r="B54" s="23" t="s">
        <v>42</v>
      </c>
      <c r="C54" s="40">
        <v>4152</v>
      </c>
      <c r="D54" s="40">
        <v>16243</v>
      </c>
      <c r="E54" s="40">
        <v>1722</v>
      </c>
      <c r="F54" s="40">
        <v>3329</v>
      </c>
      <c r="G54" s="40">
        <v>5013</v>
      </c>
      <c r="H54" s="40">
        <v>-214</v>
      </c>
      <c r="I54" s="40">
        <v>7622</v>
      </c>
      <c r="J54" s="40">
        <v>4527</v>
      </c>
      <c r="K54" s="41">
        <v>3916</v>
      </c>
      <c r="L54" s="41">
        <v>3938</v>
      </c>
      <c r="M54" s="41">
        <v>0</v>
      </c>
    </row>
    <row r="55" spans="1:13" x14ac:dyDescent="0.35">
      <c r="A55" s="1"/>
      <c r="B55" s="9" t="s">
        <v>43</v>
      </c>
      <c r="C55" s="42">
        <v>0</v>
      </c>
      <c r="D55" s="42">
        <v>0</v>
      </c>
      <c r="E55" s="42">
        <v>-19712</v>
      </c>
      <c r="F55" s="42">
        <v>-7510</v>
      </c>
      <c r="G55" s="42">
        <v>-19569</v>
      </c>
      <c r="H55" s="42">
        <v>-18191</v>
      </c>
      <c r="I55" s="42">
        <v>-20232</v>
      </c>
      <c r="J55" s="42">
        <v>-15656</v>
      </c>
      <c r="K55" s="10">
        <v>-12253</v>
      </c>
      <c r="L55" s="10">
        <v>-6983</v>
      </c>
      <c r="M55" s="10">
        <v>0</v>
      </c>
    </row>
    <row r="56" spans="1:13" s="5" customFormat="1" x14ac:dyDescent="0.35">
      <c r="A56" s="4"/>
      <c r="B56" s="22" t="s">
        <v>44</v>
      </c>
      <c r="C56" s="38">
        <f>SUM(C57:C61)</f>
        <v>-192208</v>
      </c>
      <c r="D56" s="38">
        <f t="shared" ref="D56:M56" si="11">SUM(D57:D61)</f>
        <v>-362429</v>
      </c>
      <c r="E56" s="38">
        <f t="shared" si="11"/>
        <v>-398525</v>
      </c>
      <c r="F56" s="38">
        <f t="shared" si="11"/>
        <v>-470715</v>
      </c>
      <c r="G56" s="38">
        <f t="shared" si="11"/>
        <v>-455464</v>
      </c>
      <c r="H56" s="38">
        <f t="shared" si="11"/>
        <v>-445503</v>
      </c>
      <c r="I56" s="38">
        <f t="shared" si="11"/>
        <v>-522944</v>
      </c>
      <c r="J56" s="38">
        <f t="shared" si="11"/>
        <v>-562342</v>
      </c>
      <c r="K56" s="38">
        <f t="shared" si="11"/>
        <v>-538536</v>
      </c>
      <c r="L56" s="38">
        <f t="shared" si="11"/>
        <v>-429884</v>
      </c>
      <c r="M56" s="38">
        <f t="shared" si="11"/>
        <v>0</v>
      </c>
    </row>
    <row r="57" spans="1:13" x14ac:dyDescent="0.35">
      <c r="A57" s="1"/>
      <c r="B57" s="9" t="s">
        <v>45</v>
      </c>
      <c r="C57" s="42">
        <v>-171678</v>
      </c>
      <c r="D57" s="42">
        <v>-288512</v>
      </c>
      <c r="E57" s="42">
        <v>-189243</v>
      </c>
      <c r="F57" s="42">
        <v>-270260</v>
      </c>
      <c r="G57" s="42">
        <v>-236804</v>
      </c>
      <c r="H57" s="42">
        <v>-219008</v>
      </c>
      <c r="I57" s="42">
        <v>-247136</v>
      </c>
      <c r="J57" s="42">
        <v>-304160</v>
      </c>
      <c r="K57" s="10">
        <v>-277903</v>
      </c>
      <c r="L57" s="10">
        <v>-253510</v>
      </c>
      <c r="M57" s="10">
        <v>0</v>
      </c>
    </row>
    <row r="58" spans="1:13" x14ac:dyDescent="0.35">
      <c r="A58" s="1"/>
      <c r="B58" s="23" t="s">
        <v>78</v>
      </c>
      <c r="C58" s="40">
        <v>0</v>
      </c>
      <c r="D58" s="40">
        <v>-5391</v>
      </c>
      <c r="E58" s="40">
        <v>-2714</v>
      </c>
      <c r="F58" s="40">
        <v>-2577</v>
      </c>
      <c r="G58" s="40">
        <v>-2519</v>
      </c>
      <c r="H58" s="40">
        <v>-4095</v>
      </c>
      <c r="I58" s="40">
        <v>-2233</v>
      </c>
      <c r="J58" s="40">
        <v>-2143</v>
      </c>
      <c r="K58" s="41">
        <v>-2051</v>
      </c>
      <c r="L58" s="41">
        <v>-1958</v>
      </c>
      <c r="M58" s="41">
        <v>0</v>
      </c>
    </row>
    <row r="59" spans="1:13" s="5" customFormat="1" x14ac:dyDescent="0.35">
      <c r="A59" s="3"/>
      <c r="B59" s="9" t="s">
        <v>46</v>
      </c>
      <c r="C59" s="42">
        <v>0</v>
      </c>
      <c r="D59" s="42">
        <v>0</v>
      </c>
      <c r="E59" s="42">
        <v>-161458</v>
      </c>
      <c r="F59" s="42">
        <v>-154171</v>
      </c>
      <c r="G59" s="42">
        <v>-159067</v>
      </c>
      <c r="H59" s="42">
        <v>-163181</v>
      </c>
      <c r="I59" s="42">
        <v>-166506</v>
      </c>
      <c r="J59" s="42">
        <v>-170496</v>
      </c>
      <c r="K59" s="10">
        <v>-175347</v>
      </c>
      <c r="L59" s="10">
        <v>-176258</v>
      </c>
      <c r="M59" s="10">
        <v>0</v>
      </c>
    </row>
    <row r="60" spans="1:13" x14ac:dyDescent="0.35">
      <c r="A60" s="1"/>
      <c r="B60" s="23" t="s">
        <v>47</v>
      </c>
      <c r="C60" s="40">
        <v>0</v>
      </c>
      <c r="D60" s="40">
        <v>0</v>
      </c>
      <c r="E60" s="40">
        <v>-24483</v>
      </c>
      <c r="F60" s="40">
        <v>-24677</v>
      </c>
      <c r="G60" s="40">
        <v>-23196</v>
      </c>
      <c r="H60" s="40">
        <v>-22914</v>
      </c>
      <c r="I60" s="40">
        <v>-23432</v>
      </c>
      <c r="J60" s="40">
        <v>-23885</v>
      </c>
      <c r="K60" s="41">
        <v>-22355</v>
      </c>
      <c r="L60" s="41">
        <v>-21807</v>
      </c>
      <c r="M60" s="41">
        <v>0</v>
      </c>
    </row>
    <row r="61" spans="1:13" s="5" customFormat="1" x14ac:dyDescent="0.35">
      <c r="A61" s="3"/>
      <c r="B61" s="9" t="s">
        <v>48</v>
      </c>
      <c r="C61" s="42">
        <v>-20530</v>
      </c>
      <c r="D61" s="42">
        <v>-68526</v>
      </c>
      <c r="E61" s="42">
        <v>-20627</v>
      </c>
      <c r="F61" s="42">
        <v>-19030</v>
      </c>
      <c r="G61" s="42">
        <v>-33878</v>
      </c>
      <c r="H61" s="42">
        <v>-36305</v>
      </c>
      <c r="I61" s="42">
        <v>-83637</v>
      </c>
      <c r="J61" s="42">
        <v>-61658</v>
      </c>
      <c r="K61" s="10">
        <v>-60880</v>
      </c>
      <c r="L61" s="10">
        <v>23649</v>
      </c>
      <c r="M61" s="10">
        <v>0</v>
      </c>
    </row>
    <row r="62" spans="1:13" x14ac:dyDescent="0.35">
      <c r="A62" s="2"/>
      <c r="B62" s="22" t="s">
        <v>49</v>
      </c>
      <c r="C62" s="38">
        <f>SUM(C63:C68)</f>
        <v>74416</v>
      </c>
      <c r="D62" s="38">
        <f t="shared" ref="D62:M62" si="12">SUM(D63:D68)</f>
        <v>-48742</v>
      </c>
      <c r="E62" s="38">
        <f t="shared" si="12"/>
        <v>75776</v>
      </c>
      <c r="F62" s="38">
        <f t="shared" si="12"/>
        <v>-12808</v>
      </c>
      <c r="G62" s="38">
        <f t="shared" si="12"/>
        <v>-186558</v>
      </c>
      <c r="H62" s="38">
        <f t="shared" si="12"/>
        <v>-134006</v>
      </c>
      <c r="I62" s="38">
        <f t="shared" si="12"/>
        <v>-4241</v>
      </c>
      <c r="J62" s="38">
        <f t="shared" si="12"/>
        <v>-61337</v>
      </c>
      <c r="K62" s="38">
        <f t="shared" si="12"/>
        <v>-143812</v>
      </c>
      <c r="L62" s="38">
        <f t="shared" si="12"/>
        <v>-148186</v>
      </c>
      <c r="M62" s="38">
        <f t="shared" si="12"/>
        <v>0</v>
      </c>
    </row>
    <row r="63" spans="1:13" s="5" customFormat="1" x14ac:dyDescent="0.35">
      <c r="A63" s="3"/>
      <c r="B63" s="35" t="s">
        <v>54</v>
      </c>
      <c r="C63" s="42">
        <v>0</v>
      </c>
      <c r="D63" s="42">
        <v>-37423</v>
      </c>
      <c r="E63" s="42">
        <v>40821</v>
      </c>
      <c r="F63" s="42">
        <v>-60283</v>
      </c>
      <c r="G63" s="42">
        <v>-173631</v>
      </c>
      <c r="H63" s="42">
        <v>-137164</v>
      </c>
      <c r="I63" s="42">
        <v>-24813</v>
      </c>
      <c r="J63" s="42">
        <v>-62547</v>
      </c>
      <c r="K63" s="10">
        <v>-141873</v>
      </c>
      <c r="L63" s="10">
        <v>-105625</v>
      </c>
      <c r="M63" s="10">
        <v>0</v>
      </c>
    </row>
    <row r="64" spans="1:13" s="28" customFormat="1" x14ac:dyDescent="0.35">
      <c r="A64" s="27"/>
      <c r="B64" s="33" t="s">
        <v>55</v>
      </c>
      <c r="C64" s="48">
        <v>0</v>
      </c>
      <c r="D64" s="48">
        <v>-5109</v>
      </c>
      <c r="E64" s="48">
        <v>11843</v>
      </c>
      <c r="F64" s="48">
        <v>-12784</v>
      </c>
      <c r="G64" s="48">
        <v>-33489</v>
      </c>
      <c r="H64" s="48">
        <v>-25728</v>
      </c>
      <c r="I64" s="48">
        <v>-4625</v>
      </c>
      <c r="J64" s="48">
        <v>-23364</v>
      </c>
      <c r="K64" s="49">
        <v>-22809</v>
      </c>
      <c r="L64" s="49">
        <v>-17609</v>
      </c>
      <c r="M64" s="49">
        <v>0</v>
      </c>
    </row>
    <row r="65" spans="1:13" s="5" customFormat="1" x14ac:dyDescent="0.35">
      <c r="A65" s="3"/>
      <c r="B65" s="9" t="s">
        <v>50</v>
      </c>
      <c r="C65" s="42">
        <v>17236</v>
      </c>
      <c r="D65" s="42">
        <v>27488</v>
      </c>
      <c r="E65" s="42">
        <v>34120</v>
      </c>
      <c r="F65" s="42">
        <v>48638</v>
      </c>
      <c r="G65" s="42">
        <v>12593</v>
      </c>
      <c r="H65" s="42">
        <v>13362</v>
      </c>
      <c r="I65" s="42">
        <v>23388</v>
      </c>
      <c r="J65" s="42">
        <v>25700</v>
      </c>
      <c r="K65" s="10">
        <v>20189</v>
      </c>
      <c r="L65" s="10">
        <v>-29102</v>
      </c>
      <c r="M65" s="10">
        <v>0</v>
      </c>
    </row>
    <row r="66" spans="1:13" x14ac:dyDescent="0.35">
      <c r="A66" s="1"/>
      <c r="B66" s="23" t="s">
        <v>51</v>
      </c>
      <c r="C66" s="40">
        <v>57180</v>
      </c>
      <c r="D66" s="40">
        <v>-33698</v>
      </c>
      <c r="E66" s="40">
        <v>-11008</v>
      </c>
      <c r="F66" s="40">
        <v>11621</v>
      </c>
      <c r="G66" s="40">
        <v>7969</v>
      </c>
      <c r="H66" s="40">
        <v>15524</v>
      </c>
      <c r="I66" s="40">
        <v>1809</v>
      </c>
      <c r="J66" s="40">
        <v>-1126</v>
      </c>
      <c r="K66" s="41">
        <v>681</v>
      </c>
      <c r="L66" s="41">
        <v>4150</v>
      </c>
      <c r="M66" s="41">
        <v>0</v>
      </c>
    </row>
    <row r="67" spans="1:13" s="31" customFormat="1" x14ac:dyDescent="0.35">
      <c r="A67" s="30"/>
      <c r="B67" s="36" t="s">
        <v>52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  <c r="H67" s="46">
        <v>0</v>
      </c>
      <c r="I67" s="46">
        <v>0</v>
      </c>
      <c r="J67" s="46">
        <v>0</v>
      </c>
      <c r="K67" s="47">
        <v>0</v>
      </c>
      <c r="L67" s="47">
        <v>0</v>
      </c>
      <c r="M67" s="47">
        <v>0</v>
      </c>
    </row>
    <row r="68" spans="1:13" s="28" customFormat="1" x14ac:dyDescent="0.35">
      <c r="A68" s="27"/>
      <c r="B68" s="33" t="s">
        <v>53</v>
      </c>
      <c r="C68" s="48">
        <v>0</v>
      </c>
      <c r="D68" s="48">
        <v>0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9">
        <v>0</v>
      </c>
      <c r="L68" s="49">
        <v>0</v>
      </c>
      <c r="M68" s="49">
        <v>0</v>
      </c>
    </row>
    <row r="69" spans="1:13" s="5" customFormat="1" x14ac:dyDescent="0.35">
      <c r="A69" s="3"/>
      <c r="B69" s="2" t="s">
        <v>3</v>
      </c>
      <c r="C69" s="45">
        <f>C45+C46+C49</f>
        <v>705301</v>
      </c>
      <c r="D69" s="45">
        <f t="shared" ref="D69:M69" si="13">D45+D46+D49</f>
        <v>-403888</v>
      </c>
      <c r="E69" s="45">
        <f t="shared" si="13"/>
        <v>695671</v>
      </c>
      <c r="F69" s="45">
        <f t="shared" si="13"/>
        <v>530088</v>
      </c>
      <c r="G69" s="45">
        <f t="shared" si="13"/>
        <v>240978</v>
      </c>
      <c r="H69" s="45">
        <f t="shared" si="13"/>
        <v>851876</v>
      </c>
      <c r="I69" s="45">
        <f t="shared" si="13"/>
        <v>1685553</v>
      </c>
      <c r="J69" s="45">
        <f t="shared" si="13"/>
        <v>3616939</v>
      </c>
      <c r="K69" s="45">
        <f t="shared" si="13"/>
        <v>1314332</v>
      </c>
      <c r="L69" s="45">
        <f t="shared" si="13"/>
        <v>1786622</v>
      </c>
      <c r="M69" s="45">
        <f t="shared" si="13"/>
        <v>0</v>
      </c>
    </row>
    <row r="70" spans="1:13" x14ac:dyDescent="0.35">
      <c r="A70" s="1"/>
      <c r="B70" s="26" t="s">
        <v>14</v>
      </c>
      <c r="C70" s="40">
        <v>-342922</v>
      </c>
      <c r="D70" s="40">
        <v>211340</v>
      </c>
      <c r="E70" s="40">
        <v>-203008</v>
      </c>
      <c r="F70" s="40">
        <v>197163</v>
      </c>
      <c r="G70" s="40">
        <v>-313122</v>
      </c>
      <c r="H70" s="40">
        <v>-331262</v>
      </c>
      <c r="I70" s="40">
        <v>622638</v>
      </c>
      <c r="J70" s="40">
        <v>-177753</v>
      </c>
      <c r="K70" s="41">
        <v>-382361</v>
      </c>
      <c r="L70" s="41">
        <v>100814</v>
      </c>
      <c r="M70" s="41">
        <v>0</v>
      </c>
    </row>
    <row r="71" spans="1:13" s="5" customFormat="1" x14ac:dyDescent="0.35">
      <c r="A71" s="3"/>
      <c r="B71" s="1" t="s">
        <v>15</v>
      </c>
      <c r="C71" s="42">
        <v>83137</v>
      </c>
      <c r="D71" s="42">
        <v>236703</v>
      </c>
      <c r="E71" s="42">
        <v>-3972</v>
      </c>
      <c r="F71" s="42">
        <v>-192548</v>
      </c>
      <c r="G71" s="42">
        <v>57707</v>
      </c>
      <c r="H71" s="42">
        <v>54756</v>
      </c>
      <c r="I71" s="42">
        <v>130499</v>
      </c>
      <c r="J71" s="42">
        <v>224424</v>
      </c>
      <c r="K71" s="10">
        <v>51934</v>
      </c>
      <c r="L71" s="10">
        <v>80658</v>
      </c>
      <c r="M71" s="10">
        <v>0</v>
      </c>
    </row>
    <row r="72" spans="1:13" s="5" customFormat="1" x14ac:dyDescent="0.35">
      <c r="A72" s="3"/>
      <c r="B72" s="26" t="s">
        <v>74</v>
      </c>
      <c r="C72" s="40">
        <v>0</v>
      </c>
      <c r="D72" s="40">
        <v>0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1">
        <v>0</v>
      </c>
      <c r="L72" s="41">
        <v>0</v>
      </c>
      <c r="M72" s="41">
        <v>0</v>
      </c>
    </row>
    <row r="73" spans="1:13" x14ac:dyDescent="0.35">
      <c r="A73" s="2"/>
      <c r="B73" s="2" t="s">
        <v>16</v>
      </c>
      <c r="C73" s="45">
        <f>SUM(C69:C72)</f>
        <v>445516</v>
      </c>
      <c r="D73" s="45">
        <f t="shared" ref="D73:M73" si="14">SUM(D69:D72)</f>
        <v>44155</v>
      </c>
      <c r="E73" s="45">
        <f t="shared" si="14"/>
        <v>488691</v>
      </c>
      <c r="F73" s="45">
        <f t="shared" si="14"/>
        <v>534703</v>
      </c>
      <c r="G73" s="45">
        <f t="shared" si="14"/>
        <v>-14437</v>
      </c>
      <c r="H73" s="45">
        <f t="shared" si="14"/>
        <v>575370</v>
      </c>
      <c r="I73" s="45">
        <f t="shared" si="14"/>
        <v>2438690</v>
      </c>
      <c r="J73" s="45">
        <f t="shared" si="14"/>
        <v>3663610</v>
      </c>
      <c r="K73" s="45">
        <f t="shared" si="14"/>
        <v>983905</v>
      </c>
      <c r="L73" s="45">
        <f t="shared" si="14"/>
        <v>1968094</v>
      </c>
      <c r="M73" s="45">
        <f t="shared" si="14"/>
        <v>0</v>
      </c>
    </row>
    <row r="74" spans="1:13" s="5" customFormat="1" x14ac:dyDescent="0.35">
      <c r="A74" s="3"/>
      <c r="B74" s="26" t="s">
        <v>17</v>
      </c>
      <c r="C74" s="40">
        <v>0</v>
      </c>
      <c r="D74" s="40">
        <v>0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1">
        <v>0</v>
      </c>
      <c r="L74" s="41">
        <v>0</v>
      </c>
      <c r="M74" s="41">
        <v>0</v>
      </c>
    </row>
    <row r="75" spans="1:13" x14ac:dyDescent="0.35">
      <c r="A75" s="1"/>
      <c r="B75" s="2" t="s">
        <v>25</v>
      </c>
      <c r="C75" s="45">
        <f>C73+C74</f>
        <v>445516</v>
      </c>
      <c r="D75" s="45">
        <f t="shared" ref="D75:M75" si="15">D73+D74</f>
        <v>44155</v>
      </c>
      <c r="E75" s="45">
        <f t="shared" si="15"/>
        <v>488691</v>
      </c>
      <c r="F75" s="45">
        <f t="shared" si="15"/>
        <v>534703</v>
      </c>
      <c r="G75" s="45">
        <f t="shared" si="15"/>
        <v>-14437</v>
      </c>
      <c r="H75" s="45">
        <f t="shared" si="15"/>
        <v>575370</v>
      </c>
      <c r="I75" s="45">
        <f t="shared" si="15"/>
        <v>2438690</v>
      </c>
      <c r="J75" s="45">
        <f t="shared" si="15"/>
        <v>3663610</v>
      </c>
      <c r="K75" s="45">
        <f t="shared" si="15"/>
        <v>983905</v>
      </c>
      <c r="L75" s="45">
        <f t="shared" si="15"/>
        <v>1968094</v>
      </c>
      <c r="M75" s="45">
        <f t="shared" si="15"/>
        <v>0</v>
      </c>
    </row>
    <row r="76" spans="1:13" x14ac:dyDescent="0.35">
      <c r="A76" s="1"/>
      <c r="B76" s="1"/>
      <c r="C76" s="16"/>
      <c r="D76" s="17"/>
      <c r="E76" s="20"/>
      <c r="F76" s="20"/>
      <c r="G76" s="16"/>
      <c r="H76" s="20"/>
      <c r="I76" s="17"/>
      <c r="J76" s="19"/>
      <c r="K76" s="19"/>
      <c r="L76" s="29"/>
      <c r="M76" s="29"/>
    </row>
    <row r="77" spans="1:13" x14ac:dyDescent="0.35">
      <c r="B77" s="27" t="s">
        <v>73</v>
      </c>
      <c r="C77" s="19"/>
      <c r="D77" s="19"/>
      <c r="E77" s="19"/>
      <c r="F77" s="19"/>
      <c r="G77" s="19"/>
      <c r="H77" s="19"/>
      <c r="I77" s="19"/>
      <c r="J77" s="21"/>
      <c r="K77" s="19"/>
    </row>
    <row r="78" spans="1:13" x14ac:dyDescent="0.35">
      <c r="B78" s="1"/>
      <c r="C78" s="19"/>
      <c r="D78" s="19"/>
      <c r="E78" s="19"/>
      <c r="F78" s="19"/>
      <c r="G78" s="19"/>
      <c r="H78" s="19"/>
      <c r="I78" s="19"/>
      <c r="J78" s="19"/>
      <c r="K78" s="19"/>
    </row>
    <row r="79" spans="1:13" x14ac:dyDescent="0.35"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3" x14ac:dyDescent="0.35">
      <c r="B80" s="27"/>
    </row>
    <row r="83" spans="3:13" x14ac:dyDescent="0.35"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</row>
    <row r="85" spans="3:13" x14ac:dyDescent="0.35"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</row>
    <row r="86" spans="3:13" x14ac:dyDescent="0.35">
      <c r="J86" s="29"/>
      <c r="K86" s="29"/>
      <c r="L86" s="29"/>
      <c r="M86" s="29"/>
    </row>
    <row r="104" spans="7:13" x14ac:dyDescent="0.35">
      <c r="G104" s="29"/>
      <c r="H104" s="29"/>
      <c r="I104" s="29"/>
      <c r="J104" s="29"/>
      <c r="K104" s="29"/>
      <c r="L104" s="29"/>
      <c r="M104" s="29"/>
    </row>
  </sheetData>
  <conditionalFormatting sqref="B10:B12">
    <cfRule type="duplicateValues" dxfId="47" priority="11"/>
    <cfRule type="duplicateValues" dxfId="46" priority="12"/>
  </conditionalFormatting>
  <conditionalFormatting sqref="B14">
    <cfRule type="duplicateValues" dxfId="45" priority="9"/>
    <cfRule type="duplicateValues" dxfId="44" priority="10"/>
  </conditionalFormatting>
  <conditionalFormatting sqref="B17:B18">
    <cfRule type="duplicateValues" dxfId="43" priority="7"/>
    <cfRule type="duplicateValues" dxfId="42" priority="8"/>
  </conditionalFormatting>
  <pageMargins left="0.511811024" right="0.511811024" top="0.78740157499999996" bottom="0.78740157499999996" header="0.31496062000000002" footer="0.31496062000000002"/>
  <pageSetup orientation="portrait" r:id="rId1"/>
  <customProperties>
    <customPr name="EpmWorksheetKeyString_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M104"/>
  <sheetViews>
    <sheetView showGridLines="0" zoomScale="70" zoomScaleNormal="70" workbookViewId="0">
      <pane xSplit="2" ySplit="3" topLeftCell="C4" activePane="bottomRight" state="frozen"/>
      <selection activeCell="Q59" sqref="Q59"/>
      <selection pane="topRight" activeCell="Q59" sqref="Q59"/>
      <selection pane="bottomLeft" activeCell="Q59" sqref="Q59"/>
      <selection pane="bottomRight" activeCell="Q59" sqref="Q59"/>
    </sheetView>
  </sheetViews>
  <sheetFormatPr defaultColWidth="8.81640625" defaultRowHeight="14.5" x14ac:dyDescent="0.35"/>
  <cols>
    <col min="1" max="1" width="2.81640625" style="5" customWidth="1"/>
    <col min="2" max="2" width="52.1796875" customWidth="1"/>
    <col min="3" max="5" width="14.81640625" customWidth="1"/>
    <col min="6" max="7" width="14.81640625" bestFit="1" customWidth="1"/>
    <col min="8" max="8" width="14.81640625" customWidth="1"/>
    <col min="9" max="9" width="14.81640625" bestFit="1" customWidth="1"/>
    <col min="10" max="10" width="16.1796875" bestFit="1" customWidth="1"/>
    <col min="11" max="11" width="14.81640625" bestFit="1" customWidth="1"/>
    <col min="12" max="12" width="12.1796875" style="18" bestFit="1" customWidth="1"/>
    <col min="13" max="16384" width="8.81640625" style="5"/>
  </cols>
  <sheetData>
    <row r="1" spans="2:13" x14ac:dyDescent="0.35">
      <c r="B1" s="1"/>
      <c r="C1" s="7"/>
      <c r="D1" s="1"/>
      <c r="E1" s="1"/>
      <c r="F1" s="1"/>
      <c r="G1" s="1"/>
      <c r="H1" s="10"/>
      <c r="I1" s="7"/>
      <c r="J1" s="10"/>
      <c r="K1" s="1"/>
    </row>
    <row r="2" spans="2:13" ht="14.4" customHeight="1" x14ac:dyDescent="0.35">
      <c r="B2" s="34" t="s">
        <v>75</v>
      </c>
      <c r="C2" s="37">
        <v>44834</v>
      </c>
      <c r="D2" s="37">
        <f>+C2+100-DAY(C2+100)</f>
        <v>44926</v>
      </c>
      <c r="E2" s="37">
        <f t="shared" ref="E2:K2" si="0">+D2+100-DAY(D2+100)</f>
        <v>45016</v>
      </c>
      <c r="F2" s="37">
        <f t="shared" si="0"/>
        <v>45107</v>
      </c>
      <c r="G2" s="37">
        <f t="shared" si="0"/>
        <v>45199</v>
      </c>
      <c r="H2" s="37">
        <f t="shared" si="0"/>
        <v>45291</v>
      </c>
      <c r="I2" s="37">
        <f t="shared" si="0"/>
        <v>45382</v>
      </c>
      <c r="J2" s="37">
        <f t="shared" si="0"/>
        <v>45473</v>
      </c>
      <c r="K2" s="37">
        <f t="shared" si="0"/>
        <v>45565</v>
      </c>
      <c r="M2" s="8"/>
    </row>
    <row r="3" spans="2:13" ht="14.4" customHeight="1" x14ac:dyDescent="0.35">
      <c r="B3" s="34" t="s">
        <v>76</v>
      </c>
      <c r="C3" s="15" t="str">
        <f>IF(MONTH(C2)&lt;=3,"1T",IF(MONTH(C2)&lt;=6,"2T",IF(MONTH(C2)&lt;=9,"3T","4T")))&amp;RIGHT(YEAR(C2),2)</f>
        <v>3T22</v>
      </c>
      <c r="D3" s="15" t="str">
        <f>IF(MONTH(D2)&lt;=3,"1T",IF(MONTH(D2)&lt;=6,"2T",IF(MONTH(D2)&lt;=9,"3T","4T")))&amp;RIGHT(YEAR(D2),2)</f>
        <v>4T22</v>
      </c>
      <c r="E3" s="15" t="str">
        <f t="shared" ref="E3:K3" si="1">IF(MONTH(E2)&lt;=3,"1T",IF(MONTH(E2)&lt;=6,"2T",IF(MONTH(E2)&lt;=9,"3T","4T")))&amp;RIGHT(YEAR(E2),2)</f>
        <v>1T23</v>
      </c>
      <c r="F3" s="15" t="str">
        <f t="shared" si="1"/>
        <v>2T23</v>
      </c>
      <c r="G3" s="15" t="str">
        <f t="shared" si="1"/>
        <v>3T23</v>
      </c>
      <c r="H3" s="15" t="str">
        <f t="shared" si="1"/>
        <v>4T23</v>
      </c>
      <c r="I3" s="15" t="str">
        <f t="shared" si="1"/>
        <v>1T24</v>
      </c>
      <c r="J3" s="15" t="str">
        <f t="shared" si="1"/>
        <v>2T24</v>
      </c>
      <c r="K3" s="15" t="str">
        <f t="shared" si="1"/>
        <v>3T24</v>
      </c>
      <c r="M3" s="8"/>
    </row>
    <row r="4" spans="2:13" s="8" customFormat="1" x14ac:dyDescent="0.35">
      <c r="B4" s="22" t="s">
        <v>0</v>
      </c>
      <c r="C4" s="38">
        <f t="shared" ref="C4" si="2">+C5+C13+C19+C20</f>
        <v>1101405</v>
      </c>
      <c r="D4" s="38">
        <f t="shared" ref="D4" si="3">+D5+D13+D19+D20</f>
        <v>1109797</v>
      </c>
      <c r="E4" s="38">
        <f t="shared" ref="E4" si="4">+E5+E13+E19+E20</f>
        <v>983822</v>
      </c>
      <c r="F4" s="38">
        <f t="shared" ref="F4" si="5">+F5+F13+F19+F20</f>
        <v>949302</v>
      </c>
      <c r="G4" s="38">
        <f t="shared" ref="G4" si="6">+G5+G13+G19+G20</f>
        <v>1129388</v>
      </c>
      <c r="H4" s="38">
        <f t="shared" ref="H4" si="7">+H5+H13+H19+H20</f>
        <v>1201690</v>
      </c>
      <c r="I4" s="38">
        <f t="shared" ref="I4" si="8">+I5+I13+I19+I20</f>
        <v>1033277</v>
      </c>
      <c r="J4" s="38">
        <f t="shared" ref="J4" si="9">+J5+J13+J19+J20</f>
        <v>1047476</v>
      </c>
      <c r="K4" s="38">
        <f t="shared" ref="K4" si="10">+K5+K13+K19+K20</f>
        <v>1279135</v>
      </c>
      <c r="L4" s="18"/>
    </row>
    <row r="5" spans="2:13" s="13" customFormat="1" x14ac:dyDescent="0.35">
      <c r="B5" s="11" t="s">
        <v>30</v>
      </c>
      <c r="C5" s="39">
        <f t="shared" ref="C5" si="11">SUM(C6:C12)</f>
        <v>1247778</v>
      </c>
      <c r="D5" s="39">
        <f t="shared" ref="D5" si="12">SUM(D6:D12)</f>
        <v>1261526</v>
      </c>
      <c r="E5" s="39">
        <f t="shared" ref="E5" si="13">SUM(E6:E12)</f>
        <v>1149264</v>
      </c>
      <c r="F5" s="39">
        <f t="shared" ref="F5" si="14">SUM(F6:F12)</f>
        <v>1095300</v>
      </c>
      <c r="G5" s="39">
        <f t="shared" ref="G5" si="15">SUM(G6:G12)</f>
        <v>1281714</v>
      </c>
      <c r="H5" s="39">
        <f t="shared" ref="H5" si="16">SUM(H6:H12)</f>
        <v>1361405</v>
      </c>
      <c r="I5" s="39">
        <f t="shared" ref="I5" si="17">SUM(I6:I12)</f>
        <v>1211852</v>
      </c>
      <c r="J5" s="39">
        <f t="shared" ref="J5" si="18">SUM(J6:J12)</f>
        <v>1220469</v>
      </c>
      <c r="K5" s="39">
        <f t="shared" ref="K5" si="19">SUM(K6:K12)</f>
        <v>1451769</v>
      </c>
      <c r="L5" s="18"/>
    </row>
    <row r="6" spans="2:13" x14ac:dyDescent="0.35">
      <c r="B6" s="23" t="s">
        <v>31</v>
      </c>
      <c r="C6" s="40">
        <v>1213722</v>
      </c>
      <c r="D6" s="40">
        <v>1229134</v>
      </c>
      <c r="E6" s="40">
        <v>981039</v>
      </c>
      <c r="F6" s="40">
        <v>1039239</v>
      </c>
      <c r="G6" s="40">
        <v>1244046</v>
      </c>
      <c r="H6" s="40">
        <v>1295975</v>
      </c>
      <c r="I6" s="40">
        <v>1090656</v>
      </c>
      <c r="J6" s="40">
        <v>1103013</v>
      </c>
      <c r="K6" s="41">
        <v>1296135</v>
      </c>
    </row>
    <row r="7" spans="2:13" x14ac:dyDescent="0.35">
      <c r="B7" s="9" t="s">
        <v>32</v>
      </c>
      <c r="C7" s="42">
        <v>0</v>
      </c>
      <c r="D7" s="42">
        <v>0</v>
      </c>
      <c r="E7" s="42">
        <v>0</v>
      </c>
      <c r="F7" s="42">
        <v>0</v>
      </c>
      <c r="G7" s="42">
        <v>0</v>
      </c>
      <c r="H7" s="42">
        <v>0</v>
      </c>
      <c r="I7" s="42">
        <v>0</v>
      </c>
      <c r="J7" s="42">
        <v>0</v>
      </c>
      <c r="K7" s="10">
        <v>0</v>
      </c>
    </row>
    <row r="8" spans="2:13" customFormat="1" x14ac:dyDescent="0.35">
      <c r="B8" s="23" t="s">
        <v>11</v>
      </c>
      <c r="C8" s="40">
        <v>34056</v>
      </c>
      <c r="D8" s="40">
        <v>32392</v>
      </c>
      <c r="E8" s="40">
        <v>168225</v>
      </c>
      <c r="F8" s="40">
        <v>56061</v>
      </c>
      <c r="G8" s="40">
        <v>37668</v>
      </c>
      <c r="H8" s="40">
        <v>65430</v>
      </c>
      <c r="I8" s="40">
        <v>80692</v>
      </c>
      <c r="J8" s="40">
        <v>74912</v>
      </c>
      <c r="K8" s="41">
        <v>69199</v>
      </c>
      <c r="L8" s="18"/>
    </row>
    <row r="9" spans="2:13" x14ac:dyDescent="0.35">
      <c r="B9" s="9" t="s">
        <v>23</v>
      </c>
      <c r="C9" s="42">
        <v>0</v>
      </c>
      <c r="D9" s="42">
        <v>0</v>
      </c>
      <c r="E9" s="42">
        <v>0</v>
      </c>
      <c r="F9" s="42">
        <v>0</v>
      </c>
      <c r="G9" s="42">
        <v>0</v>
      </c>
      <c r="H9" s="42">
        <v>0</v>
      </c>
      <c r="I9" s="42">
        <v>40504</v>
      </c>
      <c r="J9" s="42">
        <v>42544</v>
      </c>
      <c r="K9" s="10">
        <v>86435</v>
      </c>
    </row>
    <row r="10" spans="2:13" x14ac:dyDescent="0.35">
      <c r="B10" s="23" t="s">
        <v>22</v>
      </c>
      <c r="C10" s="40">
        <v>0</v>
      </c>
      <c r="D10" s="40">
        <v>0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1">
        <v>0</v>
      </c>
    </row>
    <row r="11" spans="2:13" x14ac:dyDescent="0.35">
      <c r="B11" s="9" t="s">
        <v>10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10">
        <v>0</v>
      </c>
    </row>
    <row r="12" spans="2:13" x14ac:dyDescent="0.35">
      <c r="B12" s="23" t="s">
        <v>12</v>
      </c>
      <c r="C12" s="40">
        <v>0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1">
        <v>0</v>
      </c>
    </row>
    <row r="13" spans="2:13" x14ac:dyDescent="0.35">
      <c r="B13" s="11" t="s">
        <v>33</v>
      </c>
      <c r="C13" s="39">
        <f>SUM(C14:C18)</f>
        <v>0</v>
      </c>
      <c r="D13" s="39">
        <f t="shared" ref="D13:K13" si="20">SUM(D14:D18)</f>
        <v>0</v>
      </c>
      <c r="E13" s="39">
        <f t="shared" si="20"/>
        <v>0</v>
      </c>
      <c r="F13" s="39">
        <f t="shared" si="20"/>
        <v>0</v>
      </c>
      <c r="G13" s="39">
        <f t="shared" si="20"/>
        <v>0</v>
      </c>
      <c r="H13" s="39">
        <f t="shared" si="20"/>
        <v>0</v>
      </c>
      <c r="I13" s="39">
        <f t="shared" si="20"/>
        <v>0</v>
      </c>
      <c r="J13" s="39">
        <f t="shared" si="20"/>
        <v>0</v>
      </c>
      <c r="K13" s="39">
        <f t="shared" si="20"/>
        <v>0</v>
      </c>
    </row>
    <row r="14" spans="2:13" x14ac:dyDescent="0.35">
      <c r="B14" s="24" t="s">
        <v>22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4">
        <v>0</v>
      </c>
    </row>
    <row r="15" spans="2:13" x14ac:dyDescent="0.35">
      <c r="B15" s="9" t="s">
        <v>13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10">
        <v>0</v>
      </c>
    </row>
    <row r="16" spans="2:13" x14ac:dyDescent="0.35">
      <c r="B16" s="23" t="s">
        <v>29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1">
        <v>0</v>
      </c>
    </row>
    <row r="17" spans="2:12" x14ac:dyDescent="0.35">
      <c r="B17" s="9" t="s">
        <v>10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10">
        <v>0</v>
      </c>
    </row>
    <row r="18" spans="2:12" x14ac:dyDescent="0.35">
      <c r="B18" s="24" t="s">
        <v>35</v>
      </c>
      <c r="C18" s="40">
        <v>0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1">
        <v>0</v>
      </c>
    </row>
    <row r="19" spans="2:12" s="13" customFormat="1" x14ac:dyDescent="0.35">
      <c r="B19" s="11" t="s">
        <v>19</v>
      </c>
      <c r="C19" s="45">
        <v>57</v>
      </c>
      <c r="D19" s="45">
        <v>59</v>
      </c>
      <c r="E19" s="45">
        <v>34</v>
      </c>
      <c r="F19" s="45">
        <v>99</v>
      </c>
      <c r="G19" s="45">
        <v>142</v>
      </c>
      <c r="H19" s="45">
        <v>3354</v>
      </c>
      <c r="I19" s="45">
        <v>73</v>
      </c>
      <c r="J19" s="45">
        <v>71</v>
      </c>
      <c r="K19" s="39">
        <v>108</v>
      </c>
      <c r="L19" s="18"/>
    </row>
    <row r="20" spans="2:12" s="8" customFormat="1" x14ac:dyDescent="0.35">
      <c r="B20" s="25" t="s">
        <v>21</v>
      </c>
      <c r="C20" s="38">
        <f>SUM(C21:C31)</f>
        <v>-146430</v>
      </c>
      <c r="D20" s="38">
        <f t="shared" ref="D20:K20" si="21">SUM(D21:D31)</f>
        <v>-151788</v>
      </c>
      <c r="E20" s="38">
        <f t="shared" si="21"/>
        <v>-165476</v>
      </c>
      <c r="F20" s="38">
        <f t="shared" si="21"/>
        <v>-146097</v>
      </c>
      <c r="G20" s="38">
        <f t="shared" si="21"/>
        <v>-152468</v>
      </c>
      <c r="H20" s="38">
        <f t="shared" si="21"/>
        <v>-163069</v>
      </c>
      <c r="I20" s="38">
        <f t="shared" si="21"/>
        <v>-178648</v>
      </c>
      <c r="J20" s="38">
        <f t="shared" si="21"/>
        <v>-173064</v>
      </c>
      <c r="K20" s="38">
        <f t="shared" si="21"/>
        <v>-172742</v>
      </c>
      <c r="L20" s="18"/>
    </row>
    <row r="21" spans="2:12" s="13" customFormat="1" x14ac:dyDescent="0.35">
      <c r="B21" s="9" t="s">
        <v>56</v>
      </c>
      <c r="C21" s="42">
        <v>-2883</v>
      </c>
      <c r="D21" s="42">
        <v>-2533</v>
      </c>
      <c r="E21" s="42">
        <v>-18333</v>
      </c>
      <c r="F21" s="42">
        <v>-4935</v>
      </c>
      <c r="G21" s="42">
        <v>-2063</v>
      </c>
      <c r="H21" s="42">
        <v>-7417</v>
      </c>
      <c r="I21" s="42">
        <v>-13105</v>
      </c>
      <c r="J21" s="42">
        <v>-11391</v>
      </c>
      <c r="K21" s="10">
        <v>-11142</v>
      </c>
      <c r="L21" s="18"/>
    </row>
    <row r="22" spans="2:12" s="8" customFormat="1" x14ac:dyDescent="0.35">
      <c r="B22" s="23" t="s">
        <v>57</v>
      </c>
      <c r="C22" s="40">
        <v>-115153</v>
      </c>
      <c r="D22" s="40">
        <v>-116457</v>
      </c>
      <c r="E22" s="40">
        <v>-104612</v>
      </c>
      <c r="F22" s="40">
        <v>-100858</v>
      </c>
      <c r="G22" s="40">
        <v>-118368</v>
      </c>
      <c r="H22" s="40">
        <v>-125244</v>
      </c>
      <c r="I22" s="40">
        <v>-110884</v>
      </c>
      <c r="J22" s="40">
        <v>-111840</v>
      </c>
      <c r="K22" s="41">
        <v>-133258</v>
      </c>
      <c r="L22" s="18"/>
    </row>
    <row r="23" spans="2:12" s="13" customFormat="1" x14ac:dyDescent="0.35">
      <c r="B23" s="9" t="s">
        <v>58</v>
      </c>
      <c r="C23" s="42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10">
        <v>0</v>
      </c>
      <c r="L23" s="18"/>
    </row>
    <row r="24" spans="2:12" s="8" customFormat="1" x14ac:dyDescent="0.35">
      <c r="B24" s="23" t="s">
        <v>59</v>
      </c>
      <c r="C24" s="40">
        <v>0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1">
        <v>0</v>
      </c>
      <c r="L24" s="18"/>
    </row>
    <row r="25" spans="2:12" s="13" customFormat="1" x14ac:dyDescent="0.35">
      <c r="B25" s="9" t="s">
        <v>60</v>
      </c>
      <c r="C25" s="42">
        <v>-11013</v>
      </c>
      <c r="D25" s="42">
        <v>-11098</v>
      </c>
      <c r="E25" s="42">
        <v>-9838</v>
      </c>
      <c r="F25" s="42">
        <v>-9492</v>
      </c>
      <c r="G25" s="42">
        <v>-11292</v>
      </c>
      <c r="H25" s="42">
        <v>-11984</v>
      </c>
      <c r="I25" s="42">
        <v>-10259</v>
      </c>
      <c r="J25" s="42">
        <v>-10343</v>
      </c>
      <c r="K25" s="10">
        <v>-12790</v>
      </c>
      <c r="L25" s="18"/>
    </row>
    <row r="26" spans="2:12" s="8" customFormat="1" x14ac:dyDescent="0.35">
      <c r="B26" s="23" t="s">
        <v>61</v>
      </c>
      <c r="C26" s="40">
        <v>0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1">
        <v>0</v>
      </c>
      <c r="L26" s="18"/>
    </row>
    <row r="27" spans="2:12" s="13" customFormat="1" x14ac:dyDescent="0.35">
      <c r="B27" s="9" t="s">
        <v>62</v>
      </c>
      <c r="C27" s="42">
        <v>-3048</v>
      </c>
      <c r="D27" s="42">
        <v>-3047</v>
      </c>
      <c r="E27" s="42">
        <v>-3381</v>
      </c>
      <c r="F27" s="42">
        <v>-3382</v>
      </c>
      <c r="G27" s="42">
        <v>-3381</v>
      </c>
      <c r="H27" s="42">
        <v>-3381</v>
      </c>
      <c r="I27" s="42">
        <v>-3679</v>
      </c>
      <c r="J27" s="42">
        <v>-3679</v>
      </c>
      <c r="K27" s="10">
        <v>-3679</v>
      </c>
      <c r="L27" s="18"/>
    </row>
    <row r="28" spans="2:12" s="8" customFormat="1" x14ac:dyDescent="0.35">
      <c r="B28" s="23" t="s">
        <v>63</v>
      </c>
      <c r="C28" s="40">
        <v>-14333</v>
      </c>
      <c r="D28" s="40">
        <v>-18653</v>
      </c>
      <c r="E28" s="40">
        <v>-29312</v>
      </c>
      <c r="F28" s="40">
        <v>-27430</v>
      </c>
      <c r="G28" s="40">
        <v>-17364</v>
      </c>
      <c r="H28" s="40">
        <v>-15043</v>
      </c>
      <c r="I28" s="40">
        <v>-40721</v>
      </c>
      <c r="J28" s="40">
        <v>-35811</v>
      </c>
      <c r="K28" s="41">
        <v>-11873</v>
      </c>
      <c r="L28" s="18"/>
    </row>
    <row r="29" spans="2:12" s="13" customFormat="1" x14ac:dyDescent="0.35">
      <c r="B29" s="9" t="s">
        <v>64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10">
        <v>0</v>
      </c>
      <c r="L29" s="18"/>
    </row>
    <row r="30" spans="2:12" s="8" customFormat="1" x14ac:dyDescent="0.35">
      <c r="B30" s="23" t="s">
        <v>65</v>
      </c>
      <c r="C30" s="40">
        <v>0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1">
        <v>0</v>
      </c>
      <c r="L30" s="18"/>
    </row>
    <row r="31" spans="2:12" s="13" customFormat="1" x14ac:dyDescent="0.35">
      <c r="B31" s="9" t="s">
        <v>66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10">
        <v>0</v>
      </c>
      <c r="L31" s="18"/>
    </row>
    <row r="32" spans="2:12" s="8" customFormat="1" x14ac:dyDescent="0.35">
      <c r="B32" s="22" t="s">
        <v>18</v>
      </c>
      <c r="C32" s="38">
        <f>SUM(C33:C42)</f>
        <v>-563156</v>
      </c>
      <c r="D32" s="38">
        <f t="shared" ref="D32:K32" si="22">SUM(D33:D42)</f>
        <v>-517201</v>
      </c>
      <c r="E32" s="38">
        <f t="shared" si="22"/>
        <v>-420263</v>
      </c>
      <c r="F32" s="38">
        <f t="shared" si="22"/>
        <v>-418656</v>
      </c>
      <c r="G32" s="38">
        <f t="shared" si="22"/>
        <v>-547260</v>
      </c>
      <c r="H32" s="38">
        <f t="shared" si="22"/>
        <v>-626738</v>
      </c>
      <c r="I32" s="38">
        <f t="shared" si="22"/>
        <v>-427855</v>
      </c>
      <c r="J32" s="38">
        <f t="shared" si="22"/>
        <v>-456430</v>
      </c>
      <c r="K32" s="38">
        <f t="shared" si="22"/>
        <v>-665120</v>
      </c>
      <c r="L32" s="18"/>
    </row>
    <row r="33" spans="2:12" customFormat="1" x14ac:dyDescent="0.35">
      <c r="B33" s="9" t="s">
        <v>4</v>
      </c>
      <c r="C33" s="42">
        <v>-24906</v>
      </c>
      <c r="D33" s="42">
        <v>-39882</v>
      </c>
      <c r="E33" s="42">
        <v>-22823</v>
      </c>
      <c r="F33" s="42">
        <v>-26415</v>
      </c>
      <c r="G33" s="42">
        <v>-24145</v>
      </c>
      <c r="H33" s="42">
        <v>-40263</v>
      </c>
      <c r="I33" s="42">
        <v>-23700</v>
      </c>
      <c r="J33" s="42">
        <v>-46925</v>
      </c>
      <c r="K33" s="10">
        <v>-34451</v>
      </c>
      <c r="L33" s="18"/>
    </row>
    <row r="34" spans="2:12" x14ac:dyDescent="0.35">
      <c r="B34" s="23" t="s">
        <v>5</v>
      </c>
      <c r="C34" s="40">
        <v>-8084</v>
      </c>
      <c r="D34" s="40">
        <v>-7815</v>
      </c>
      <c r="E34" s="40">
        <v>-7076</v>
      </c>
      <c r="F34" s="40">
        <v>-6064</v>
      </c>
      <c r="G34" s="40">
        <v>-9484</v>
      </c>
      <c r="H34" s="40">
        <v>-9609</v>
      </c>
      <c r="I34" s="40">
        <v>-4692</v>
      </c>
      <c r="J34" s="40">
        <v>-4885</v>
      </c>
      <c r="K34" s="41">
        <v>-4890</v>
      </c>
    </row>
    <row r="35" spans="2:12" customFormat="1" x14ac:dyDescent="0.35">
      <c r="B35" s="9" t="s">
        <v>6</v>
      </c>
      <c r="C35" s="42">
        <v>-56667</v>
      </c>
      <c r="D35" s="42">
        <v>-69944</v>
      </c>
      <c r="E35" s="42">
        <v>-39122</v>
      </c>
      <c r="F35" s="42">
        <v>-33614</v>
      </c>
      <c r="G35" s="42">
        <v>-47650</v>
      </c>
      <c r="H35" s="42">
        <v>-77881</v>
      </c>
      <c r="I35" s="42">
        <v>-30513</v>
      </c>
      <c r="J35" s="42">
        <v>-32454</v>
      </c>
      <c r="K35" s="10">
        <v>-43512</v>
      </c>
      <c r="L35" s="18"/>
    </row>
    <row r="36" spans="2:12" x14ac:dyDescent="0.35">
      <c r="B36" s="23" t="s">
        <v>7</v>
      </c>
      <c r="C36" s="40">
        <v>-264875</v>
      </c>
      <c r="D36" s="40">
        <v>-291497</v>
      </c>
      <c r="E36" s="40">
        <v>-158897</v>
      </c>
      <c r="F36" s="40">
        <v>-140535</v>
      </c>
      <c r="G36" s="40">
        <v>-264860</v>
      </c>
      <c r="H36" s="40">
        <v>-283283</v>
      </c>
      <c r="I36" s="40">
        <v>-158839</v>
      </c>
      <c r="J36" s="40">
        <v>-172220</v>
      </c>
      <c r="K36" s="41">
        <v>-373575</v>
      </c>
    </row>
    <row r="37" spans="2:12" customFormat="1" x14ac:dyDescent="0.35">
      <c r="B37" s="9" t="s">
        <v>8</v>
      </c>
      <c r="C37" s="42">
        <v>-192124</v>
      </c>
      <c r="D37" s="42">
        <v>-192036</v>
      </c>
      <c r="E37" s="42">
        <v>-190726</v>
      </c>
      <c r="F37" s="42">
        <v>-191801</v>
      </c>
      <c r="G37" s="42">
        <v>-195557</v>
      </c>
      <c r="H37" s="42">
        <v>-193558</v>
      </c>
      <c r="I37" s="42">
        <v>-195089</v>
      </c>
      <c r="J37" s="42">
        <v>-195650</v>
      </c>
      <c r="K37" s="10">
        <v>-202178</v>
      </c>
      <c r="L37" s="18"/>
    </row>
    <row r="38" spans="2:12" customFormat="1" x14ac:dyDescent="0.35">
      <c r="B38" s="23" t="s">
        <v>9</v>
      </c>
      <c r="C38" s="40">
        <v>0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1">
        <v>0</v>
      </c>
      <c r="L38" s="18"/>
    </row>
    <row r="39" spans="2:12" customFormat="1" x14ac:dyDescent="0.35">
      <c r="B39" s="9" t="s">
        <v>10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10">
        <v>0</v>
      </c>
      <c r="L39" s="18"/>
    </row>
    <row r="40" spans="2:12" x14ac:dyDescent="0.35">
      <c r="B40" s="24" t="s">
        <v>27</v>
      </c>
      <c r="C40" s="40">
        <v>-16213</v>
      </c>
      <c r="D40" s="40">
        <v>-16095</v>
      </c>
      <c r="E40" s="40">
        <v>1456</v>
      </c>
      <c r="F40" s="40">
        <v>-10624</v>
      </c>
      <c r="G40" s="40">
        <v>-11906</v>
      </c>
      <c r="H40" s="40">
        <v>-7030</v>
      </c>
      <c r="I40" s="40">
        <v>-9042</v>
      </c>
      <c r="J40" s="40">
        <v>-1411</v>
      </c>
      <c r="K40" s="41">
        <v>-2666</v>
      </c>
    </row>
    <row r="41" spans="2:12" x14ac:dyDescent="0.35">
      <c r="B41" s="9" t="s">
        <v>28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10">
        <v>0</v>
      </c>
    </row>
    <row r="42" spans="2:12" customFormat="1" x14ac:dyDescent="0.35">
      <c r="B42" s="23" t="s">
        <v>20</v>
      </c>
      <c r="C42" s="40">
        <v>-287</v>
      </c>
      <c r="D42" s="40">
        <v>100068</v>
      </c>
      <c r="E42" s="40">
        <v>-3075</v>
      </c>
      <c r="F42" s="40">
        <v>-9603</v>
      </c>
      <c r="G42" s="40">
        <v>6342</v>
      </c>
      <c r="H42" s="40">
        <v>-15114</v>
      </c>
      <c r="I42" s="40">
        <v>-5980</v>
      </c>
      <c r="J42" s="40">
        <v>-2885</v>
      </c>
      <c r="K42" s="41">
        <v>-3848</v>
      </c>
      <c r="L42" s="18"/>
    </row>
    <row r="43" spans="2:12" x14ac:dyDescent="0.35">
      <c r="B43" s="2" t="s">
        <v>24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39">
        <v>0</v>
      </c>
    </row>
    <row r="44" spans="2:12" customFormat="1" x14ac:dyDescent="0.35">
      <c r="B44" s="22" t="s">
        <v>26</v>
      </c>
      <c r="C44" s="38">
        <v>0</v>
      </c>
      <c r="D44" s="38">
        <v>0</v>
      </c>
      <c r="E44" s="38"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18"/>
    </row>
    <row r="45" spans="2:12" s="8" customFormat="1" x14ac:dyDescent="0.35">
      <c r="B45" s="2" t="s">
        <v>1</v>
      </c>
      <c r="C45" s="45">
        <f>C4+C32+C43+C44</f>
        <v>538249</v>
      </c>
      <c r="D45" s="45">
        <f t="shared" ref="D45:K45" si="23">D4+D32+D43+D44</f>
        <v>592596</v>
      </c>
      <c r="E45" s="45">
        <f t="shared" si="23"/>
        <v>563559</v>
      </c>
      <c r="F45" s="45">
        <f t="shared" si="23"/>
        <v>530646</v>
      </c>
      <c r="G45" s="45">
        <f t="shared" si="23"/>
        <v>582128</v>
      </c>
      <c r="H45" s="45">
        <f t="shared" si="23"/>
        <v>574952</v>
      </c>
      <c r="I45" s="45">
        <f t="shared" si="23"/>
        <v>605422</v>
      </c>
      <c r="J45" s="45">
        <f t="shared" si="23"/>
        <v>591046</v>
      </c>
      <c r="K45" s="45">
        <f t="shared" si="23"/>
        <v>614015</v>
      </c>
      <c r="L45" s="18"/>
    </row>
    <row r="46" spans="2:12" s="8" customFormat="1" x14ac:dyDescent="0.35">
      <c r="B46" s="22" t="s">
        <v>77</v>
      </c>
      <c r="C46" s="38">
        <f>+C47+C48</f>
        <v>-202601</v>
      </c>
      <c r="D46" s="38">
        <f t="shared" ref="D46:K46" si="24">+D47+D48</f>
        <v>-263696</v>
      </c>
      <c r="E46" s="38">
        <f t="shared" si="24"/>
        <v>-204420</v>
      </c>
      <c r="F46" s="38">
        <f t="shared" si="24"/>
        <v>-203971</v>
      </c>
      <c r="G46" s="38">
        <f t="shared" si="24"/>
        <v>-206857</v>
      </c>
      <c r="H46" s="38">
        <f t="shared" si="24"/>
        <v>-206218</v>
      </c>
      <c r="I46" s="38">
        <f t="shared" si="24"/>
        <v>-208225</v>
      </c>
      <c r="J46" s="38">
        <f t="shared" si="24"/>
        <v>-208253</v>
      </c>
      <c r="K46" s="38">
        <f t="shared" si="24"/>
        <v>-208290</v>
      </c>
      <c r="L46" s="18"/>
    </row>
    <row r="47" spans="2:12" customFormat="1" x14ac:dyDescent="0.35">
      <c r="B47" s="1" t="s">
        <v>67</v>
      </c>
      <c r="C47" s="42">
        <v>-186730</v>
      </c>
      <c r="D47" s="42">
        <v>-247840</v>
      </c>
      <c r="E47" s="42">
        <v>-188595</v>
      </c>
      <c r="F47" s="42">
        <v>-188127</v>
      </c>
      <c r="G47" s="42">
        <v>-189673</v>
      </c>
      <c r="H47" s="42">
        <v>-189198</v>
      </c>
      <c r="I47" s="42">
        <v>-189672</v>
      </c>
      <c r="J47" s="42">
        <v>-189700</v>
      </c>
      <c r="K47" s="10">
        <v>-189738</v>
      </c>
      <c r="L47" s="18"/>
    </row>
    <row r="48" spans="2:12" x14ac:dyDescent="0.35">
      <c r="B48" s="26" t="s">
        <v>68</v>
      </c>
      <c r="C48" s="40">
        <v>-15871</v>
      </c>
      <c r="D48" s="40">
        <v>-15856</v>
      </c>
      <c r="E48" s="40">
        <v>-15825</v>
      </c>
      <c r="F48" s="40">
        <v>-15844</v>
      </c>
      <c r="G48" s="40">
        <v>-17184</v>
      </c>
      <c r="H48" s="40">
        <v>-17020</v>
      </c>
      <c r="I48" s="40">
        <v>-18553</v>
      </c>
      <c r="J48" s="40">
        <v>-18553</v>
      </c>
      <c r="K48" s="41">
        <v>-18552</v>
      </c>
    </row>
    <row r="49" spans="2:12" s="13" customFormat="1" x14ac:dyDescent="0.35">
      <c r="B49" s="2" t="s">
        <v>2</v>
      </c>
      <c r="C49" s="45">
        <f>+C50+C56+C62</f>
        <v>-299505</v>
      </c>
      <c r="D49" s="45">
        <f t="shared" ref="D49:K49" si="25">+D50+D56+D62</f>
        <v>-399256</v>
      </c>
      <c r="E49" s="45">
        <f t="shared" si="25"/>
        <v>-712833</v>
      </c>
      <c r="F49" s="45">
        <f t="shared" si="25"/>
        <v>-682355</v>
      </c>
      <c r="G49" s="45">
        <f t="shared" si="25"/>
        <v>-409791</v>
      </c>
      <c r="H49" s="45">
        <f t="shared" si="25"/>
        <v>-436986</v>
      </c>
      <c r="I49" s="45">
        <f t="shared" si="25"/>
        <v>-210284</v>
      </c>
      <c r="J49" s="45">
        <f t="shared" si="25"/>
        <v>-140595</v>
      </c>
      <c r="K49" s="45">
        <f t="shared" si="25"/>
        <v>-114977</v>
      </c>
      <c r="L49" s="18"/>
    </row>
    <row r="50" spans="2:12" s="8" customFormat="1" x14ac:dyDescent="0.35">
      <c r="B50" s="22" t="s">
        <v>38</v>
      </c>
      <c r="C50" s="38">
        <f>SUM(C51:C55)</f>
        <v>47633</v>
      </c>
      <c r="D50" s="38">
        <f t="shared" ref="D50:K50" si="26">SUM(D51:D55)</f>
        <v>38912</v>
      </c>
      <c r="E50" s="38">
        <f t="shared" si="26"/>
        <v>28446</v>
      </c>
      <c r="F50" s="38">
        <f t="shared" si="26"/>
        <v>11964</v>
      </c>
      <c r="G50" s="38">
        <f t="shared" si="26"/>
        <v>15441</v>
      </c>
      <c r="H50" s="38">
        <f t="shared" si="26"/>
        <v>15028</v>
      </c>
      <c r="I50" s="38">
        <f t="shared" si="26"/>
        <v>23511</v>
      </c>
      <c r="J50" s="38">
        <f t="shared" si="26"/>
        <v>29001</v>
      </c>
      <c r="K50" s="38">
        <f t="shared" si="26"/>
        <v>33405</v>
      </c>
      <c r="L50" s="18"/>
    </row>
    <row r="51" spans="2:12" customFormat="1" x14ac:dyDescent="0.35">
      <c r="B51" s="9" t="s">
        <v>39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10">
        <v>0</v>
      </c>
      <c r="L51" s="18"/>
    </row>
    <row r="52" spans="2:12" x14ac:dyDescent="0.35">
      <c r="B52" s="23" t="s">
        <v>40</v>
      </c>
      <c r="C52" s="40">
        <v>49268</v>
      </c>
      <c r="D52" s="40">
        <v>40620</v>
      </c>
      <c r="E52" s="40">
        <v>28406</v>
      </c>
      <c r="F52" s="40">
        <v>11647</v>
      </c>
      <c r="G52" s="40">
        <v>15552</v>
      </c>
      <c r="H52" s="40">
        <v>16830</v>
      </c>
      <c r="I52" s="40">
        <v>24156</v>
      </c>
      <c r="J52" s="40">
        <v>28826</v>
      </c>
      <c r="K52" s="41">
        <v>34045</v>
      </c>
    </row>
    <row r="53" spans="2:12" customFormat="1" x14ac:dyDescent="0.35">
      <c r="B53" s="9" t="s">
        <v>41</v>
      </c>
      <c r="C53" s="42">
        <v>1</v>
      </c>
      <c r="D53" s="42">
        <v>31</v>
      </c>
      <c r="E53" s="42">
        <v>14</v>
      </c>
      <c r="F53" s="42">
        <v>1</v>
      </c>
      <c r="G53" s="42">
        <v>16</v>
      </c>
      <c r="H53" s="42">
        <v>11</v>
      </c>
      <c r="I53" s="42">
        <v>30</v>
      </c>
      <c r="J53" s="42">
        <v>15</v>
      </c>
      <c r="K53" s="10">
        <v>9</v>
      </c>
      <c r="L53" s="18"/>
    </row>
    <row r="54" spans="2:12" x14ac:dyDescent="0.35">
      <c r="B54" s="23" t="s">
        <v>42</v>
      </c>
      <c r="C54" s="40">
        <v>1163</v>
      </c>
      <c r="D54" s="40">
        <v>365</v>
      </c>
      <c r="E54" s="40">
        <v>1044</v>
      </c>
      <c r="F54" s="40">
        <v>1356</v>
      </c>
      <c r="G54" s="40">
        <v>706</v>
      </c>
      <c r="H54" s="40">
        <v>204</v>
      </c>
      <c r="I54" s="40">
        <v>562</v>
      </c>
      <c r="J54" s="40">
        <v>1618</v>
      </c>
      <c r="K54" s="41">
        <v>987</v>
      </c>
    </row>
    <row r="55" spans="2:12" customFormat="1" x14ac:dyDescent="0.35">
      <c r="B55" s="9" t="s">
        <v>43</v>
      </c>
      <c r="C55" s="42">
        <v>-2799</v>
      </c>
      <c r="D55" s="42">
        <v>-2104</v>
      </c>
      <c r="E55" s="42">
        <v>-1018</v>
      </c>
      <c r="F55" s="42">
        <v>-1040</v>
      </c>
      <c r="G55" s="42">
        <v>-833</v>
      </c>
      <c r="H55" s="42">
        <v>-2017</v>
      </c>
      <c r="I55" s="42">
        <v>-1237</v>
      </c>
      <c r="J55" s="42">
        <v>-1458</v>
      </c>
      <c r="K55" s="10">
        <v>-1636</v>
      </c>
      <c r="L55" s="18"/>
    </row>
    <row r="56" spans="2:12" s="8" customFormat="1" x14ac:dyDescent="0.35">
      <c r="B56" s="22" t="s">
        <v>44</v>
      </c>
      <c r="C56" s="38">
        <f>SUM(C57:C61)</f>
        <v>-350069</v>
      </c>
      <c r="D56" s="38">
        <f t="shared" ref="D56:K56" si="27">SUM(D57:D61)</f>
        <v>-496519</v>
      </c>
      <c r="E56" s="38">
        <f t="shared" si="27"/>
        <v>-712622</v>
      </c>
      <c r="F56" s="38">
        <f t="shared" si="27"/>
        <v>-666969</v>
      </c>
      <c r="G56" s="38">
        <f t="shared" si="27"/>
        <v>-405999</v>
      </c>
      <c r="H56" s="38">
        <f t="shared" si="27"/>
        <v>-440367</v>
      </c>
      <c r="I56" s="38">
        <f t="shared" si="27"/>
        <v>-205464</v>
      </c>
      <c r="J56" s="38">
        <f t="shared" si="27"/>
        <v>-160020</v>
      </c>
      <c r="K56" s="38">
        <f t="shared" si="27"/>
        <v>-134545</v>
      </c>
      <c r="L56" s="18"/>
    </row>
    <row r="57" spans="2:12" customFormat="1" x14ac:dyDescent="0.35">
      <c r="B57" s="9" t="s">
        <v>45</v>
      </c>
      <c r="C57" s="42">
        <v>-342108</v>
      </c>
      <c r="D57" s="42">
        <v>-433618</v>
      </c>
      <c r="E57" s="42">
        <v>-709052</v>
      </c>
      <c r="F57" s="42">
        <v>-663749</v>
      </c>
      <c r="G57" s="42">
        <v>-401705</v>
      </c>
      <c r="H57" s="42">
        <v>-300529</v>
      </c>
      <c r="I57" s="42">
        <v>-203304</v>
      </c>
      <c r="J57" s="42">
        <v>-158695</v>
      </c>
      <c r="K57" s="10">
        <v>-133718</v>
      </c>
      <c r="L57" s="18"/>
    </row>
    <row r="58" spans="2:12" customFormat="1" x14ac:dyDescent="0.35">
      <c r="B58" s="23" t="s">
        <v>78</v>
      </c>
      <c r="C58" s="40">
        <v>0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-29</v>
      </c>
      <c r="K58" s="41">
        <v>-13</v>
      </c>
      <c r="L58" s="18"/>
    </row>
    <row r="59" spans="2:12" x14ac:dyDescent="0.35">
      <c r="B59" s="9" t="s">
        <v>46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10">
        <v>0</v>
      </c>
    </row>
    <row r="60" spans="2:12" customFormat="1" x14ac:dyDescent="0.35">
      <c r="B60" s="23" t="s">
        <v>47</v>
      </c>
      <c r="C60" s="40">
        <v>0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1">
        <v>0</v>
      </c>
      <c r="L60" s="18"/>
    </row>
    <row r="61" spans="2:12" x14ac:dyDescent="0.35">
      <c r="B61" s="9" t="s">
        <v>48</v>
      </c>
      <c r="C61" s="42">
        <v>-7961</v>
      </c>
      <c r="D61" s="42">
        <v>-62901</v>
      </c>
      <c r="E61" s="42">
        <v>-3570</v>
      </c>
      <c r="F61" s="42">
        <v>-3220</v>
      </c>
      <c r="G61" s="42">
        <v>-4294</v>
      </c>
      <c r="H61" s="42">
        <v>-139838</v>
      </c>
      <c r="I61" s="42">
        <v>-2160</v>
      </c>
      <c r="J61" s="42">
        <v>-1296</v>
      </c>
      <c r="K61" s="10">
        <v>-814</v>
      </c>
    </row>
    <row r="62" spans="2:12" s="13" customFormat="1" x14ac:dyDescent="0.35">
      <c r="B62" s="22" t="s">
        <v>49</v>
      </c>
      <c r="C62" s="38">
        <f>SUM(C63:C68)</f>
        <v>2931</v>
      </c>
      <c r="D62" s="38">
        <f t="shared" ref="D62:K62" si="28">SUM(D63:D68)</f>
        <v>58351</v>
      </c>
      <c r="E62" s="38">
        <f t="shared" si="28"/>
        <v>-28657</v>
      </c>
      <c r="F62" s="38">
        <f t="shared" si="28"/>
        <v>-27350</v>
      </c>
      <c r="G62" s="38">
        <f t="shared" si="28"/>
        <v>-19233</v>
      </c>
      <c r="H62" s="38">
        <f t="shared" si="28"/>
        <v>-11647</v>
      </c>
      <c r="I62" s="38">
        <f t="shared" si="28"/>
        <v>-28331</v>
      </c>
      <c r="J62" s="38">
        <f t="shared" si="28"/>
        <v>-9576</v>
      </c>
      <c r="K62" s="38">
        <f t="shared" si="28"/>
        <v>-13837</v>
      </c>
      <c r="L62" s="18"/>
    </row>
    <row r="63" spans="2:12" x14ac:dyDescent="0.35">
      <c r="B63" s="35" t="s">
        <v>54</v>
      </c>
      <c r="C63" s="42">
        <v>0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10">
        <v>0</v>
      </c>
    </row>
    <row r="64" spans="2:12" customFormat="1" x14ac:dyDescent="0.35">
      <c r="B64" s="33" t="s">
        <v>55</v>
      </c>
      <c r="C64" s="48">
        <v>0</v>
      </c>
      <c r="D64" s="48">
        <v>0</v>
      </c>
      <c r="E64" s="48">
        <v>0</v>
      </c>
      <c r="F64" s="48">
        <v>0</v>
      </c>
      <c r="G64" s="48">
        <v>0</v>
      </c>
      <c r="H64" s="48">
        <v>0</v>
      </c>
      <c r="I64" s="48">
        <v>0</v>
      </c>
      <c r="J64" s="48">
        <v>0</v>
      </c>
      <c r="K64" s="49">
        <v>0</v>
      </c>
      <c r="L64" s="18"/>
    </row>
    <row r="65" spans="2:12" x14ac:dyDescent="0.35">
      <c r="B65" s="9" t="s">
        <v>50</v>
      </c>
      <c r="C65" s="42">
        <v>2931</v>
      </c>
      <c r="D65" s="42">
        <v>58351</v>
      </c>
      <c r="E65" s="42">
        <v>-28657</v>
      </c>
      <c r="F65" s="42">
        <v>-27350</v>
      </c>
      <c r="G65" s="42">
        <v>-19233</v>
      </c>
      <c r="H65" s="42">
        <v>-11647</v>
      </c>
      <c r="I65" s="42">
        <v>-28331</v>
      </c>
      <c r="J65" s="42">
        <v>-9576</v>
      </c>
      <c r="K65" s="10">
        <v>-13837</v>
      </c>
    </row>
    <row r="66" spans="2:12" customFormat="1" ht="15.75" customHeight="1" x14ac:dyDescent="0.35">
      <c r="B66" s="23" t="s">
        <v>51</v>
      </c>
      <c r="C66" s="40">
        <v>0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1">
        <v>0</v>
      </c>
      <c r="L66" s="18"/>
    </row>
    <row r="67" spans="2:12" x14ac:dyDescent="0.35">
      <c r="B67" s="36" t="s">
        <v>52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  <c r="H67" s="46">
        <v>0</v>
      </c>
      <c r="I67" s="46">
        <v>0</v>
      </c>
      <c r="J67" s="46">
        <v>0</v>
      </c>
      <c r="K67" s="47">
        <v>0</v>
      </c>
    </row>
    <row r="68" spans="2:12" customFormat="1" x14ac:dyDescent="0.35">
      <c r="B68" s="33" t="s">
        <v>53</v>
      </c>
      <c r="C68" s="48">
        <v>0</v>
      </c>
      <c r="D68" s="48">
        <v>0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9">
        <v>0</v>
      </c>
      <c r="L68" s="18"/>
    </row>
    <row r="69" spans="2:12" s="8" customFormat="1" x14ac:dyDescent="0.35">
      <c r="B69" s="2" t="s">
        <v>3</v>
      </c>
      <c r="C69" s="45">
        <f>C45+C46+C49</f>
        <v>36143</v>
      </c>
      <c r="D69" s="45">
        <f t="shared" ref="D69:K69" si="29">D45+D46+D49</f>
        <v>-70356</v>
      </c>
      <c r="E69" s="45">
        <f t="shared" si="29"/>
        <v>-353694</v>
      </c>
      <c r="F69" s="45">
        <f t="shared" si="29"/>
        <v>-355680</v>
      </c>
      <c r="G69" s="45">
        <f t="shared" si="29"/>
        <v>-34520</v>
      </c>
      <c r="H69" s="45">
        <f t="shared" si="29"/>
        <v>-68252</v>
      </c>
      <c r="I69" s="45">
        <f t="shared" si="29"/>
        <v>186913</v>
      </c>
      <c r="J69" s="45">
        <f t="shared" si="29"/>
        <v>242198</v>
      </c>
      <c r="K69" s="45">
        <f t="shared" si="29"/>
        <v>290748</v>
      </c>
      <c r="L69" s="18"/>
    </row>
    <row r="70" spans="2:12" customFormat="1" x14ac:dyDescent="0.35">
      <c r="B70" s="26" t="s">
        <v>14</v>
      </c>
      <c r="C70" s="40">
        <v>-2</v>
      </c>
      <c r="D70" s="40">
        <v>-8</v>
      </c>
      <c r="E70" s="40">
        <v>-1</v>
      </c>
      <c r="F70" s="40">
        <v>-20</v>
      </c>
      <c r="G70" s="40">
        <v>-1</v>
      </c>
      <c r="H70" s="40">
        <v>16</v>
      </c>
      <c r="I70" s="40">
        <v>-49915</v>
      </c>
      <c r="J70" s="40">
        <v>-54380</v>
      </c>
      <c r="K70" s="41">
        <v>-68756</v>
      </c>
      <c r="L70" s="18"/>
    </row>
    <row r="71" spans="2:12" x14ac:dyDescent="0.35">
      <c r="B71" s="1" t="s">
        <v>15</v>
      </c>
      <c r="C71" s="42">
        <v>2070</v>
      </c>
      <c r="D71" s="42">
        <v>2086</v>
      </c>
      <c r="E71" s="42">
        <v>2023</v>
      </c>
      <c r="F71" s="42">
        <v>2022</v>
      </c>
      <c r="G71" s="42">
        <v>2021</v>
      </c>
      <c r="H71" s="42">
        <v>2456161</v>
      </c>
      <c r="I71" s="42">
        <v>18848</v>
      </c>
      <c r="J71" s="42">
        <v>-31136</v>
      </c>
      <c r="K71" s="10">
        <v>-27091</v>
      </c>
    </row>
    <row r="72" spans="2:12" x14ac:dyDescent="0.35">
      <c r="B72" s="26" t="s">
        <v>74</v>
      </c>
      <c r="C72" s="40">
        <v>0</v>
      </c>
      <c r="D72" s="40">
        <v>0</v>
      </c>
      <c r="E72" s="40">
        <v>0</v>
      </c>
      <c r="F72" s="40">
        <v>0</v>
      </c>
      <c r="G72" s="40">
        <v>0</v>
      </c>
      <c r="H72" s="40">
        <v>0</v>
      </c>
      <c r="I72" s="40">
        <v>31796</v>
      </c>
      <c r="J72" s="40">
        <v>40452</v>
      </c>
      <c r="K72" s="41">
        <v>48202</v>
      </c>
    </row>
    <row r="73" spans="2:12" s="13" customFormat="1" x14ac:dyDescent="0.35">
      <c r="B73" s="2" t="s">
        <v>16</v>
      </c>
      <c r="C73" s="45">
        <f>+SUM(C69:C72)</f>
        <v>38211</v>
      </c>
      <c r="D73" s="45">
        <f t="shared" ref="D73:K73" si="30">+SUM(D69:D72)</f>
        <v>-68278</v>
      </c>
      <c r="E73" s="45">
        <f t="shared" si="30"/>
        <v>-351672</v>
      </c>
      <c r="F73" s="45">
        <f t="shared" si="30"/>
        <v>-353678</v>
      </c>
      <c r="G73" s="45">
        <f t="shared" si="30"/>
        <v>-32500</v>
      </c>
      <c r="H73" s="45">
        <f t="shared" si="30"/>
        <v>2387925</v>
      </c>
      <c r="I73" s="45">
        <f t="shared" si="30"/>
        <v>187642</v>
      </c>
      <c r="J73" s="45">
        <f t="shared" si="30"/>
        <v>197134</v>
      </c>
      <c r="K73" s="45">
        <f t="shared" si="30"/>
        <v>243103</v>
      </c>
      <c r="L73" s="18"/>
    </row>
    <row r="74" spans="2:12" x14ac:dyDescent="0.35">
      <c r="B74" s="26" t="s">
        <v>17</v>
      </c>
      <c r="C74" s="40">
        <v>0</v>
      </c>
      <c r="D74" s="40">
        <v>0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1">
        <v>0</v>
      </c>
    </row>
    <row r="75" spans="2:12" s="13" customFormat="1" x14ac:dyDescent="0.35">
      <c r="B75" s="2" t="s">
        <v>25</v>
      </c>
      <c r="C75" s="45">
        <f>+C73+C74</f>
        <v>38211</v>
      </c>
      <c r="D75" s="45">
        <f t="shared" ref="D75:K75" si="31">+D73+D74</f>
        <v>-68278</v>
      </c>
      <c r="E75" s="45">
        <f t="shared" si="31"/>
        <v>-351672</v>
      </c>
      <c r="F75" s="45">
        <f t="shared" si="31"/>
        <v>-353678</v>
      </c>
      <c r="G75" s="45">
        <f t="shared" si="31"/>
        <v>-32500</v>
      </c>
      <c r="H75" s="45">
        <f t="shared" si="31"/>
        <v>2387925</v>
      </c>
      <c r="I75" s="45">
        <f t="shared" si="31"/>
        <v>187642</v>
      </c>
      <c r="J75" s="45">
        <f t="shared" si="31"/>
        <v>197134</v>
      </c>
      <c r="K75" s="45">
        <f t="shared" si="31"/>
        <v>243103</v>
      </c>
      <c r="L75" s="18"/>
    </row>
    <row r="76" spans="2:12" x14ac:dyDescent="0.35">
      <c r="B76" s="1"/>
      <c r="C76" s="16"/>
      <c r="D76" s="17"/>
      <c r="E76" s="20"/>
      <c r="F76" s="20"/>
      <c r="G76" s="16"/>
      <c r="H76" s="20"/>
      <c r="I76" s="17"/>
      <c r="J76" s="19"/>
      <c r="K76" s="19"/>
    </row>
    <row r="77" spans="2:12" x14ac:dyDescent="0.35">
      <c r="B77" s="27" t="s">
        <v>73</v>
      </c>
      <c r="C77" s="19"/>
      <c r="D77" s="19"/>
      <c r="E77" s="19"/>
      <c r="F77" s="19"/>
      <c r="G77" s="19"/>
      <c r="H77" s="19"/>
      <c r="I77" s="19"/>
      <c r="J77" s="21"/>
      <c r="K77" s="19"/>
    </row>
    <row r="78" spans="2:12" s="18" customFormat="1" ht="13.5" x14ac:dyDescent="0.3">
      <c r="B78" s="1"/>
      <c r="C78" s="19"/>
      <c r="D78" s="19"/>
      <c r="E78" s="19"/>
      <c r="F78" s="19"/>
      <c r="G78" s="19"/>
      <c r="H78" s="19"/>
      <c r="I78" s="19"/>
      <c r="J78" s="19"/>
      <c r="K78" s="19"/>
    </row>
    <row r="79" spans="2:12" x14ac:dyDescent="0.35"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2:12" x14ac:dyDescent="0.35">
      <c r="B80" s="27"/>
    </row>
    <row r="83" spans="3:11" x14ac:dyDescent="0.35">
      <c r="C83" s="29"/>
      <c r="D83" s="29"/>
      <c r="E83" s="29"/>
      <c r="F83" s="29"/>
      <c r="G83" s="29"/>
      <c r="H83" s="29"/>
      <c r="I83" s="29"/>
      <c r="J83" s="29"/>
      <c r="K83" s="29"/>
    </row>
    <row r="85" spans="3:11" x14ac:dyDescent="0.35">
      <c r="C85" s="29"/>
      <c r="D85" s="29"/>
      <c r="E85" s="29"/>
      <c r="F85" s="29"/>
      <c r="G85" s="29"/>
      <c r="H85" s="29"/>
      <c r="I85" s="29"/>
      <c r="J85" s="29"/>
      <c r="K85" s="29"/>
    </row>
    <row r="86" spans="3:11" x14ac:dyDescent="0.35">
      <c r="J86" s="29"/>
      <c r="K86" s="29"/>
    </row>
    <row r="104" spans="7:11" x14ac:dyDescent="0.35">
      <c r="G104" s="29"/>
      <c r="H104" s="29"/>
      <c r="I104" s="29"/>
      <c r="J104" s="29"/>
      <c r="K104" s="29"/>
    </row>
  </sheetData>
  <conditionalFormatting sqref="B10:B12">
    <cfRule type="duplicateValues" dxfId="41" priority="5"/>
    <cfRule type="duplicateValues" dxfId="40" priority="6"/>
  </conditionalFormatting>
  <conditionalFormatting sqref="B14">
    <cfRule type="duplicateValues" dxfId="39" priority="3"/>
    <cfRule type="duplicateValues" dxfId="38" priority="4"/>
  </conditionalFormatting>
  <conditionalFormatting sqref="B17:B18">
    <cfRule type="duplicateValues" dxfId="37" priority="1"/>
    <cfRule type="duplicateValues" dxfId="36" priority="2"/>
  </conditionalFormatting>
  <pageMargins left="0.511811024" right="0.511811024" top="0.78740157499999996" bottom="0.78740157499999996" header="0.31496062000000002" footer="0.31496062000000002"/>
  <pageSetup paperSize="9" orientation="portrait" r:id="rId1"/>
  <customProperties>
    <customPr name="EpmWorksheetKeyString_GUID" r:id="rId2"/>
  </customPropertie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93B45-926A-4947-A47C-B7742CF4ACD3}">
  <dimension ref="A1:M104"/>
  <sheetViews>
    <sheetView showGridLines="0" zoomScale="70" zoomScaleNormal="70" workbookViewId="0">
      <pane xSplit="2" ySplit="3" topLeftCell="C4" activePane="bottomRight" state="frozen"/>
      <selection activeCell="Q59" sqref="Q59"/>
      <selection pane="topRight" activeCell="Q59" sqref="Q59"/>
      <selection pane="bottomLeft" activeCell="Q59" sqref="Q59"/>
      <selection pane="bottomRight" activeCell="Q59" sqref="Q59"/>
    </sheetView>
  </sheetViews>
  <sheetFormatPr defaultColWidth="8.81640625" defaultRowHeight="14.5" x14ac:dyDescent="0.35"/>
  <cols>
    <col min="1" max="1" width="2.81640625" customWidth="1"/>
    <col min="2" max="2" width="52.1796875" customWidth="1"/>
    <col min="3" max="5" width="14.81640625" customWidth="1"/>
    <col min="6" max="7" width="14.81640625" bestFit="1" customWidth="1"/>
    <col min="8" max="8" width="14.81640625" customWidth="1"/>
    <col min="9" max="9" width="14.81640625" bestFit="1" customWidth="1"/>
    <col min="10" max="10" width="16.1796875" bestFit="1" customWidth="1"/>
    <col min="11" max="13" width="14.81640625" bestFit="1" customWidth="1"/>
    <col min="14" max="14" width="10.1796875" bestFit="1" customWidth="1"/>
    <col min="15" max="21" width="9.1796875" customWidth="1"/>
  </cols>
  <sheetData>
    <row r="1" spans="1:13" x14ac:dyDescent="0.35">
      <c r="A1" s="1"/>
      <c r="B1" s="1"/>
      <c r="C1" s="7"/>
      <c r="D1" s="1"/>
      <c r="E1" s="1"/>
      <c r="F1" s="1"/>
      <c r="G1" s="1"/>
      <c r="H1" s="10"/>
      <c r="I1" s="7"/>
      <c r="J1" s="10"/>
      <c r="K1" s="1"/>
    </row>
    <row r="2" spans="1:13" ht="14.5" customHeight="1" x14ac:dyDescent="0.35">
      <c r="A2" s="2"/>
      <c r="B2" s="34" t="s">
        <v>75</v>
      </c>
      <c r="C2" s="37">
        <v>44651</v>
      </c>
      <c r="D2" s="37">
        <f>+C2+100-DAY(C2+100)</f>
        <v>44742</v>
      </c>
      <c r="E2" s="37">
        <f t="shared" ref="E2:M2" si="0">+D2+100-DAY(D2+100)</f>
        <v>44834</v>
      </c>
      <c r="F2" s="37">
        <f t="shared" si="0"/>
        <v>44926</v>
      </c>
      <c r="G2" s="37">
        <f t="shared" si="0"/>
        <v>45016</v>
      </c>
      <c r="H2" s="37">
        <f t="shared" si="0"/>
        <v>45107</v>
      </c>
      <c r="I2" s="37">
        <f t="shared" si="0"/>
        <v>45199</v>
      </c>
      <c r="J2" s="37">
        <f t="shared" si="0"/>
        <v>45291</v>
      </c>
      <c r="K2" s="37">
        <f t="shared" si="0"/>
        <v>45382</v>
      </c>
      <c r="L2" s="37">
        <f t="shared" si="0"/>
        <v>45473</v>
      </c>
      <c r="M2" s="37">
        <f t="shared" si="0"/>
        <v>45565</v>
      </c>
    </row>
    <row r="3" spans="1:13" ht="14.4" customHeight="1" x14ac:dyDescent="0.35">
      <c r="A3" s="14"/>
      <c r="B3" s="34" t="s">
        <v>76</v>
      </c>
      <c r="C3" s="15" t="str">
        <f>IF(MONTH(C2)&lt;=3,"1T",IF(MONTH(C2)&lt;=6,"2T",IF(MONTH(C2)&lt;=9,"3T","4T")))&amp;RIGHT(YEAR(C2),2)</f>
        <v>1T22</v>
      </c>
      <c r="D3" s="15" t="str">
        <f>IF(MONTH(D2)&lt;=3,"1T",IF(MONTH(D2)&lt;=6,"2T",IF(MONTH(D2)&lt;=9,"3T","4T")))&amp;RIGHT(YEAR(D2),2)</f>
        <v>2T22</v>
      </c>
      <c r="E3" s="15" t="str">
        <f t="shared" ref="E3:M3" si="1">IF(MONTH(E2)&lt;=3,"1T",IF(MONTH(E2)&lt;=6,"2T",IF(MONTH(E2)&lt;=9,"3T","4T")))&amp;RIGHT(YEAR(E2),2)</f>
        <v>3T22</v>
      </c>
      <c r="F3" s="15" t="str">
        <f t="shared" si="1"/>
        <v>4T22</v>
      </c>
      <c r="G3" s="15" t="str">
        <f t="shared" si="1"/>
        <v>1T23</v>
      </c>
      <c r="H3" s="15" t="str">
        <f t="shared" si="1"/>
        <v>2T23</v>
      </c>
      <c r="I3" s="15" t="str">
        <f t="shared" si="1"/>
        <v>3T23</v>
      </c>
      <c r="J3" s="15" t="str">
        <f t="shared" si="1"/>
        <v>4T23</v>
      </c>
      <c r="K3" s="15" t="str">
        <f t="shared" si="1"/>
        <v>1T24</v>
      </c>
      <c r="L3" s="15" t="str">
        <f t="shared" si="1"/>
        <v>2T24</v>
      </c>
      <c r="M3" s="15" t="str">
        <f t="shared" si="1"/>
        <v>3T24</v>
      </c>
    </row>
    <row r="4" spans="1:13" x14ac:dyDescent="0.35">
      <c r="A4" s="2"/>
      <c r="B4" s="22" t="s">
        <v>0</v>
      </c>
      <c r="C4" s="38">
        <f t="shared" ref="C4:M4" si="2">C5+C13+C19+C20</f>
        <v>2465332</v>
      </c>
      <c r="D4" s="38">
        <f t="shared" si="2"/>
        <v>2442455</v>
      </c>
      <c r="E4" s="38">
        <f t="shared" si="2"/>
        <v>3665495</v>
      </c>
      <c r="F4" s="38">
        <f t="shared" si="2"/>
        <v>3709547</v>
      </c>
      <c r="G4" s="38">
        <f t="shared" si="2"/>
        <v>3558528</v>
      </c>
      <c r="H4" s="38">
        <f t="shared" si="2"/>
        <v>3543502</v>
      </c>
      <c r="I4" s="38">
        <f t="shared" si="2"/>
        <v>4199681</v>
      </c>
      <c r="J4" s="38">
        <f t="shared" si="2"/>
        <v>4406040</v>
      </c>
      <c r="K4" s="38">
        <f t="shared" si="2"/>
        <v>4042537</v>
      </c>
      <c r="L4" s="38">
        <f t="shared" si="2"/>
        <v>4158885</v>
      </c>
      <c r="M4" s="38">
        <f t="shared" si="2"/>
        <v>0</v>
      </c>
    </row>
    <row r="5" spans="1:13" x14ac:dyDescent="0.35">
      <c r="A5" s="2"/>
      <c r="B5" s="11" t="s">
        <v>30</v>
      </c>
      <c r="C5" s="39">
        <f t="shared" ref="C5:M5" si="3">SUM(C6:C12)</f>
        <v>1634541</v>
      </c>
      <c r="D5" s="39">
        <f t="shared" si="3"/>
        <v>1457826</v>
      </c>
      <c r="E5" s="39">
        <f t="shared" si="3"/>
        <v>2791461</v>
      </c>
      <c r="F5" s="39">
        <f t="shared" si="3"/>
        <v>2699785</v>
      </c>
      <c r="G5" s="39">
        <f t="shared" si="3"/>
        <v>2661952</v>
      </c>
      <c r="H5" s="39">
        <f t="shared" si="3"/>
        <v>2557522</v>
      </c>
      <c r="I5" s="39">
        <f t="shared" si="3"/>
        <v>2615021</v>
      </c>
      <c r="J5" s="39">
        <f t="shared" si="3"/>
        <v>3078560</v>
      </c>
      <c r="K5" s="39">
        <f t="shared" si="3"/>
        <v>2640450</v>
      </c>
      <c r="L5" s="39">
        <f t="shared" si="3"/>
        <v>2642898</v>
      </c>
      <c r="M5" s="39">
        <f t="shared" si="3"/>
        <v>0</v>
      </c>
    </row>
    <row r="6" spans="1:13" x14ac:dyDescent="0.35">
      <c r="A6" s="1"/>
      <c r="B6" s="23" t="s">
        <v>31</v>
      </c>
      <c r="C6" s="40">
        <v>737543</v>
      </c>
      <c r="D6" s="40">
        <v>616665</v>
      </c>
      <c r="E6" s="40">
        <v>1858523</v>
      </c>
      <c r="F6" s="40">
        <v>1858989</v>
      </c>
      <c r="G6" s="40">
        <v>1724277</v>
      </c>
      <c r="H6" s="40">
        <v>1709114</v>
      </c>
      <c r="I6" s="40">
        <v>1841530</v>
      </c>
      <c r="J6" s="40">
        <v>2190230</v>
      </c>
      <c r="K6" s="41">
        <v>1833013</v>
      </c>
      <c r="L6" s="41">
        <v>1966914</v>
      </c>
      <c r="M6" s="41">
        <v>0</v>
      </c>
    </row>
    <row r="7" spans="1:13" x14ac:dyDescent="0.35">
      <c r="A7" s="1"/>
      <c r="B7" s="9" t="s">
        <v>32</v>
      </c>
      <c r="C7" s="42">
        <v>0</v>
      </c>
      <c r="D7" s="42">
        <v>0</v>
      </c>
      <c r="E7" s="42">
        <v>0</v>
      </c>
      <c r="F7" s="42">
        <v>0</v>
      </c>
      <c r="G7" s="42">
        <v>78355</v>
      </c>
      <c r="H7" s="42">
        <v>78455</v>
      </c>
      <c r="I7" s="42">
        <v>78455</v>
      </c>
      <c r="J7" s="42">
        <v>80504</v>
      </c>
      <c r="K7" s="10">
        <v>46723</v>
      </c>
      <c r="L7" s="10">
        <v>56901</v>
      </c>
      <c r="M7" s="10">
        <v>0</v>
      </c>
    </row>
    <row r="8" spans="1:13" x14ac:dyDescent="0.35">
      <c r="A8" s="1"/>
      <c r="B8" s="23" t="s">
        <v>11</v>
      </c>
      <c r="C8" s="40">
        <v>333477</v>
      </c>
      <c r="D8" s="40">
        <v>340178</v>
      </c>
      <c r="E8" s="40">
        <v>371196</v>
      </c>
      <c r="F8" s="40">
        <v>359328</v>
      </c>
      <c r="G8" s="40">
        <v>470604</v>
      </c>
      <c r="H8" s="40">
        <v>338437</v>
      </c>
      <c r="I8" s="40">
        <v>312642</v>
      </c>
      <c r="J8" s="40">
        <v>340092</v>
      </c>
      <c r="K8" s="41">
        <v>310221</v>
      </c>
      <c r="L8" s="41">
        <v>306996</v>
      </c>
      <c r="M8" s="41">
        <v>0</v>
      </c>
    </row>
    <row r="9" spans="1:13" x14ac:dyDescent="0.35">
      <c r="A9" s="1"/>
      <c r="B9" s="9" t="s">
        <v>23</v>
      </c>
      <c r="C9" s="42">
        <v>190009</v>
      </c>
      <c r="D9" s="42">
        <v>122263</v>
      </c>
      <c r="E9" s="42">
        <v>125564</v>
      </c>
      <c r="F9" s="42">
        <v>48209</v>
      </c>
      <c r="G9" s="42">
        <v>29297</v>
      </c>
      <c r="H9" s="42">
        <v>66364</v>
      </c>
      <c r="I9" s="42">
        <v>100093</v>
      </c>
      <c r="J9" s="42">
        <v>112518</v>
      </c>
      <c r="K9" s="10">
        <v>187631</v>
      </c>
      <c r="L9" s="10">
        <v>48396</v>
      </c>
      <c r="M9" s="10">
        <v>0</v>
      </c>
    </row>
    <row r="10" spans="1:13" x14ac:dyDescent="0.35">
      <c r="A10" s="1"/>
      <c r="B10" s="23" t="s">
        <v>22</v>
      </c>
      <c r="C10" s="40">
        <v>373512</v>
      </c>
      <c r="D10" s="40">
        <v>378720</v>
      </c>
      <c r="E10" s="40">
        <v>436178</v>
      </c>
      <c r="F10" s="40">
        <v>433259</v>
      </c>
      <c r="G10" s="40">
        <v>359419</v>
      </c>
      <c r="H10" s="40">
        <v>365152</v>
      </c>
      <c r="I10" s="40">
        <v>282301</v>
      </c>
      <c r="J10" s="40">
        <v>355216</v>
      </c>
      <c r="K10" s="41">
        <v>262862</v>
      </c>
      <c r="L10" s="41">
        <v>263691</v>
      </c>
      <c r="M10" s="41">
        <v>0</v>
      </c>
    </row>
    <row r="11" spans="1:13" x14ac:dyDescent="0.35">
      <c r="A11" s="1"/>
      <c r="B11" s="9" t="s">
        <v>10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10">
        <v>0</v>
      </c>
      <c r="L11" s="10">
        <v>0</v>
      </c>
      <c r="M11" s="10">
        <v>0</v>
      </c>
    </row>
    <row r="12" spans="1:13" x14ac:dyDescent="0.35">
      <c r="A12" s="1"/>
      <c r="B12" s="23" t="s">
        <v>12</v>
      </c>
      <c r="C12" s="40">
        <v>0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1">
        <v>0</v>
      </c>
      <c r="L12" s="41">
        <v>0</v>
      </c>
      <c r="M12" s="41">
        <v>0</v>
      </c>
    </row>
    <row r="13" spans="1:13" x14ac:dyDescent="0.35">
      <c r="A13" s="2"/>
      <c r="B13" s="11" t="s">
        <v>33</v>
      </c>
      <c r="C13" s="39">
        <f t="shared" ref="C13:M13" si="4">SUM(C14:C18)</f>
        <v>1278154</v>
      </c>
      <c r="D13" s="39">
        <f t="shared" si="4"/>
        <v>1330041</v>
      </c>
      <c r="E13" s="39">
        <f t="shared" si="4"/>
        <v>1557251</v>
      </c>
      <c r="F13" s="39">
        <f t="shared" si="4"/>
        <v>1523431</v>
      </c>
      <c r="G13" s="39">
        <f t="shared" si="4"/>
        <v>1511378</v>
      </c>
      <c r="H13" s="39">
        <f t="shared" si="4"/>
        <v>1585110</v>
      </c>
      <c r="I13" s="39">
        <f t="shared" si="4"/>
        <v>2199420</v>
      </c>
      <c r="J13" s="39">
        <f t="shared" si="4"/>
        <v>2018263</v>
      </c>
      <c r="K13" s="39">
        <f t="shared" si="4"/>
        <v>2081169</v>
      </c>
      <c r="L13" s="39">
        <f t="shared" si="4"/>
        <v>2196129</v>
      </c>
      <c r="M13" s="39">
        <f t="shared" si="4"/>
        <v>0</v>
      </c>
    </row>
    <row r="14" spans="1:13" x14ac:dyDescent="0.35">
      <c r="A14" s="6"/>
      <c r="B14" s="24" t="s">
        <v>22</v>
      </c>
      <c r="C14" s="43">
        <v>513371</v>
      </c>
      <c r="D14" s="43">
        <v>558334</v>
      </c>
      <c r="E14" s="43">
        <v>584046</v>
      </c>
      <c r="F14" s="43">
        <v>549835</v>
      </c>
      <c r="G14" s="43">
        <v>537978</v>
      </c>
      <c r="H14" s="43">
        <v>611708</v>
      </c>
      <c r="I14" s="43">
        <v>761752</v>
      </c>
      <c r="J14" s="43">
        <v>580592</v>
      </c>
      <c r="K14" s="44">
        <v>621049</v>
      </c>
      <c r="L14" s="44">
        <v>736040</v>
      </c>
      <c r="M14" s="44">
        <v>0</v>
      </c>
    </row>
    <row r="15" spans="1:13" x14ac:dyDescent="0.35">
      <c r="A15" s="1"/>
      <c r="B15" s="9" t="s">
        <v>13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10">
        <v>0</v>
      </c>
      <c r="L15" s="10">
        <v>0</v>
      </c>
      <c r="M15" s="10">
        <v>0</v>
      </c>
    </row>
    <row r="16" spans="1:13" x14ac:dyDescent="0.35">
      <c r="A16" s="1"/>
      <c r="B16" s="23" t="s">
        <v>29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1">
        <v>0</v>
      </c>
      <c r="L16" s="41">
        <v>0</v>
      </c>
      <c r="M16" s="41">
        <v>0</v>
      </c>
    </row>
    <row r="17" spans="1:13" x14ac:dyDescent="0.35">
      <c r="A17" s="1"/>
      <c r="B17" s="9" t="s">
        <v>10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10">
        <v>0</v>
      </c>
      <c r="L17" s="10">
        <v>0</v>
      </c>
      <c r="M17" s="10">
        <v>0</v>
      </c>
    </row>
    <row r="18" spans="1:13" x14ac:dyDescent="0.35">
      <c r="A18" s="1"/>
      <c r="B18" s="24" t="s">
        <v>35</v>
      </c>
      <c r="C18" s="40">
        <v>764783</v>
      </c>
      <c r="D18" s="40">
        <v>771707</v>
      </c>
      <c r="E18" s="40">
        <v>973205</v>
      </c>
      <c r="F18" s="40">
        <v>973596</v>
      </c>
      <c r="G18" s="40">
        <v>973400</v>
      </c>
      <c r="H18" s="40">
        <v>973402</v>
      </c>
      <c r="I18" s="40">
        <v>1437668</v>
      </c>
      <c r="J18" s="40">
        <v>1437671</v>
      </c>
      <c r="K18" s="41">
        <v>1460120</v>
      </c>
      <c r="L18" s="41">
        <v>1460089</v>
      </c>
      <c r="M18" s="41">
        <v>0</v>
      </c>
    </row>
    <row r="19" spans="1:13" s="5" customFormat="1" x14ac:dyDescent="0.35">
      <c r="A19" s="4"/>
      <c r="B19" s="11" t="s">
        <v>19</v>
      </c>
      <c r="C19" s="45">
        <v>5396</v>
      </c>
      <c r="D19" s="45">
        <v>78691</v>
      </c>
      <c r="E19" s="45">
        <v>-64146</v>
      </c>
      <c r="F19" s="45">
        <v>98762</v>
      </c>
      <c r="G19" s="45">
        <v>9447</v>
      </c>
      <c r="H19" s="45">
        <v>11310</v>
      </c>
      <c r="I19" s="45">
        <v>9382</v>
      </c>
      <c r="J19" s="45">
        <v>12875</v>
      </c>
      <c r="K19" s="39">
        <v>8748</v>
      </c>
      <c r="L19" s="39">
        <v>7765</v>
      </c>
      <c r="M19" s="39">
        <v>0</v>
      </c>
    </row>
    <row r="20" spans="1:13" x14ac:dyDescent="0.35">
      <c r="A20" s="2"/>
      <c r="B20" s="25" t="s">
        <v>21</v>
      </c>
      <c r="C20" s="38">
        <f t="shared" ref="C20:M20" si="5">SUM(C21:C31)</f>
        <v>-452759</v>
      </c>
      <c r="D20" s="38">
        <f t="shared" si="5"/>
        <v>-424103</v>
      </c>
      <c r="E20" s="38">
        <f t="shared" si="5"/>
        <v>-619071</v>
      </c>
      <c r="F20" s="38">
        <f t="shared" si="5"/>
        <v>-612431</v>
      </c>
      <c r="G20" s="38">
        <f t="shared" si="5"/>
        <v>-624249</v>
      </c>
      <c r="H20" s="38">
        <f t="shared" si="5"/>
        <v>-610440</v>
      </c>
      <c r="I20" s="38">
        <f t="shared" si="5"/>
        <v>-624142</v>
      </c>
      <c r="J20" s="38">
        <f t="shared" si="5"/>
        <v>-703658</v>
      </c>
      <c r="K20" s="38">
        <f t="shared" si="5"/>
        <v>-687830</v>
      </c>
      <c r="L20" s="38">
        <f t="shared" si="5"/>
        <v>-687907</v>
      </c>
      <c r="M20" s="38">
        <f t="shared" si="5"/>
        <v>0</v>
      </c>
    </row>
    <row r="21" spans="1:13" s="5" customFormat="1" x14ac:dyDescent="0.35">
      <c r="A21" s="3"/>
      <c r="B21" s="9" t="s">
        <v>56</v>
      </c>
      <c r="C21" s="42">
        <v>-47024</v>
      </c>
      <c r="D21" s="42">
        <v>-46897</v>
      </c>
      <c r="E21" s="42">
        <v>-50116</v>
      </c>
      <c r="F21" s="42">
        <v>-49275</v>
      </c>
      <c r="G21" s="42">
        <v>-59648</v>
      </c>
      <c r="H21" s="42">
        <v>-42853</v>
      </c>
      <c r="I21" s="42">
        <v>-38304</v>
      </c>
      <c r="J21" s="42">
        <v>-43702</v>
      </c>
      <c r="K21" s="10">
        <v>-39806</v>
      </c>
      <c r="L21" s="10">
        <v>-34828</v>
      </c>
      <c r="M21" s="10">
        <v>0</v>
      </c>
    </row>
    <row r="22" spans="1:13" x14ac:dyDescent="0.35">
      <c r="A22" s="1"/>
      <c r="B22" s="23" t="s">
        <v>57</v>
      </c>
      <c r="C22" s="40">
        <v>-256056</v>
      </c>
      <c r="D22" s="40">
        <v>-249790</v>
      </c>
      <c r="E22" s="40">
        <v>-374716</v>
      </c>
      <c r="F22" s="40">
        <v>-386936</v>
      </c>
      <c r="G22" s="40">
        <v>-378045</v>
      </c>
      <c r="H22" s="40">
        <v>-374423</v>
      </c>
      <c r="I22" s="40">
        <v>-437304</v>
      </c>
      <c r="J22" s="40">
        <v>-463355</v>
      </c>
      <c r="K22" s="41">
        <v>-423841</v>
      </c>
      <c r="L22" s="41">
        <v>-446464</v>
      </c>
      <c r="M22" s="41">
        <v>0</v>
      </c>
    </row>
    <row r="23" spans="1:13" s="5" customFormat="1" x14ac:dyDescent="0.35">
      <c r="A23" s="3"/>
      <c r="B23" s="9" t="s">
        <v>58</v>
      </c>
      <c r="C23" s="42">
        <v>-639</v>
      </c>
      <c r="D23" s="42">
        <v>-84</v>
      </c>
      <c r="E23" s="42">
        <v>-85</v>
      </c>
      <c r="F23" s="42">
        <v>-268</v>
      </c>
      <c r="G23" s="42">
        <v>-133</v>
      </c>
      <c r="H23" s="42">
        <v>-89</v>
      </c>
      <c r="I23" s="42">
        <v>-99</v>
      </c>
      <c r="J23" s="42">
        <v>-200</v>
      </c>
      <c r="K23" s="10">
        <v>-121</v>
      </c>
      <c r="L23" s="10">
        <v>-108</v>
      </c>
      <c r="M23" s="10">
        <v>0</v>
      </c>
    </row>
    <row r="24" spans="1:13" x14ac:dyDescent="0.35">
      <c r="A24" s="1"/>
      <c r="B24" s="23" t="s">
        <v>59</v>
      </c>
      <c r="C24" s="40">
        <v>-31194</v>
      </c>
      <c r="D24" s="40">
        <v>-26236</v>
      </c>
      <c r="E24" s="40">
        <v>-18959</v>
      </c>
      <c r="F24" s="40">
        <v>-23666</v>
      </c>
      <c r="G24" s="40">
        <v>-23300</v>
      </c>
      <c r="H24" s="40">
        <v>-21695</v>
      </c>
      <c r="I24" s="40">
        <v>25729</v>
      </c>
      <c r="J24" s="40">
        <v>-12654</v>
      </c>
      <c r="K24" s="41">
        <v>-12655</v>
      </c>
      <c r="L24" s="41">
        <v>-12654</v>
      </c>
      <c r="M24" s="41">
        <v>0</v>
      </c>
    </row>
    <row r="25" spans="1:13" s="5" customFormat="1" x14ac:dyDescent="0.35">
      <c r="A25" s="3"/>
      <c r="B25" s="9" t="s">
        <v>60</v>
      </c>
      <c r="C25" s="42">
        <v>-24532</v>
      </c>
      <c r="D25" s="42">
        <v>-23341</v>
      </c>
      <c r="E25" s="42">
        <v>-37601</v>
      </c>
      <c r="F25" s="42">
        <v>-36797</v>
      </c>
      <c r="G25" s="42">
        <v>-35767</v>
      </c>
      <c r="H25" s="42">
        <v>-35417</v>
      </c>
      <c r="I25" s="42">
        <v>-42323</v>
      </c>
      <c r="J25" s="42">
        <v>-44248</v>
      </c>
      <c r="K25" s="10">
        <v>-40501</v>
      </c>
      <c r="L25" s="10">
        <v>-41683</v>
      </c>
      <c r="M25" s="10">
        <v>0</v>
      </c>
    </row>
    <row r="26" spans="1:13" x14ac:dyDescent="0.35">
      <c r="A26" s="1"/>
      <c r="B26" s="23" t="s">
        <v>61</v>
      </c>
      <c r="C26" s="40">
        <v>-36983</v>
      </c>
      <c r="D26" s="40">
        <v>-29302</v>
      </c>
      <c r="E26" s="40">
        <v>-49593</v>
      </c>
      <c r="F26" s="40">
        <v>-31373</v>
      </c>
      <c r="G26" s="40">
        <v>-32971</v>
      </c>
      <c r="H26" s="40">
        <v>-35094</v>
      </c>
      <c r="I26" s="40">
        <v>-34094</v>
      </c>
      <c r="J26" s="40">
        <v>-34477</v>
      </c>
      <c r="K26" s="41">
        <v>-39301</v>
      </c>
      <c r="L26" s="41">
        <v>-41230</v>
      </c>
      <c r="M26" s="41">
        <v>0</v>
      </c>
    </row>
    <row r="27" spans="1:13" s="5" customFormat="1" x14ac:dyDescent="0.35">
      <c r="A27" s="3"/>
      <c r="B27" s="9" t="s">
        <v>62</v>
      </c>
      <c r="C27" s="42">
        <v>-7295</v>
      </c>
      <c r="D27" s="42">
        <v>-7279</v>
      </c>
      <c r="E27" s="42">
        <v>-12862</v>
      </c>
      <c r="F27" s="42">
        <v>-12852</v>
      </c>
      <c r="G27" s="42">
        <v>-16879</v>
      </c>
      <c r="H27" s="42">
        <v>-16884</v>
      </c>
      <c r="I27" s="42">
        <v>-19137</v>
      </c>
      <c r="J27" s="42">
        <v>-19347</v>
      </c>
      <c r="K27" s="10">
        <v>-18764</v>
      </c>
      <c r="L27" s="10">
        <v>-18838</v>
      </c>
      <c r="M27" s="10">
        <v>0</v>
      </c>
    </row>
    <row r="28" spans="1:13" x14ac:dyDescent="0.35">
      <c r="A28" s="1"/>
      <c r="B28" s="23" t="s">
        <v>63</v>
      </c>
      <c r="C28" s="40">
        <v>-34826</v>
      </c>
      <c r="D28" s="40">
        <v>-30937</v>
      </c>
      <c r="E28" s="40">
        <v>-65279</v>
      </c>
      <c r="F28" s="40">
        <v>-63263</v>
      </c>
      <c r="G28" s="40">
        <v>-70786</v>
      </c>
      <c r="H28" s="40">
        <v>-75400</v>
      </c>
      <c r="I28" s="40">
        <v>-70270</v>
      </c>
      <c r="J28" s="40">
        <v>-77249</v>
      </c>
      <c r="K28" s="41">
        <v>-104054</v>
      </c>
      <c r="L28" s="41">
        <v>-82752</v>
      </c>
      <c r="M28" s="41">
        <v>0</v>
      </c>
    </row>
    <row r="29" spans="1:13" s="5" customFormat="1" x14ac:dyDescent="0.35">
      <c r="A29" s="3"/>
      <c r="B29" s="9" t="s">
        <v>64</v>
      </c>
      <c r="C29" s="42">
        <v>-14210</v>
      </c>
      <c r="D29" s="42">
        <v>-10237</v>
      </c>
      <c r="E29" s="42">
        <v>-9860</v>
      </c>
      <c r="F29" s="42">
        <v>-8001</v>
      </c>
      <c r="G29" s="42">
        <v>-6720</v>
      </c>
      <c r="H29" s="42">
        <v>-8585</v>
      </c>
      <c r="I29" s="42">
        <v>-8340</v>
      </c>
      <c r="J29" s="42">
        <v>-8426</v>
      </c>
      <c r="K29" s="10">
        <v>-8787</v>
      </c>
      <c r="L29" s="10">
        <v>-9350</v>
      </c>
      <c r="M29" s="10">
        <v>0</v>
      </c>
    </row>
    <row r="30" spans="1:13" x14ac:dyDescent="0.35">
      <c r="A30" s="1"/>
      <c r="B30" s="23" t="s">
        <v>65</v>
      </c>
      <c r="C30" s="40">
        <v>0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1">
        <v>0</v>
      </c>
      <c r="L30" s="41">
        <v>0</v>
      </c>
      <c r="M30" s="41">
        <v>0</v>
      </c>
    </row>
    <row r="31" spans="1:13" s="5" customFormat="1" x14ac:dyDescent="0.35">
      <c r="A31" s="3"/>
      <c r="B31" s="9" t="s">
        <v>66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10">
        <v>0</v>
      </c>
      <c r="L31" s="10">
        <v>0</v>
      </c>
      <c r="M31" s="10">
        <v>0</v>
      </c>
    </row>
    <row r="32" spans="1:13" x14ac:dyDescent="0.35">
      <c r="A32" s="1"/>
      <c r="B32" s="22" t="s">
        <v>18</v>
      </c>
      <c r="C32" s="38">
        <f t="shared" ref="C32:M32" si="6">SUM(C33:C42)</f>
        <v>-1428227</v>
      </c>
      <c r="D32" s="38">
        <f t="shared" si="6"/>
        <v>-1961629</v>
      </c>
      <c r="E32" s="38">
        <f t="shared" si="6"/>
        <v>-2107317</v>
      </c>
      <c r="F32" s="38">
        <f t="shared" si="6"/>
        <v>-1726940</v>
      </c>
      <c r="G32" s="38">
        <f t="shared" si="6"/>
        <v>-1755795</v>
      </c>
      <c r="H32" s="38">
        <f t="shared" si="6"/>
        <v>-1562128</v>
      </c>
      <c r="I32" s="38">
        <f t="shared" si="6"/>
        <v>-1610401</v>
      </c>
      <c r="J32" s="38">
        <f t="shared" si="6"/>
        <v>-2305161</v>
      </c>
      <c r="K32" s="38">
        <f t="shared" si="6"/>
        <v>-1558917</v>
      </c>
      <c r="L32" s="38">
        <f t="shared" si="6"/>
        <v>-1286717</v>
      </c>
      <c r="M32" s="38">
        <f t="shared" si="6"/>
        <v>0</v>
      </c>
    </row>
    <row r="33" spans="1:13" s="5" customFormat="1" x14ac:dyDescent="0.35">
      <c r="A33" s="3"/>
      <c r="B33" s="9" t="s">
        <v>4</v>
      </c>
      <c r="C33" s="42">
        <v>-193131</v>
      </c>
      <c r="D33" s="42">
        <v>-311904</v>
      </c>
      <c r="E33" s="42">
        <v>-314872</v>
      </c>
      <c r="F33" s="42">
        <v>-584962</v>
      </c>
      <c r="G33" s="42">
        <v>-274413</v>
      </c>
      <c r="H33" s="42">
        <v>-416266</v>
      </c>
      <c r="I33" s="42">
        <v>-244344</v>
      </c>
      <c r="J33" s="42">
        <v>-378688</v>
      </c>
      <c r="K33" s="10">
        <v>-274685</v>
      </c>
      <c r="L33" s="10">
        <v>-325585</v>
      </c>
      <c r="M33" s="10">
        <v>0</v>
      </c>
    </row>
    <row r="34" spans="1:13" x14ac:dyDescent="0.35">
      <c r="A34" s="1"/>
      <c r="B34" s="23" t="s">
        <v>5</v>
      </c>
      <c r="C34" s="40">
        <v>-5670</v>
      </c>
      <c r="D34" s="40">
        <v>-11315</v>
      </c>
      <c r="E34" s="40">
        <v>-14516</v>
      </c>
      <c r="F34" s="40">
        <v>-21656</v>
      </c>
      <c r="G34" s="40">
        <v>-16807</v>
      </c>
      <c r="H34" s="40">
        <v>-14631</v>
      </c>
      <c r="I34" s="40">
        <v>-19409</v>
      </c>
      <c r="J34" s="40">
        <v>-21303</v>
      </c>
      <c r="K34" s="41">
        <v>-12288</v>
      </c>
      <c r="L34" s="41">
        <v>-10186</v>
      </c>
      <c r="M34" s="41">
        <v>0</v>
      </c>
    </row>
    <row r="35" spans="1:13" s="5" customFormat="1" x14ac:dyDescent="0.35">
      <c r="A35" s="3"/>
      <c r="B35" s="9" t="s">
        <v>6</v>
      </c>
      <c r="C35" s="42">
        <v>-121257</v>
      </c>
      <c r="D35" s="42">
        <v>-154284</v>
      </c>
      <c r="E35" s="42">
        <v>-225523</v>
      </c>
      <c r="F35" s="42">
        <v>-326323</v>
      </c>
      <c r="G35" s="42">
        <v>-172220</v>
      </c>
      <c r="H35" s="42">
        <v>-196260</v>
      </c>
      <c r="I35" s="42">
        <v>-197002</v>
      </c>
      <c r="J35" s="42">
        <v>-222302</v>
      </c>
      <c r="K35" s="10">
        <v>-114531</v>
      </c>
      <c r="L35" s="10">
        <v>-111230</v>
      </c>
      <c r="M35" s="10">
        <v>0</v>
      </c>
    </row>
    <row r="36" spans="1:13" x14ac:dyDescent="0.35">
      <c r="A36" s="1"/>
      <c r="B36" s="23" t="s">
        <v>7</v>
      </c>
      <c r="C36" s="40">
        <v>-277262</v>
      </c>
      <c r="D36" s="40">
        <v>-352089</v>
      </c>
      <c r="E36" s="40">
        <v>-848307</v>
      </c>
      <c r="F36" s="40">
        <v>-719899</v>
      </c>
      <c r="G36" s="40">
        <v>-453667</v>
      </c>
      <c r="H36" s="40">
        <v>-446458</v>
      </c>
      <c r="I36" s="40">
        <v>-598506</v>
      </c>
      <c r="J36" s="40">
        <v>-609383</v>
      </c>
      <c r="K36" s="41">
        <v>-486029</v>
      </c>
      <c r="L36" s="41">
        <v>-568287</v>
      </c>
      <c r="M36" s="41">
        <v>0</v>
      </c>
    </row>
    <row r="37" spans="1:13" s="5" customFormat="1" x14ac:dyDescent="0.35">
      <c r="A37" s="3"/>
      <c r="B37" s="9" t="s">
        <v>8</v>
      </c>
      <c r="C37" s="42">
        <v>-193265</v>
      </c>
      <c r="D37" s="42">
        <v>-194188</v>
      </c>
      <c r="E37" s="42">
        <v>-392422</v>
      </c>
      <c r="F37" s="42">
        <v>-397814</v>
      </c>
      <c r="G37" s="42">
        <v>-389358</v>
      </c>
      <c r="H37" s="42">
        <v>-398811</v>
      </c>
      <c r="I37" s="42">
        <v>-417146</v>
      </c>
      <c r="J37" s="42">
        <v>-415541</v>
      </c>
      <c r="K37" s="10">
        <v>-418867</v>
      </c>
      <c r="L37" s="10">
        <v>-429357</v>
      </c>
      <c r="M37" s="10">
        <v>0</v>
      </c>
    </row>
    <row r="38" spans="1:13" x14ac:dyDescent="0.35">
      <c r="A38" s="1"/>
      <c r="B38" s="23" t="s">
        <v>9</v>
      </c>
      <c r="C38" s="40">
        <v>-301928</v>
      </c>
      <c r="D38" s="40">
        <v>-91849</v>
      </c>
      <c r="E38" s="40">
        <v>-79360</v>
      </c>
      <c r="F38" s="40">
        <v>-137923</v>
      </c>
      <c r="G38" s="40">
        <v>-98318</v>
      </c>
      <c r="H38" s="40">
        <v>-73791</v>
      </c>
      <c r="I38" s="40">
        <v>-56414</v>
      </c>
      <c r="J38" s="40">
        <v>-56418</v>
      </c>
      <c r="K38" s="41">
        <v>-58378</v>
      </c>
      <c r="L38" s="41">
        <v>-39133</v>
      </c>
      <c r="M38" s="41">
        <v>0</v>
      </c>
    </row>
    <row r="39" spans="1:13" s="5" customFormat="1" x14ac:dyDescent="0.35">
      <c r="A39" s="3"/>
      <c r="B39" s="9" t="s">
        <v>10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10">
        <v>0</v>
      </c>
      <c r="L39" s="10">
        <v>0</v>
      </c>
      <c r="M39" s="10">
        <v>0</v>
      </c>
    </row>
    <row r="40" spans="1:13" x14ac:dyDescent="0.35">
      <c r="A40" s="1"/>
      <c r="B40" s="24" t="s">
        <v>27</v>
      </c>
      <c r="C40" s="40">
        <v>-249204</v>
      </c>
      <c r="D40" s="40">
        <v>-746281</v>
      </c>
      <c r="E40" s="40">
        <v>-62565</v>
      </c>
      <c r="F40" s="40">
        <v>704116</v>
      </c>
      <c r="G40" s="40">
        <v>-255212</v>
      </c>
      <c r="H40" s="40">
        <v>57490</v>
      </c>
      <c r="I40" s="40">
        <v>-127373</v>
      </c>
      <c r="J40" s="40">
        <v>-527854</v>
      </c>
      <c r="K40" s="41">
        <v>-155263</v>
      </c>
      <c r="L40" s="41">
        <v>234418</v>
      </c>
      <c r="M40" s="41">
        <v>0</v>
      </c>
    </row>
    <row r="41" spans="1:13" s="5" customFormat="1" x14ac:dyDescent="0.35">
      <c r="A41" s="3"/>
      <c r="B41" s="9" t="s">
        <v>28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10">
        <v>0</v>
      </c>
      <c r="L41" s="10">
        <v>0</v>
      </c>
      <c r="M41" s="10">
        <v>0</v>
      </c>
    </row>
    <row r="42" spans="1:13" x14ac:dyDescent="0.35">
      <c r="A42" s="1"/>
      <c r="B42" s="23" t="s">
        <v>20</v>
      </c>
      <c r="C42" s="40">
        <v>-86510</v>
      </c>
      <c r="D42" s="40">
        <v>-99719</v>
      </c>
      <c r="E42" s="40">
        <v>-169752</v>
      </c>
      <c r="F42" s="40">
        <v>-242479</v>
      </c>
      <c r="G42" s="40">
        <v>-95800</v>
      </c>
      <c r="H42" s="40">
        <v>-73401</v>
      </c>
      <c r="I42" s="40">
        <v>49793</v>
      </c>
      <c r="J42" s="40">
        <v>-73672</v>
      </c>
      <c r="K42" s="41">
        <v>-38876</v>
      </c>
      <c r="L42" s="41">
        <v>-37357</v>
      </c>
      <c r="M42" s="41">
        <v>0</v>
      </c>
    </row>
    <row r="43" spans="1:13" s="5" customFormat="1" x14ac:dyDescent="0.35">
      <c r="A43" s="4"/>
      <c r="B43" s="2" t="s">
        <v>24</v>
      </c>
      <c r="C43" s="45">
        <v>47418</v>
      </c>
      <c r="D43" s="45">
        <v>29046</v>
      </c>
      <c r="E43" s="45">
        <v>220975</v>
      </c>
      <c r="F43" s="45">
        <v>144625</v>
      </c>
      <c r="G43" s="45">
        <v>-95847</v>
      </c>
      <c r="H43" s="45">
        <v>159125</v>
      </c>
      <c r="I43" s="45">
        <v>142372</v>
      </c>
      <c r="J43" s="45">
        <v>158813</v>
      </c>
      <c r="K43" s="39">
        <v>118437</v>
      </c>
      <c r="L43" s="39">
        <v>69352</v>
      </c>
      <c r="M43" s="39">
        <v>0</v>
      </c>
    </row>
    <row r="44" spans="1:13" x14ac:dyDescent="0.35">
      <c r="A44" s="2"/>
      <c r="B44" s="22" t="s">
        <v>26</v>
      </c>
      <c r="C44" s="38">
        <v>0</v>
      </c>
      <c r="D44" s="38">
        <v>-271954</v>
      </c>
      <c r="E44" s="38">
        <v>7877</v>
      </c>
      <c r="F44" s="38">
        <v>11405</v>
      </c>
      <c r="G44" s="38">
        <v>-199</v>
      </c>
      <c r="H44" s="38">
        <v>72281</v>
      </c>
      <c r="I44" s="38">
        <v>-68</v>
      </c>
      <c r="J44" s="38">
        <v>437232</v>
      </c>
      <c r="K44" s="38">
        <v>3519</v>
      </c>
      <c r="L44" s="38">
        <v>-5672</v>
      </c>
      <c r="M44" s="38">
        <v>0</v>
      </c>
    </row>
    <row r="45" spans="1:13" s="5" customFormat="1" x14ac:dyDescent="0.35">
      <c r="A45" s="3"/>
      <c r="B45" s="2" t="s">
        <v>1</v>
      </c>
      <c r="C45" s="45">
        <f>C4+C32+C43+C44</f>
        <v>1084523</v>
      </c>
      <c r="D45" s="45">
        <f t="shared" ref="D45:M45" si="7">D4+D32+D43+D44</f>
        <v>237918</v>
      </c>
      <c r="E45" s="45">
        <f t="shared" si="7"/>
        <v>1787030</v>
      </c>
      <c r="F45" s="45">
        <f t="shared" si="7"/>
        <v>2138637</v>
      </c>
      <c r="G45" s="45">
        <f t="shared" si="7"/>
        <v>1706687</v>
      </c>
      <c r="H45" s="45">
        <f t="shared" si="7"/>
        <v>2212780</v>
      </c>
      <c r="I45" s="45">
        <f t="shared" si="7"/>
        <v>2731584</v>
      </c>
      <c r="J45" s="45">
        <f t="shared" si="7"/>
        <v>2696924</v>
      </c>
      <c r="K45" s="45">
        <f t="shared" si="7"/>
        <v>2605576</v>
      </c>
      <c r="L45" s="45">
        <f t="shared" si="7"/>
        <v>2935848</v>
      </c>
      <c r="M45" s="45">
        <f t="shared" si="7"/>
        <v>0</v>
      </c>
    </row>
    <row r="46" spans="1:13" s="5" customFormat="1" x14ac:dyDescent="0.35">
      <c r="A46" s="3"/>
      <c r="B46" s="22" t="s">
        <v>77</v>
      </c>
      <c r="C46" s="38">
        <f t="shared" ref="C46:M46" si="8">SUM(C47:C48)</f>
        <v>-322615</v>
      </c>
      <c r="D46" s="38">
        <f t="shared" si="8"/>
        <v>-328723</v>
      </c>
      <c r="E46" s="38">
        <f t="shared" si="8"/>
        <v>-530248</v>
      </c>
      <c r="F46" s="38">
        <f t="shared" si="8"/>
        <v>-834995</v>
      </c>
      <c r="G46" s="38">
        <f t="shared" si="8"/>
        <v>-545499</v>
      </c>
      <c r="H46" s="38">
        <f t="shared" si="8"/>
        <v>-500156</v>
      </c>
      <c r="I46" s="38">
        <f t="shared" si="8"/>
        <v>-500010</v>
      </c>
      <c r="J46" s="38">
        <f t="shared" si="8"/>
        <v>-745054</v>
      </c>
      <c r="K46" s="38">
        <f t="shared" si="8"/>
        <v>-612095</v>
      </c>
      <c r="L46" s="38">
        <f t="shared" si="8"/>
        <v>-582923</v>
      </c>
      <c r="M46" s="38">
        <f t="shared" si="8"/>
        <v>0</v>
      </c>
    </row>
    <row r="47" spans="1:13" x14ac:dyDescent="0.35">
      <c r="A47" s="2"/>
      <c r="B47" s="1" t="s">
        <v>67</v>
      </c>
      <c r="C47" s="42">
        <v>-297941</v>
      </c>
      <c r="D47" s="42">
        <v>-304228</v>
      </c>
      <c r="E47" s="42">
        <v>-456087</v>
      </c>
      <c r="F47" s="42">
        <v>-760822</v>
      </c>
      <c r="G47" s="42">
        <v>-445289</v>
      </c>
      <c r="H47" s="42">
        <v>-400338</v>
      </c>
      <c r="I47" s="42">
        <v>-399688</v>
      </c>
      <c r="J47" s="42">
        <v>-644169</v>
      </c>
      <c r="K47" s="10">
        <v>-466279</v>
      </c>
      <c r="L47" s="10">
        <v>-447048</v>
      </c>
      <c r="M47" s="10">
        <v>0</v>
      </c>
    </row>
    <row r="48" spans="1:13" s="5" customFormat="1" x14ac:dyDescent="0.35">
      <c r="A48" s="4"/>
      <c r="B48" s="26" t="s">
        <v>68</v>
      </c>
      <c r="C48" s="40">
        <v>-24674</v>
      </c>
      <c r="D48" s="40">
        <v>-24495</v>
      </c>
      <c r="E48" s="40">
        <v>-74161</v>
      </c>
      <c r="F48" s="40">
        <v>-74173</v>
      </c>
      <c r="G48" s="40">
        <v>-100210</v>
      </c>
      <c r="H48" s="40">
        <v>-99818</v>
      </c>
      <c r="I48" s="40">
        <v>-100322</v>
      </c>
      <c r="J48" s="40">
        <v>-100885</v>
      </c>
      <c r="K48" s="41">
        <v>-145816</v>
      </c>
      <c r="L48" s="41">
        <v>-135875</v>
      </c>
      <c r="M48" s="41">
        <v>0</v>
      </c>
    </row>
    <row r="49" spans="1:13" x14ac:dyDescent="0.35">
      <c r="A49" s="2"/>
      <c r="B49" s="2" t="s">
        <v>2</v>
      </c>
      <c r="C49" s="45">
        <f t="shared" ref="C49:M49" si="9">C50+C56+C62</f>
        <v>-57152</v>
      </c>
      <c r="D49" s="45">
        <f t="shared" si="9"/>
        <v>-314321</v>
      </c>
      <c r="E49" s="45">
        <f t="shared" si="9"/>
        <v>-548097</v>
      </c>
      <c r="F49" s="45">
        <f t="shared" si="9"/>
        <v>-799277</v>
      </c>
      <c r="G49" s="45">
        <f t="shared" si="9"/>
        <v>-1005939</v>
      </c>
      <c r="H49" s="45">
        <f t="shared" si="9"/>
        <v>-930775</v>
      </c>
      <c r="I49" s="45">
        <f t="shared" si="9"/>
        <v>-554184</v>
      </c>
      <c r="J49" s="45">
        <f t="shared" si="9"/>
        <v>-780112</v>
      </c>
      <c r="K49" s="45">
        <f t="shared" si="9"/>
        <v>-690267</v>
      </c>
      <c r="L49" s="45">
        <f t="shared" si="9"/>
        <v>-528192</v>
      </c>
      <c r="M49" s="45">
        <f t="shared" si="9"/>
        <v>0</v>
      </c>
    </row>
    <row r="50" spans="1:13" s="5" customFormat="1" x14ac:dyDescent="0.35">
      <c r="A50" s="4"/>
      <c r="B50" s="22" t="s">
        <v>38</v>
      </c>
      <c r="C50" s="38">
        <f t="shared" ref="C50:M50" si="10">SUM(C51:C55)</f>
        <v>74745</v>
      </c>
      <c r="D50" s="38">
        <f t="shared" si="10"/>
        <v>116481</v>
      </c>
      <c r="E50" s="38">
        <f t="shared" si="10"/>
        <v>125190</v>
      </c>
      <c r="F50" s="38">
        <f t="shared" si="10"/>
        <v>127335</v>
      </c>
      <c r="G50" s="38">
        <f t="shared" si="10"/>
        <v>388853</v>
      </c>
      <c r="H50" s="38">
        <f t="shared" si="10"/>
        <v>354685</v>
      </c>
      <c r="I50" s="38">
        <f t="shared" si="10"/>
        <v>402431</v>
      </c>
      <c r="J50" s="38">
        <f t="shared" si="10"/>
        <v>307876</v>
      </c>
      <c r="K50" s="38">
        <f t="shared" si="10"/>
        <v>237371</v>
      </c>
      <c r="L50" s="38">
        <f t="shared" si="10"/>
        <v>229573</v>
      </c>
      <c r="M50" s="38">
        <f t="shared" si="10"/>
        <v>0</v>
      </c>
    </row>
    <row r="51" spans="1:13" x14ac:dyDescent="0.35">
      <c r="A51" s="1"/>
      <c r="B51" s="9" t="s">
        <v>39</v>
      </c>
      <c r="C51" s="42">
        <v>8666</v>
      </c>
      <c r="D51" s="42">
        <v>8276</v>
      </c>
      <c r="E51" s="42">
        <v>6302</v>
      </c>
      <c r="F51" s="42">
        <v>5729</v>
      </c>
      <c r="G51" s="42">
        <v>5620</v>
      </c>
      <c r="H51" s="42">
        <v>5518</v>
      </c>
      <c r="I51" s="42">
        <v>5328</v>
      </c>
      <c r="J51" s="42">
        <v>5151</v>
      </c>
      <c r="K51" s="10">
        <v>5005</v>
      </c>
      <c r="L51" s="10">
        <v>4848</v>
      </c>
      <c r="M51" s="10">
        <v>0</v>
      </c>
    </row>
    <row r="52" spans="1:13" s="5" customFormat="1" x14ac:dyDescent="0.35">
      <c r="A52" s="3"/>
      <c r="B52" s="23" t="s">
        <v>40</v>
      </c>
      <c r="C52" s="40">
        <v>61629</v>
      </c>
      <c r="D52" s="40">
        <v>91279</v>
      </c>
      <c r="E52" s="40">
        <v>138408</v>
      </c>
      <c r="F52" s="40">
        <v>127366</v>
      </c>
      <c r="G52" s="40">
        <v>397562</v>
      </c>
      <c r="H52" s="40">
        <v>367012</v>
      </c>
      <c r="I52" s="40">
        <v>409301</v>
      </c>
      <c r="J52" s="40">
        <v>315129</v>
      </c>
      <c r="K52" s="41">
        <v>240870</v>
      </c>
      <c r="L52" s="41">
        <v>227728</v>
      </c>
      <c r="M52" s="41">
        <v>0</v>
      </c>
    </row>
    <row r="53" spans="1:13" x14ac:dyDescent="0.35">
      <c r="A53" s="1"/>
      <c r="B53" s="9" t="s">
        <v>41</v>
      </c>
      <c r="C53" s="42">
        <v>392</v>
      </c>
      <c r="D53" s="42">
        <v>786</v>
      </c>
      <c r="E53" s="42">
        <v>204</v>
      </c>
      <c r="F53" s="42">
        <v>267</v>
      </c>
      <c r="G53" s="42">
        <v>299</v>
      </c>
      <c r="H53" s="42">
        <v>360</v>
      </c>
      <c r="I53" s="42">
        <v>656</v>
      </c>
      <c r="J53" s="42">
        <v>1254</v>
      </c>
      <c r="K53" s="10">
        <v>840</v>
      </c>
      <c r="L53" s="10">
        <v>563</v>
      </c>
      <c r="M53" s="10">
        <v>0</v>
      </c>
    </row>
    <row r="54" spans="1:13" s="5" customFormat="1" x14ac:dyDescent="0.35">
      <c r="A54" s="3"/>
      <c r="B54" s="23" t="s">
        <v>42</v>
      </c>
      <c r="C54" s="40">
        <v>4058</v>
      </c>
      <c r="D54" s="40">
        <v>16140</v>
      </c>
      <c r="E54" s="40">
        <v>3085</v>
      </c>
      <c r="F54" s="40">
        <v>3693</v>
      </c>
      <c r="G54" s="40">
        <v>6057</v>
      </c>
      <c r="H54" s="40">
        <v>1142</v>
      </c>
      <c r="I54" s="40">
        <v>8328</v>
      </c>
      <c r="J54" s="40">
        <v>4353</v>
      </c>
      <c r="K54" s="41">
        <v>4510</v>
      </c>
      <c r="L54" s="41">
        <v>5200</v>
      </c>
      <c r="M54" s="41">
        <v>0</v>
      </c>
    </row>
    <row r="55" spans="1:13" x14ac:dyDescent="0.35">
      <c r="A55" s="1"/>
      <c r="B55" s="9" t="s">
        <v>43</v>
      </c>
      <c r="C55" s="42">
        <v>0</v>
      </c>
      <c r="D55" s="42">
        <v>0</v>
      </c>
      <c r="E55" s="42">
        <v>-22809</v>
      </c>
      <c r="F55" s="42">
        <v>-9720</v>
      </c>
      <c r="G55" s="42">
        <v>-20685</v>
      </c>
      <c r="H55" s="42">
        <v>-19347</v>
      </c>
      <c r="I55" s="42">
        <v>-21182</v>
      </c>
      <c r="J55" s="42">
        <v>-18011</v>
      </c>
      <c r="K55" s="10">
        <v>-13854</v>
      </c>
      <c r="L55" s="10">
        <v>-8766</v>
      </c>
      <c r="M55" s="10">
        <v>0</v>
      </c>
    </row>
    <row r="56" spans="1:13" s="5" customFormat="1" x14ac:dyDescent="0.35">
      <c r="A56" s="4"/>
      <c r="B56" s="22" t="s">
        <v>44</v>
      </c>
      <c r="C56" s="38">
        <f t="shared" ref="C56:M56" si="11">SUM(C57:C61)</f>
        <v>-206307</v>
      </c>
      <c r="D56" s="38">
        <f t="shared" si="11"/>
        <v>-382053</v>
      </c>
      <c r="E56" s="38">
        <f t="shared" si="11"/>
        <v>-751988</v>
      </c>
      <c r="F56" s="38">
        <f t="shared" si="11"/>
        <v>-972149</v>
      </c>
      <c r="G56" s="38">
        <f t="shared" si="11"/>
        <v>-1179577</v>
      </c>
      <c r="H56" s="38">
        <f t="shared" si="11"/>
        <v>-1124104</v>
      </c>
      <c r="I56" s="38">
        <f t="shared" si="11"/>
        <v>-933141</v>
      </c>
      <c r="J56" s="38">
        <f t="shared" si="11"/>
        <v>-1012825</v>
      </c>
      <c r="K56" s="38">
        <f t="shared" si="11"/>
        <v>-754779</v>
      </c>
      <c r="L56" s="38">
        <f t="shared" si="11"/>
        <v>-601510</v>
      </c>
      <c r="M56" s="38">
        <f t="shared" si="11"/>
        <v>0</v>
      </c>
    </row>
    <row r="57" spans="1:13" x14ac:dyDescent="0.35">
      <c r="A57" s="1"/>
      <c r="B57" s="9" t="s">
        <v>45</v>
      </c>
      <c r="C57" s="42">
        <v>-182979</v>
      </c>
      <c r="D57" s="42">
        <v>-310936</v>
      </c>
      <c r="E57" s="42">
        <v>-534715</v>
      </c>
      <c r="F57" s="42">
        <v>-708732</v>
      </c>
      <c r="G57" s="42">
        <v>-957331</v>
      </c>
      <c r="H57" s="42">
        <v>-894324</v>
      </c>
      <c r="I57" s="42">
        <v>-653004</v>
      </c>
      <c r="J57" s="42">
        <v>-613623</v>
      </c>
      <c r="K57" s="10">
        <v>-491734</v>
      </c>
      <c r="L57" s="10">
        <v>-420905</v>
      </c>
      <c r="M57" s="10">
        <v>0</v>
      </c>
    </row>
    <row r="58" spans="1:13" x14ac:dyDescent="0.35">
      <c r="A58" s="1"/>
      <c r="B58" s="23" t="s">
        <v>78</v>
      </c>
      <c r="C58" s="40">
        <v>-2767</v>
      </c>
      <c r="D58" s="40">
        <v>-2624</v>
      </c>
      <c r="E58" s="40">
        <v>-2714</v>
      </c>
      <c r="F58" s="40">
        <v>-2577</v>
      </c>
      <c r="G58" s="40">
        <v>-2519</v>
      </c>
      <c r="H58" s="40">
        <v>-4132</v>
      </c>
      <c r="I58" s="40">
        <v>-2250</v>
      </c>
      <c r="J58" s="40">
        <v>-2048</v>
      </c>
      <c r="K58" s="41">
        <v>-2070</v>
      </c>
      <c r="L58" s="41">
        <v>-1849</v>
      </c>
      <c r="M58" s="41">
        <v>0</v>
      </c>
    </row>
    <row r="59" spans="1:13" s="5" customFormat="1" x14ac:dyDescent="0.35">
      <c r="A59" s="3"/>
      <c r="B59" s="9" t="s">
        <v>46</v>
      </c>
      <c r="C59" s="42">
        <v>0</v>
      </c>
      <c r="D59" s="42">
        <v>0</v>
      </c>
      <c r="E59" s="42">
        <v>-161458</v>
      </c>
      <c r="F59" s="42">
        <v>-154171</v>
      </c>
      <c r="G59" s="42">
        <v>-159067</v>
      </c>
      <c r="H59" s="42">
        <v>-163181</v>
      </c>
      <c r="I59" s="42">
        <v>-166506</v>
      </c>
      <c r="J59" s="42">
        <v>-170496</v>
      </c>
      <c r="K59" s="10">
        <v>-175347</v>
      </c>
      <c r="L59" s="10">
        <v>-176258</v>
      </c>
      <c r="M59" s="10">
        <v>0</v>
      </c>
    </row>
    <row r="60" spans="1:13" x14ac:dyDescent="0.35">
      <c r="A60" s="1"/>
      <c r="B60" s="23" t="s">
        <v>47</v>
      </c>
      <c r="C60" s="40">
        <v>0</v>
      </c>
      <c r="D60" s="40">
        <v>0</v>
      </c>
      <c r="E60" s="40">
        <v>-24483</v>
      </c>
      <c r="F60" s="40">
        <v>-24677</v>
      </c>
      <c r="G60" s="40">
        <v>-23196</v>
      </c>
      <c r="H60" s="40">
        <v>-22914</v>
      </c>
      <c r="I60" s="40">
        <v>-23432</v>
      </c>
      <c r="J60" s="40">
        <v>-23885</v>
      </c>
      <c r="K60" s="41">
        <v>-22355</v>
      </c>
      <c r="L60" s="41">
        <v>-21807</v>
      </c>
      <c r="M60" s="41">
        <v>0</v>
      </c>
    </row>
    <row r="61" spans="1:13" s="5" customFormat="1" x14ac:dyDescent="0.35">
      <c r="A61" s="3"/>
      <c r="B61" s="9" t="s">
        <v>48</v>
      </c>
      <c r="C61" s="42">
        <v>-20561</v>
      </c>
      <c r="D61" s="42">
        <v>-68493</v>
      </c>
      <c r="E61" s="42">
        <v>-28618</v>
      </c>
      <c r="F61" s="42">
        <v>-81992</v>
      </c>
      <c r="G61" s="42">
        <v>-37464</v>
      </c>
      <c r="H61" s="42">
        <v>-39553</v>
      </c>
      <c r="I61" s="42">
        <v>-87949</v>
      </c>
      <c r="J61" s="42">
        <v>-202773</v>
      </c>
      <c r="K61" s="10">
        <v>-63273</v>
      </c>
      <c r="L61" s="10">
        <v>19309</v>
      </c>
      <c r="M61" s="10">
        <v>0</v>
      </c>
    </row>
    <row r="62" spans="1:13" x14ac:dyDescent="0.35">
      <c r="A62" s="2"/>
      <c r="B62" s="22" t="s">
        <v>49</v>
      </c>
      <c r="C62" s="38">
        <f t="shared" ref="C62:M62" si="12">SUM(C63:C68)</f>
        <v>74410</v>
      </c>
      <c r="D62" s="38">
        <f t="shared" si="12"/>
        <v>-48749</v>
      </c>
      <c r="E62" s="38">
        <f t="shared" si="12"/>
        <v>78701</v>
      </c>
      <c r="F62" s="38">
        <f t="shared" si="12"/>
        <v>45537</v>
      </c>
      <c r="G62" s="38">
        <f t="shared" si="12"/>
        <v>-215215</v>
      </c>
      <c r="H62" s="38">
        <f t="shared" si="12"/>
        <v>-161356</v>
      </c>
      <c r="I62" s="38">
        <f t="shared" si="12"/>
        <v>-23474</v>
      </c>
      <c r="J62" s="38">
        <f t="shared" si="12"/>
        <v>-75163</v>
      </c>
      <c r="K62" s="38">
        <f t="shared" si="12"/>
        <v>-172859</v>
      </c>
      <c r="L62" s="38">
        <f t="shared" si="12"/>
        <v>-156255</v>
      </c>
      <c r="M62" s="38">
        <f t="shared" si="12"/>
        <v>0</v>
      </c>
    </row>
    <row r="63" spans="1:13" s="5" customFormat="1" x14ac:dyDescent="0.35">
      <c r="A63" s="3"/>
      <c r="B63" s="35" t="s">
        <v>54</v>
      </c>
      <c r="C63" s="42">
        <v>0</v>
      </c>
      <c r="D63" s="42">
        <v>-37423</v>
      </c>
      <c r="E63" s="42">
        <v>40821</v>
      </c>
      <c r="F63" s="42">
        <v>-60283</v>
      </c>
      <c r="G63" s="42">
        <v>-173631</v>
      </c>
      <c r="H63" s="42">
        <v>-137164</v>
      </c>
      <c r="I63" s="42">
        <v>-24813</v>
      </c>
      <c r="J63" s="42">
        <v>-62547</v>
      </c>
      <c r="K63" s="10">
        <v>-141872</v>
      </c>
      <c r="L63" s="10">
        <v>-105626</v>
      </c>
      <c r="M63" s="10">
        <v>0</v>
      </c>
    </row>
    <row r="64" spans="1:13" s="28" customFormat="1" x14ac:dyDescent="0.35">
      <c r="A64" s="27"/>
      <c r="B64" s="33" t="s">
        <v>55</v>
      </c>
      <c r="C64" s="48">
        <v>0</v>
      </c>
      <c r="D64" s="48">
        <v>-5109</v>
      </c>
      <c r="E64" s="48">
        <v>11843</v>
      </c>
      <c r="F64" s="48">
        <v>-12784</v>
      </c>
      <c r="G64" s="48">
        <v>-33489</v>
      </c>
      <c r="H64" s="48">
        <v>-25728</v>
      </c>
      <c r="I64" s="48">
        <v>-4625</v>
      </c>
      <c r="J64" s="48">
        <v>-23364</v>
      </c>
      <c r="K64" s="49">
        <v>-22809</v>
      </c>
      <c r="L64" s="49">
        <v>-17609</v>
      </c>
      <c r="M64" s="49">
        <v>0</v>
      </c>
    </row>
    <row r="65" spans="1:13" s="5" customFormat="1" x14ac:dyDescent="0.35">
      <c r="A65" s="3"/>
      <c r="B65" s="9" t="s">
        <v>50</v>
      </c>
      <c r="C65" s="42">
        <v>17236</v>
      </c>
      <c r="D65" s="42">
        <v>27488</v>
      </c>
      <c r="E65" s="42">
        <v>37051</v>
      </c>
      <c r="F65" s="42">
        <v>106986</v>
      </c>
      <c r="G65" s="42">
        <v>-16064</v>
      </c>
      <c r="H65" s="42">
        <v>-13988</v>
      </c>
      <c r="I65" s="42">
        <v>4155</v>
      </c>
      <c r="J65" s="42">
        <v>11357</v>
      </c>
      <c r="K65" s="10">
        <v>-8859</v>
      </c>
      <c r="L65" s="10">
        <v>-37749</v>
      </c>
      <c r="M65" s="10">
        <v>0</v>
      </c>
    </row>
    <row r="66" spans="1:13" x14ac:dyDescent="0.35">
      <c r="A66" s="1"/>
      <c r="B66" s="23" t="s">
        <v>51</v>
      </c>
      <c r="C66" s="40">
        <v>57174</v>
      </c>
      <c r="D66" s="40">
        <v>-33705</v>
      </c>
      <c r="E66" s="40">
        <v>-11014</v>
      </c>
      <c r="F66" s="40">
        <v>11618</v>
      </c>
      <c r="G66" s="40">
        <v>7969</v>
      </c>
      <c r="H66" s="40">
        <v>15524</v>
      </c>
      <c r="I66" s="40">
        <v>1809</v>
      </c>
      <c r="J66" s="40">
        <v>-609</v>
      </c>
      <c r="K66" s="41">
        <v>681</v>
      </c>
      <c r="L66" s="41">
        <v>4729</v>
      </c>
      <c r="M66" s="41">
        <v>0</v>
      </c>
    </row>
    <row r="67" spans="1:13" s="31" customFormat="1" x14ac:dyDescent="0.35">
      <c r="A67" s="30"/>
      <c r="B67" s="36" t="s">
        <v>52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  <c r="H67" s="46">
        <v>0</v>
      </c>
      <c r="I67" s="46">
        <v>0</v>
      </c>
      <c r="J67" s="46">
        <v>0</v>
      </c>
      <c r="K67" s="47">
        <v>0</v>
      </c>
      <c r="L67" s="47">
        <v>0</v>
      </c>
      <c r="M67" s="47">
        <v>0</v>
      </c>
    </row>
    <row r="68" spans="1:13" s="28" customFormat="1" x14ac:dyDescent="0.35">
      <c r="A68" s="27"/>
      <c r="B68" s="33" t="s">
        <v>53</v>
      </c>
      <c r="C68" s="48">
        <v>0</v>
      </c>
      <c r="D68" s="48">
        <v>0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9">
        <v>0</v>
      </c>
      <c r="L68" s="49">
        <v>0</v>
      </c>
      <c r="M68" s="49">
        <v>0</v>
      </c>
    </row>
    <row r="69" spans="1:13" s="5" customFormat="1" x14ac:dyDescent="0.35">
      <c r="A69" s="3"/>
      <c r="B69" s="2" t="s">
        <v>3</v>
      </c>
      <c r="C69" s="45">
        <f>C45+C46+C49</f>
        <v>704756</v>
      </c>
      <c r="D69" s="45">
        <f t="shared" ref="D69:M69" si="13">D45+D46+D49</f>
        <v>-405126</v>
      </c>
      <c r="E69" s="45">
        <f t="shared" si="13"/>
        <v>708685</v>
      </c>
      <c r="F69" s="45">
        <f t="shared" si="13"/>
        <v>504365</v>
      </c>
      <c r="G69" s="45">
        <f t="shared" si="13"/>
        <v>155249</v>
      </c>
      <c r="H69" s="45">
        <f t="shared" si="13"/>
        <v>781849</v>
      </c>
      <c r="I69" s="45">
        <f t="shared" si="13"/>
        <v>1677390</v>
      </c>
      <c r="J69" s="45">
        <f t="shared" si="13"/>
        <v>1171758</v>
      </c>
      <c r="K69" s="45">
        <f t="shared" si="13"/>
        <v>1303214</v>
      </c>
      <c r="L69" s="45">
        <f t="shared" si="13"/>
        <v>1824733</v>
      </c>
      <c r="M69" s="45">
        <f t="shared" si="13"/>
        <v>0</v>
      </c>
    </row>
    <row r="70" spans="1:13" x14ac:dyDescent="0.35">
      <c r="A70" s="1"/>
      <c r="B70" s="26" t="s">
        <v>14</v>
      </c>
      <c r="C70" s="40">
        <v>-343203</v>
      </c>
      <c r="D70" s="40">
        <v>210991</v>
      </c>
      <c r="E70" s="40">
        <v>-203447</v>
      </c>
      <c r="F70" s="40">
        <v>197066</v>
      </c>
      <c r="G70" s="40">
        <v>-313131</v>
      </c>
      <c r="H70" s="40">
        <v>-331274</v>
      </c>
      <c r="I70" s="40">
        <v>622529</v>
      </c>
      <c r="J70" s="40">
        <v>-188517</v>
      </c>
      <c r="K70" s="41">
        <v>-439721</v>
      </c>
      <c r="L70" s="41">
        <v>28350</v>
      </c>
      <c r="M70" s="41">
        <v>0</v>
      </c>
    </row>
    <row r="71" spans="1:13" s="5" customFormat="1" x14ac:dyDescent="0.35">
      <c r="A71" s="3"/>
      <c r="B71" s="1" t="s">
        <v>15</v>
      </c>
      <c r="C71" s="42">
        <v>83049</v>
      </c>
      <c r="D71" s="42">
        <v>236574</v>
      </c>
      <c r="E71" s="42">
        <v>-1852</v>
      </c>
      <c r="F71" s="42">
        <v>-190446</v>
      </c>
      <c r="G71" s="42">
        <v>59730</v>
      </c>
      <c r="H71" s="42">
        <v>56778</v>
      </c>
      <c r="I71" s="42">
        <v>132520</v>
      </c>
      <c r="J71" s="42">
        <v>2680460</v>
      </c>
      <c r="K71" s="10">
        <v>73361</v>
      </c>
      <c r="L71" s="10">
        <v>46575</v>
      </c>
      <c r="M71" s="10">
        <v>0</v>
      </c>
    </row>
    <row r="72" spans="1:13" s="5" customFormat="1" x14ac:dyDescent="0.35">
      <c r="A72" s="3"/>
      <c r="B72" s="26" t="s">
        <v>74</v>
      </c>
      <c r="C72" s="40">
        <v>0</v>
      </c>
      <c r="D72" s="40">
        <v>0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1">
        <v>31796</v>
      </c>
      <c r="L72" s="41">
        <v>40452</v>
      </c>
      <c r="M72" s="41">
        <v>0</v>
      </c>
    </row>
    <row r="73" spans="1:13" x14ac:dyDescent="0.35">
      <c r="A73" s="2"/>
      <c r="B73" s="2" t="s">
        <v>16</v>
      </c>
      <c r="C73" s="45">
        <f t="shared" ref="C73:M73" si="14">SUM(C69:C72)</f>
        <v>444602</v>
      </c>
      <c r="D73" s="45">
        <f t="shared" si="14"/>
        <v>42439</v>
      </c>
      <c r="E73" s="45">
        <f t="shared" si="14"/>
        <v>503386</v>
      </c>
      <c r="F73" s="45">
        <f t="shared" si="14"/>
        <v>510985</v>
      </c>
      <c r="G73" s="45">
        <f t="shared" si="14"/>
        <v>-98152</v>
      </c>
      <c r="H73" s="45">
        <f t="shared" si="14"/>
        <v>507353</v>
      </c>
      <c r="I73" s="45">
        <f t="shared" si="14"/>
        <v>2432439</v>
      </c>
      <c r="J73" s="45">
        <f t="shared" si="14"/>
        <v>3663701</v>
      </c>
      <c r="K73" s="45">
        <f t="shared" si="14"/>
        <v>968650</v>
      </c>
      <c r="L73" s="45">
        <f t="shared" si="14"/>
        <v>1940110</v>
      </c>
      <c r="M73" s="45">
        <f t="shared" si="14"/>
        <v>0</v>
      </c>
    </row>
    <row r="74" spans="1:13" s="5" customFormat="1" x14ac:dyDescent="0.35">
      <c r="A74" s="3"/>
      <c r="B74" s="26" t="s">
        <v>17</v>
      </c>
      <c r="C74" s="40">
        <v>0</v>
      </c>
      <c r="D74" s="40">
        <v>0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1">
        <v>0</v>
      </c>
      <c r="L74" s="41">
        <v>0</v>
      </c>
      <c r="M74" s="41">
        <v>0</v>
      </c>
    </row>
    <row r="75" spans="1:13" x14ac:dyDescent="0.35">
      <c r="A75" s="1"/>
      <c r="B75" s="2" t="s">
        <v>25</v>
      </c>
      <c r="C75" s="45">
        <f t="shared" ref="C75:M75" si="15">SUM(C73:C74)</f>
        <v>444602</v>
      </c>
      <c r="D75" s="45">
        <f t="shared" si="15"/>
        <v>42439</v>
      </c>
      <c r="E75" s="45">
        <f t="shared" si="15"/>
        <v>503386</v>
      </c>
      <c r="F75" s="45">
        <f t="shared" si="15"/>
        <v>510985</v>
      </c>
      <c r="G75" s="45">
        <f t="shared" si="15"/>
        <v>-98152</v>
      </c>
      <c r="H75" s="45">
        <f t="shared" si="15"/>
        <v>507353</v>
      </c>
      <c r="I75" s="45">
        <f t="shared" si="15"/>
        <v>2432439</v>
      </c>
      <c r="J75" s="45">
        <f t="shared" si="15"/>
        <v>3663701</v>
      </c>
      <c r="K75" s="45">
        <f t="shared" si="15"/>
        <v>968650</v>
      </c>
      <c r="L75" s="45">
        <f t="shared" si="15"/>
        <v>1940110</v>
      </c>
      <c r="M75" s="45">
        <f t="shared" si="15"/>
        <v>0</v>
      </c>
    </row>
    <row r="76" spans="1:13" x14ac:dyDescent="0.35">
      <c r="A76" s="1"/>
      <c r="B76" s="1"/>
      <c r="C76" s="16"/>
      <c r="D76" s="17"/>
      <c r="E76" s="20"/>
      <c r="F76" s="20"/>
      <c r="G76" s="16"/>
      <c r="H76" s="20"/>
      <c r="I76" s="17"/>
      <c r="J76" s="19"/>
      <c r="K76" s="19"/>
      <c r="L76" s="29"/>
      <c r="M76" s="29"/>
    </row>
    <row r="77" spans="1:13" x14ac:dyDescent="0.35">
      <c r="B77" s="27" t="s">
        <v>73</v>
      </c>
      <c r="C77" s="19"/>
      <c r="D77" s="19"/>
      <c r="E77" s="19"/>
      <c r="F77" s="19"/>
      <c r="G77" s="19"/>
      <c r="H77" s="19"/>
      <c r="I77" s="19"/>
      <c r="J77" s="21"/>
      <c r="K77" s="19"/>
    </row>
    <row r="78" spans="1:13" x14ac:dyDescent="0.35">
      <c r="B78" s="1"/>
      <c r="C78" s="19"/>
      <c r="D78" s="19"/>
      <c r="E78" s="19"/>
      <c r="F78" s="19"/>
      <c r="G78" s="19"/>
      <c r="H78" s="19"/>
      <c r="I78" s="19"/>
      <c r="J78" s="19"/>
      <c r="K78" s="19"/>
    </row>
    <row r="79" spans="1:13" x14ac:dyDescent="0.35"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3" x14ac:dyDescent="0.35">
      <c r="B80" s="27"/>
    </row>
    <row r="83" spans="3:13" x14ac:dyDescent="0.35"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</row>
    <row r="85" spans="3:13" x14ac:dyDescent="0.35"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</row>
    <row r="86" spans="3:13" x14ac:dyDescent="0.35">
      <c r="J86" s="29"/>
      <c r="K86" s="29"/>
      <c r="L86" s="29"/>
      <c r="M86" s="29"/>
    </row>
    <row r="104" spans="7:13" x14ac:dyDescent="0.35">
      <c r="G104" s="29"/>
      <c r="H104" s="29"/>
      <c r="I104" s="29"/>
      <c r="J104" s="29"/>
      <c r="K104" s="29"/>
      <c r="L104" s="29"/>
      <c r="M104" s="29"/>
    </row>
  </sheetData>
  <conditionalFormatting sqref="B10:B12">
    <cfRule type="duplicateValues" dxfId="35" priority="5"/>
    <cfRule type="duplicateValues" dxfId="34" priority="6"/>
  </conditionalFormatting>
  <conditionalFormatting sqref="B14">
    <cfRule type="duplicateValues" dxfId="33" priority="3"/>
    <cfRule type="duplicateValues" dxfId="32" priority="4"/>
  </conditionalFormatting>
  <conditionalFormatting sqref="B17:B18">
    <cfRule type="duplicateValues" dxfId="31" priority="1"/>
    <cfRule type="duplicateValues" dxfId="30" priority="2"/>
  </conditionalFormatting>
  <pageMargins left="0.511811024" right="0.511811024" top="0.78740157499999996" bottom="0.78740157499999996" header="0.31496062000000002" footer="0.31496062000000002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04"/>
  <sheetViews>
    <sheetView showGridLines="0" zoomScale="70" zoomScaleNormal="70" workbookViewId="0">
      <pane xSplit="2" ySplit="3" topLeftCell="E4" activePane="bottomRight" state="frozen"/>
      <selection activeCell="Q59" sqref="Q59"/>
      <selection pane="topRight" activeCell="Q59" sqref="Q59"/>
      <selection pane="bottomLeft" activeCell="Q59" sqref="Q59"/>
      <selection pane="bottomRight" activeCell="Q59" sqref="Q59"/>
    </sheetView>
  </sheetViews>
  <sheetFormatPr defaultColWidth="8.81640625" defaultRowHeight="14.5" x14ac:dyDescent="0.35"/>
  <cols>
    <col min="1" max="1" width="2.81640625" customWidth="1"/>
    <col min="2" max="2" width="52.1796875" customWidth="1"/>
    <col min="3" max="5" width="14.81640625" customWidth="1"/>
    <col min="6" max="7" width="14.81640625" bestFit="1" customWidth="1"/>
    <col min="8" max="8" width="14.81640625" customWidth="1"/>
    <col min="9" max="9" width="14.81640625" bestFit="1" customWidth="1"/>
    <col min="10" max="10" width="16.1796875" bestFit="1" customWidth="1"/>
    <col min="11" max="13" width="14.81640625" bestFit="1" customWidth="1"/>
    <col min="14" max="14" width="10.1796875" bestFit="1" customWidth="1"/>
    <col min="15" max="21" width="9.1796875" customWidth="1"/>
  </cols>
  <sheetData>
    <row r="1" spans="1:13" x14ac:dyDescent="0.35">
      <c r="A1" s="1"/>
      <c r="B1" s="1"/>
      <c r="C1" s="7"/>
      <c r="D1" s="1"/>
      <c r="E1" s="1"/>
      <c r="F1" s="1"/>
      <c r="G1" s="1"/>
      <c r="H1" s="10"/>
      <c r="I1" s="7"/>
      <c r="J1" s="10"/>
      <c r="K1" s="1"/>
    </row>
    <row r="2" spans="1:13" ht="14.5" customHeight="1" x14ac:dyDescent="0.35">
      <c r="A2" s="2"/>
      <c r="B2" s="34" t="s">
        <v>75</v>
      </c>
      <c r="C2" s="37">
        <v>44651</v>
      </c>
      <c r="D2" s="37">
        <f>+C2+100-DAY(C2+100)</f>
        <v>44742</v>
      </c>
      <c r="E2" s="37">
        <f t="shared" ref="E2:M2" si="0">+D2+100-DAY(D2+100)</f>
        <v>44834</v>
      </c>
      <c r="F2" s="37">
        <f t="shared" si="0"/>
        <v>44926</v>
      </c>
      <c r="G2" s="37">
        <f t="shared" si="0"/>
        <v>45016</v>
      </c>
      <c r="H2" s="37">
        <f t="shared" si="0"/>
        <v>45107</v>
      </c>
      <c r="I2" s="37">
        <f t="shared" si="0"/>
        <v>45199</v>
      </c>
      <c r="J2" s="37">
        <f t="shared" si="0"/>
        <v>45291</v>
      </c>
      <c r="K2" s="37">
        <f t="shared" si="0"/>
        <v>45382</v>
      </c>
      <c r="L2" s="37">
        <f t="shared" si="0"/>
        <v>45473</v>
      </c>
      <c r="M2" s="37">
        <f t="shared" si="0"/>
        <v>45565</v>
      </c>
    </row>
    <row r="3" spans="1:13" ht="14.4" customHeight="1" x14ac:dyDescent="0.35">
      <c r="A3" s="14"/>
      <c r="B3" s="34" t="s">
        <v>76</v>
      </c>
      <c r="C3" s="15" t="str">
        <f>IF(MONTH(C2)&lt;=3,"1T",IF(MONTH(C2)&lt;=6,"2T",IF(MONTH(C2)&lt;=9,"3T","4T")))&amp;RIGHT(YEAR(C2),2)</f>
        <v>1T22</v>
      </c>
      <c r="D3" s="15" t="str">
        <f>IF(MONTH(D2)&lt;=3,"1T",IF(MONTH(D2)&lt;=6,"2T",IF(MONTH(D2)&lt;=9,"3T","4T")))&amp;RIGHT(YEAR(D2),2)</f>
        <v>2T22</v>
      </c>
      <c r="E3" s="15" t="str">
        <f t="shared" ref="E3:M3" si="1">IF(MONTH(E2)&lt;=3,"1T",IF(MONTH(E2)&lt;=6,"2T",IF(MONTH(E2)&lt;=9,"3T","4T")))&amp;RIGHT(YEAR(E2),2)</f>
        <v>3T22</v>
      </c>
      <c r="F3" s="15" t="str">
        <f t="shared" si="1"/>
        <v>4T22</v>
      </c>
      <c r="G3" s="15" t="str">
        <f t="shared" si="1"/>
        <v>1T23</v>
      </c>
      <c r="H3" s="15" t="str">
        <f t="shared" si="1"/>
        <v>2T23</v>
      </c>
      <c r="I3" s="15" t="str">
        <f t="shared" si="1"/>
        <v>3T23</v>
      </c>
      <c r="J3" s="15" t="str">
        <f t="shared" si="1"/>
        <v>4T23</v>
      </c>
      <c r="K3" s="15" t="str">
        <f t="shared" si="1"/>
        <v>1T24</v>
      </c>
      <c r="L3" s="15" t="str">
        <f t="shared" si="1"/>
        <v>2T24</v>
      </c>
      <c r="M3" s="15" t="str">
        <f t="shared" si="1"/>
        <v>3T24</v>
      </c>
    </row>
    <row r="4" spans="1:13" x14ac:dyDescent="0.35">
      <c r="A4" s="2"/>
      <c r="B4" s="22" t="s">
        <v>0</v>
      </c>
      <c r="C4" s="38">
        <f t="shared" ref="C4:L4" si="2">C5+C13+C19+C20</f>
        <v>2364409</v>
      </c>
      <c r="D4" s="38">
        <f t="shared" si="2"/>
        <v>2640758</v>
      </c>
      <c r="E4" s="38">
        <f t="shared" si="2"/>
        <v>2373152</v>
      </c>
      <c r="F4" s="38">
        <f t="shared" si="2"/>
        <v>2669528</v>
      </c>
      <c r="G4" s="38">
        <f t="shared" si="2"/>
        <v>2740793</v>
      </c>
      <c r="H4" s="38">
        <f t="shared" si="2"/>
        <v>2735839</v>
      </c>
      <c r="I4" s="38">
        <f t="shared" si="2"/>
        <v>2698759</v>
      </c>
      <c r="J4" s="38">
        <f t="shared" si="2"/>
        <v>2675702</v>
      </c>
      <c r="K4" s="38">
        <f t="shared" si="2"/>
        <v>2723916</v>
      </c>
      <c r="L4" s="38">
        <f t="shared" si="2"/>
        <v>2672128</v>
      </c>
      <c r="M4" s="38">
        <f>M5+M13+M19+M20</f>
        <v>3800959</v>
      </c>
    </row>
    <row r="5" spans="1:13" x14ac:dyDescent="0.35">
      <c r="A5" s="2"/>
      <c r="B5" s="11" t="s">
        <v>30</v>
      </c>
      <c r="C5" s="39">
        <f t="shared" ref="C5:L5" si="3">SUM(C6:C12)</f>
        <v>2319741</v>
      </c>
      <c r="D5" s="39">
        <f t="shared" si="3"/>
        <v>2396151</v>
      </c>
      <c r="E5" s="39">
        <f t="shared" si="3"/>
        <v>2321696</v>
      </c>
      <c r="F5" s="39">
        <f t="shared" si="3"/>
        <v>2343380</v>
      </c>
      <c r="G5" s="39">
        <f t="shared" si="3"/>
        <v>2489769</v>
      </c>
      <c r="H5" s="39">
        <f t="shared" si="3"/>
        <v>2456823</v>
      </c>
      <c r="I5" s="39">
        <f t="shared" si="3"/>
        <v>2370346</v>
      </c>
      <c r="J5" s="39">
        <f t="shared" si="3"/>
        <v>2380553</v>
      </c>
      <c r="K5" s="39">
        <f t="shared" si="3"/>
        <v>2336890</v>
      </c>
      <c r="L5" s="39">
        <f t="shared" si="3"/>
        <v>2275936</v>
      </c>
      <c r="M5" s="39">
        <f t="shared" ref="M5" si="4">SUM(M6:M12)</f>
        <v>3677789</v>
      </c>
    </row>
    <row r="6" spans="1:13" x14ac:dyDescent="0.35">
      <c r="A6" s="1"/>
      <c r="B6" s="23" t="s">
        <v>31</v>
      </c>
      <c r="C6" s="40">
        <v>1667460</v>
      </c>
      <c r="D6" s="40">
        <v>1786426</v>
      </c>
      <c r="E6" s="40">
        <v>1837022</v>
      </c>
      <c r="F6" s="40">
        <v>1871806</v>
      </c>
      <c r="G6" s="40">
        <v>612489</v>
      </c>
      <c r="H6" s="40">
        <v>516975</v>
      </c>
      <c r="I6" s="40">
        <v>649387</v>
      </c>
      <c r="J6" s="40">
        <v>676740</v>
      </c>
      <c r="K6" s="41">
        <v>608200</v>
      </c>
      <c r="L6" s="41">
        <v>800017</v>
      </c>
      <c r="M6" s="41">
        <v>3296738</v>
      </c>
    </row>
    <row r="7" spans="1:13" x14ac:dyDescent="0.35">
      <c r="A7" s="1"/>
      <c r="B7" s="9" t="s">
        <v>32</v>
      </c>
      <c r="C7" s="42">
        <v>0</v>
      </c>
      <c r="D7" s="42">
        <v>0</v>
      </c>
      <c r="E7" s="42">
        <v>0</v>
      </c>
      <c r="F7" s="42">
        <v>0</v>
      </c>
      <c r="G7" s="42">
        <v>1157616</v>
      </c>
      <c r="H7" s="42">
        <v>1188084</v>
      </c>
      <c r="I7" s="42">
        <v>1166459</v>
      </c>
      <c r="J7" s="42">
        <v>1153919</v>
      </c>
      <c r="K7" s="10">
        <v>1072821</v>
      </c>
      <c r="L7" s="10">
        <v>813567</v>
      </c>
      <c r="M7" s="10">
        <v>-262650</v>
      </c>
    </row>
    <row r="8" spans="1:13" x14ac:dyDescent="0.35">
      <c r="A8" s="1"/>
      <c r="B8" s="23" t="s">
        <v>11</v>
      </c>
      <c r="C8" s="40">
        <v>414616</v>
      </c>
      <c r="D8" s="40">
        <v>429934</v>
      </c>
      <c r="E8" s="40">
        <v>420294</v>
      </c>
      <c r="F8" s="40">
        <v>393001</v>
      </c>
      <c r="G8" s="40">
        <v>402674</v>
      </c>
      <c r="H8" s="40">
        <v>379734</v>
      </c>
      <c r="I8" s="40">
        <v>365131</v>
      </c>
      <c r="J8" s="40">
        <v>369434</v>
      </c>
      <c r="K8" s="41">
        <v>365465</v>
      </c>
      <c r="L8" s="41">
        <v>397907</v>
      </c>
      <c r="M8" s="41">
        <v>369609</v>
      </c>
    </row>
    <row r="9" spans="1:13" x14ac:dyDescent="0.35">
      <c r="A9" s="1"/>
      <c r="B9" s="9" t="s">
        <v>23</v>
      </c>
      <c r="C9" s="42">
        <v>228313</v>
      </c>
      <c r="D9" s="42">
        <v>170316</v>
      </c>
      <c r="E9" s="42">
        <v>53702</v>
      </c>
      <c r="F9" s="42">
        <v>68292</v>
      </c>
      <c r="G9" s="42">
        <v>308418</v>
      </c>
      <c r="H9" s="42">
        <v>363454</v>
      </c>
      <c r="I9" s="42">
        <v>180615</v>
      </c>
      <c r="J9" s="42">
        <v>172256</v>
      </c>
      <c r="K9" s="10">
        <v>283685</v>
      </c>
      <c r="L9" s="10">
        <v>257547</v>
      </c>
      <c r="M9" s="10">
        <v>267839</v>
      </c>
    </row>
    <row r="10" spans="1:13" x14ac:dyDescent="0.35">
      <c r="A10" s="1"/>
      <c r="B10" s="23" t="s">
        <v>22</v>
      </c>
      <c r="C10" s="40">
        <v>9352</v>
      </c>
      <c r="D10" s="40">
        <v>9475</v>
      </c>
      <c r="E10" s="40">
        <v>10678</v>
      </c>
      <c r="F10" s="40">
        <v>10281</v>
      </c>
      <c r="G10" s="40">
        <v>8572</v>
      </c>
      <c r="H10" s="40">
        <v>8576</v>
      </c>
      <c r="I10" s="40">
        <v>8754</v>
      </c>
      <c r="J10" s="40">
        <v>8204</v>
      </c>
      <c r="K10" s="41">
        <v>6719</v>
      </c>
      <c r="L10" s="41">
        <v>6898</v>
      </c>
      <c r="M10" s="41">
        <v>6253</v>
      </c>
    </row>
    <row r="11" spans="1:13" x14ac:dyDescent="0.35">
      <c r="A11" s="1"/>
      <c r="B11" s="9" t="s">
        <v>10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10">
        <v>0</v>
      </c>
      <c r="L11" s="10">
        <v>0</v>
      </c>
      <c r="M11" s="10">
        <v>0</v>
      </c>
    </row>
    <row r="12" spans="1:13" x14ac:dyDescent="0.35">
      <c r="A12" s="1"/>
      <c r="B12" s="23" t="s">
        <v>12</v>
      </c>
      <c r="C12" s="40">
        <v>0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1">
        <v>0</v>
      </c>
      <c r="L12" s="41">
        <v>0</v>
      </c>
      <c r="M12" s="41">
        <v>0</v>
      </c>
    </row>
    <row r="13" spans="1:13" x14ac:dyDescent="0.35">
      <c r="A13" s="2"/>
      <c r="B13" s="11" t="s">
        <v>33</v>
      </c>
      <c r="C13" s="39">
        <f t="shared" ref="C13:M13" si="5">SUM(C14:C18)</f>
        <v>602794</v>
      </c>
      <c r="D13" s="39">
        <f t="shared" si="5"/>
        <v>799169</v>
      </c>
      <c r="E13" s="39">
        <f t="shared" si="5"/>
        <v>531629</v>
      </c>
      <c r="F13" s="39">
        <f t="shared" si="5"/>
        <v>732515</v>
      </c>
      <c r="G13" s="39">
        <f t="shared" si="5"/>
        <v>740831</v>
      </c>
      <c r="H13" s="39">
        <f t="shared" si="5"/>
        <v>1008084</v>
      </c>
      <c r="I13" s="39">
        <f t="shared" si="5"/>
        <v>936791</v>
      </c>
      <c r="J13" s="39">
        <f t="shared" si="5"/>
        <v>927657</v>
      </c>
      <c r="K13" s="39">
        <f t="shared" si="5"/>
        <v>1021776</v>
      </c>
      <c r="L13" s="39">
        <f t="shared" si="5"/>
        <v>1032351</v>
      </c>
      <c r="M13" s="39">
        <f t="shared" si="5"/>
        <v>849236</v>
      </c>
    </row>
    <row r="14" spans="1:13" x14ac:dyDescent="0.35">
      <c r="A14" s="6"/>
      <c r="B14" s="24" t="s">
        <v>22</v>
      </c>
      <c r="C14" s="43">
        <v>289912</v>
      </c>
      <c r="D14" s="43">
        <v>289669</v>
      </c>
      <c r="E14" s="43">
        <v>341450</v>
      </c>
      <c r="F14" s="43">
        <v>345998</v>
      </c>
      <c r="G14" s="43">
        <v>354877</v>
      </c>
      <c r="H14" s="43">
        <v>622130</v>
      </c>
      <c r="I14" s="43">
        <v>423844</v>
      </c>
      <c r="J14" s="43">
        <v>414710</v>
      </c>
      <c r="K14" s="44">
        <v>508829</v>
      </c>
      <c r="L14" s="44">
        <v>519403</v>
      </c>
      <c r="M14" s="44">
        <v>472339</v>
      </c>
    </row>
    <row r="15" spans="1:13" x14ac:dyDescent="0.35">
      <c r="A15" s="1"/>
      <c r="B15" s="9" t="s">
        <v>13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10">
        <v>0</v>
      </c>
      <c r="L15" s="10">
        <v>0</v>
      </c>
      <c r="M15" s="10">
        <v>0</v>
      </c>
    </row>
    <row r="16" spans="1:13" x14ac:dyDescent="0.35">
      <c r="A16" s="1"/>
      <c r="B16" s="23" t="s">
        <v>29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1">
        <v>0</v>
      </c>
      <c r="L16" s="41">
        <v>0</v>
      </c>
      <c r="M16" s="41">
        <v>0</v>
      </c>
    </row>
    <row r="17" spans="1:13" x14ac:dyDescent="0.35">
      <c r="A17" s="1"/>
      <c r="B17" s="9" t="s">
        <v>10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10">
        <v>0</v>
      </c>
      <c r="L17" s="10">
        <v>0</v>
      </c>
      <c r="M17" s="10">
        <v>0</v>
      </c>
    </row>
    <row r="18" spans="1:13" x14ac:dyDescent="0.35">
      <c r="A18" s="1"/>
      <c r="B18" s="24" t="s">
        <v>35</v>
      </c>
      <c r="C18" s="40">
        <v>312882</v>
      </c>
      <c r="D18" s="40">
        <v>509500</v>
      </c>
      <c r="E18" s="40">
        <v>190179</v>
      </c>
      <c r="F18" s="40">
        <v>386517</v>
      </c>
      <c r="G18" s="40">
        <v>385954</v>
      </c>
      <c r="H18" s="40">
        <v>385954</v>
      </c>
      <c r="I18" s="40">
        <v>512947</v>
      </c>
      <c r="J18" s="40">
        <v>512947</v>
      </c>
      <c r="K18" s="41">
        <v>512947</v>
      </c>
      <c r="L18" s="41">
        <v>512948</v>
      </c>
      <c r="M18" s="41">
        <v>376897</v>
      </c>
    </row>
    <row r="19" spans="1:13" s="5" customFormat="1" x14ac:dyDescent="0.35">
      <c r="A19" s="4"/>
      <c r="B19" s="11" t="s">
        <v>19</v>
      </c>
      <c r="C19" s="45">
        <v>144733</v>
      </c>
      <c r="D19" s="45">
        <v>180531</v>
      </c>
      <c r="E19" s="45">
        <v>153133</v>
      </c>
      <c r="F19" s="45">
        <v>172099</v>
      </c>
      <c r="G19" s="45">
        <v>171888</v>
      </c>
      <c r="H19" s="45">
        <v>-62009</v>
      </c>
      <c r="I19" s="45">
        <v>25831</v>
      </c>
      <c r="J19" s="45">
        <v>7687</v>
      </c>
      <c r="K19" s="39">
        <v>23161</v>
      </c>
      <c r="L19" s="39">
        <v>22019</v>
      </c>
      <c r="M19" s="39">
        <v>21400</v>
      </c>
    </row>
    <row r="20" spans="1:13" x14ac:dyDescent="0.35">
      <c r="A20" s="2"/>
      <c r="B20" s="25" t="s">
        <v>21</v>
      </c>
      <c r="C20" s="38">
        <f t="shared" ref="C20:M20" si="6">SUM(C21:C31)</f>
        <v>-702859</v>
      </c>
      <c r="D20" s="38">
        <f t="shared" si="6"/>
        <v>-735093</v>
      </c>
      <c r="E20" s="38">
        <f t="shared" si="6"/>
        <v>-633306</v>
      </c>
      <c r="F20" s="38">
        <f t="shared" si="6"/>
        <v>-578466</v>
      </c>
      <c r="G20" s="38">
        <f t="shared" si="6"/>
        <v>-661695</v>
      </c>
      <c r="H20" s="38">
        <f t="shared" si="6"/>
        <v>-667059</v>
      </c>
      <c r="I20" s="38">
        <f t="shared" si="6"/>
        <v>-634209</v>
      </c>
      <c r="J20" s="38">
        <f t="shared" si="6"/>
        <v>-640195</v>
      </c>
      <c r="K20" s="38">
        <f t="shared" si="6"/>
        <v>-657911</v>
      </c>
      <c r="L20" s="38">
        <f t="shared" si="6"/>
        <v>-658178</v>
      </c>
      <c r="M20" s="38">
        <f t="shared" si="6"/>
        <v>-747466</v>
      </c>
    </row>
    <row r="21" spans="1:13" s="5" customFormat="1" x14ac:dyDescent="0.35">
      <c r="A21" s="3"/>
      <c r="B21" s="9" t="s">
        <v>56</v>
      </c>
      <c r="C21" s="42">
        <v>-218386</v>
      </c>
      <c r="D21" s="42">
        <v>-223234</v>
      </c>
      <c r="E21" s="42">
        <v>-158496</v>
      </c>
      <c r="F21" s="42">
        <v>-159707</v>
      </c>
      <c r="G21" s="42">
        <v>-161249</v>
      </c>
      <c r="H21" s="42">
        <v>-184116</v>
      </c>
      <c r="I21" s="42">
        <v>-182165</v>
      </c>
      <c r="J21" s="42">
        <v>-183442</v>
      </c>
      <c r="K21" s="10">
        <v>-181425</v>
      </c>
      <c r="L21" s="10">
        <v>-182257</v>
      </c>
      <c r="M21" s="10">
        <v>-180327</v>
      </c>
    </row>
    <row r="22" spans="1:13" x14ac:dyDescent="0.35">
      <c r="A22" s="1"/>
      <c r="B22" s="23" t="s">
        <v>57</v>
      </c>
      <c r="C22" s="40">
        <v>-219563</v>
      </c>
      <c r="D22" s="40">
        <v>-235744</v>
      </c>
      <c r="E22" s="40">
        <v>-249343</v>
      </c>
      <c r="F22" s="40">
        <v>-274152</v>
      </c>
      <c r="G22" s="40">
        <v>-251399</v>
      </c>
      <c r="H22" s="40">
        <v>-243661</v>
      </c>
      <c r="I22" s="40">
        <v>-250027</v>
      </c>
      <c r="J22" s="40">
        <v>-247497</v>
      </c>
      <c r="K22" s="41">
        <v>-242861</v>
      </c>
      <c r="L22" s="41">
        <v>-240228</v>
      </c>
      <c r="M22" s="41">
        <v>-354474</v>
      </c>
    </row>
    <row r="23" spans="1:13" s="5" customFormat="1" x14ac:dyDescent="0.35">
      <c r="A23" s="3"/>
      <c r="B23" s="9" t="s">
        <v>58</v>
      </c>
      <c r="C23" s="42">
        <v>-1715</v>
      </c>
      <c r="D23" s="42">
        <v>-1774</v>
      </c>
      <c r="E23" s="42">
        <v>-1799</v>
      </c>
      <c r="F23" s="42">
        <v>-1776</v>
      </c>
      <c r="G23" s="42">
        <v>-1897</v>
      </c>
      <c r="H23" s="42">
        <v>-1856</v>
      </c>
      <c r="I23" s="42">
        <v>-375</v>
      </c>
      <c r="J23" s="42">
        <v>-344</v>
      </c>
      <c r="K23" s="10">
        <v>-296</v>
      </c>
      <c r="L23" s="10">
        <v>-317</v>
      </c>
      <c r="M23" s="10">
        <v>-354</v>
      </c>
    </row>
    <row r="24" spans="1:13" x14ac:dyDescent="0.35">
      <c r="A24" s="1"/>
      <c r="B24" s="23" t="s">
        <v>59</v>
      </c>
      <c r="C24" s="40">
        <v>-68981</v>
      </c>
      <c r="D24" s="40">
        <v>-68342</v>
      </c>
      <c r="E24" s="40">
        <v>-67455</v>
      </c>
      <c r="F24" s="40">
        <v>43841</v>
      </c>
      <c r="G24" s="40">
        <v>-10587</v>
      </c>
      <c r="H24" s="40">
        <v>-10995</v>
      </c>
      <c r="I24" s="40">
        <v>5418</v>
      </c>
      <c r="J24" s="40">
        <v>-11043</v>
      </c>
      <c r="K24" s="41">
        <v>-10317</v>
      </c>
      <c r="L24" s="41">
        <v>-10904</v>
      </c>
      <c r="M24" s="41">
        <v>-11870</v>
      </c>
    </row>
    <row r="25" spans="1:13" s="5" customFormat="1" x14ac:dyDescent="0.35">
      <c r="A25" s="3"/>
      <c r="B25" s="9" t="s">
        <v>60</v>
      </c>
      <c r="C25" s="42">
        <v>-22276</v>
      </c>
      <c r="D25" s="42">
        <v>-22725</v>
      </c>
      <c r="E25" s="42">
        <v>-26875</v>
      </c>
      <c r="F25" s="42">
        <v>-22448</v>
      </c>
      <c r="G25" s="42">
        <v>-26025</v>
      </c>
      <c r="H25" s="42">
        <v>-25976</v>
      </c>
      <c r="I25" s="42">
        <v>-28976</v>
      </c>
      <c r="J25" s="42">
        <v>-26720</v>
      </c>
      <c r="K25" s="10">
        <v>-27045</v>
      </c>
      <c r="L25" s="10">
        <v>-26537</v>
      </c>
      <c r="M25" s="10">
        <v>-37831</v>
      </c>
    </row>
    <row r="26" spans="1:13" x14ac:dyDescent="0.35">
      <c r="A26" s="1"/>
      <c r="B26" s="23" t="s">
        <v>61</v>
      </c>
      <c r="C26" s="40">
        <v>-42601</v>
      </c>
      <c r="D26" s="40">
        <v>-85236</v>
      </c>
      <c r="E26" s="40">
        <v>-48372</v>
      </c>
      <c r="F26" s="40">
        <v>-70940</v>
      </c>
      <c r="G26" s="40">
        <v>-102427</v>
      </c>
      <c r="H26" s="40">
        <v>-83176</v>
      </c>
      <c r="I26" s="40">
        <v>-80176</v>
      </c>
      <c r="J26" s="40">
        <v>-79275</v>
      </c>
      <c r="K26" s="41">
        <v>-82695</v>
      </c>
      <c r="L26" s="41">
        <v>-79264</v>
      </c>
      <c r="M26" s="41">
        <v>-78560</v>
      </c>
    </row>
    <row r="27" spans="1:13" s="5" customFormat="1" x14ac:dyDescent="0.35">
      <c r="A27" s="3"/>
      <c r="B27" s="9" t="s">
        <v>62</v>
      </c>
      <c r="C27" s="42">
        <v>-5008</v>
      </c>
      <c r="D27" s="42">
        <v>-5009</v>
      </c>
      <c r="E27" s="42">
        <v>-5397</v>
      </c>
      <c r="F27" s="42">
        <v>-5397</v>
      </c>
      <c r="G27" s="42">
        <v>-11062</v>
      </c>
      <c r="H27" s="42">
        <v>-16077</v>
      </c>
      <c r="I27" s="42">
        <v>-16741</v>
      </c>
      <c r="J27" s="42">
        <v>-16740</v>
      </c>
      <c r="K27" s="10">
        <v>-13334</v>
      </c>
      <c r="L27" s="10">
        <v>-13334</v>
      </c>
      <c r="M27" s="10">
        <v>-12997</v>
      </c>
    </row>
    <row r="28" spans="1:13" x14ac:dyDescent="0.35">
      <c r="A28" s="1"/>
      <c r="B28" s="23" t="s">
        <v>63</v>
      </c>
      <c r="C28" s="40">
        <v>-70652</v>
      </c>
      <c r="D28" s="40">
        <v>-62009</v>
      </c>
      <c r="E28" s="40">
        <v>-34386</v>
      </c>
      <c r="F28" s="40">
        <v>-44879</v>
      </c>
      <c r="G28" s="40">
        <v>-62941</v>
      </c>
      <c r="H28" s="40">
        <v>-57733</v>
      </c>
      <c r="I28" s="40">
        <v>-39356</v>
      </c>
      <c r="J28" s="40">
        <v>-36684</v>
      </c>
      <c r="K28" s="41">
        <v>-59870</v>
      </c>
      <c r="L28" s="41">
        <v>-66889</v>
      </c>
      <c r="M28" s="41">
        <v>-32943</v>
      </c>
    </row>
    <row r="29" spans="1:13" s="5" customFormat="1" x14ac:dyDescent="0.35">
      <c r="A29" s="3"/>
      <c r="B29" s="9" t="s">
        <v>64</v>
      </c>
      <c r="C29" s="42">
        <v>-53509</v>
      </c>
      <c r="D29" s="42">
        <v>-30868</v>
      </c>
      <c r="E29" s="42">
        <v>-41035</v>
      </c>
      <c r="F29" s="42">
        <v>-42883</v>
      </c>
      <c r="G29" s="42">
        <v>-33985</v>
      </c>
      <c r="H29" s="42">
        <v>-43332</v>
      </c>
      <c r="I29" s="42">
        <v>-41703</v>
      </c>
      <c r="J29" s="42">
        <v>-38345</v>
      </c>
      <c r="K29" s="10">
        <v>-39960</v>
      </c>
      <c r="L29" s="10">
        <v>-38336</v>
      </c>
      <c r="M29" s="10">
        <v>-38004</v>
      </c>
    </row>
    <row r="30" spans="1:13" x14ac:dyDescent="0.35">
      <c r="A30" s="1"/>
      <c r="B30" s="23" t="s">
        <v>65</v>
      </c>
      <c r="C30" s="40">
        <v>0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1">
        <v>0</v>
      </c>
      <c r="L30" s="41">
        <v>0</v>
      </c>
      <c r="M30" s="41">
        <v>0</v>
      </c>
    </row>
    <row r="31" spans="1:13" s="5" customFormat="1" x14ac:dyDescent="0.35">
      <c r="A31" s="3"/>
      <c r="B31" s="9" t="s">
        <v>66</v>
      </c>
      <c r="C31" s="42">
        <v>-168</v>
      </c>
      <c r="D31" s="42">
        <v>-152</v>
      </c>
      <c r="E31" s="42">
        <v>-148</v>
      </c>
      <c r="F31" s="42">
        <v>-125</v>
      </c>
      <c r="G31" s="42">
        <v>-123</v>
      </c>
      <c r="H31" s="42">
        <v>-137</v>
      </c>
      <c r="I31" s="42">
        <v>-108</v>
      </c>
      <c r="J31" s="42">
        <v>-105</v>
      </c>
      <c r="K31" s="10">
        <v>-108</v>
      </c>
      <c r="L31" s="10">
        <v>-112</v>
      </c>
      <c r="M31" s="10">
        <v>-106</v>
      </c>
    </row>
    <row r="32" spans="1:13" x14ac:dyDescent="0.35">
      <c r="A32" s="1"/>
      <c r="B32" s="22" t="s">
        <v>18</v>
      </c>
      <c r="C32" s="38">
        <f>SUM(C33:C42)</f>
        <v>-2099010</v>
      </c>
      <c r="D32" s="38">
        <f t="shared" ref="D32:M32" si="7">SUM(D33:D42)</f>
        <v>-1553978</v>
      </c>
      <c r="E32" s="38">
        <f t="shared" si="7"/>
        <v>-1974549</v>
      </c>
      <c r="F32" s="38">
        <f t="shared" si="7"/>
        <v>-1836628</v>
      </c>
      <c r="G32" s="38">
        <f t="shared" si="7"/>
        <v>-1309253</v>
      </c>
      <c r="H32" s="38">
        <f t="shared" si="7"/>
        <v>-1429865</v>
      </c>
      <c r="I32" s="38">
        <f t="shared" si="7"/>
        <v>-1319310</v>
      </c>
      <c r="J32" s="38">
        <f t="shared" si="7"/>
        <v>-1945529</v>
      </c>
      <c r="K32" s="38">
        <f t="shared" si="7"/>
        <v>-1821597</v>
      </c>
      <c r="L32" s="38">
        <f t="shared" si="7"/>
        <v>-1725476</v>
      </c>
      <c r="M32" s="38">
        <f t="shared" si="7"/>
        <v>-1232649</v>
      </c>
    </row>
    <row r="33" spans="1:13" s="5" customFormat="1" x14ac:dyDescent="0.35">
      <c r="A33" s="3"/>
      <c r="B33" s="9" t="s">
        <v>4</v>
      </c>
      <c r="C33" s="42">
        <v>-283866</v>
      </c>
      <c r="D33" s="42">
        <v>-337856</v>
      </c>
      <c r="E33" s="42">
        <v>-331961</v>
      </c>
      <c r="F33" s="42">
        <v>-789909</v>
      </c>
      <c r="G33" s="42">
        <v>-270686</v>
      </c>
      <c r="H33" s="42">
        <v>-448586</v>
      </c>
      <c r="I33" s="42">
        <v>-232455</v>
      </c>
      <c r="J33" s="42">
        <v>-275955</v>
      </c>
      <c r="K33" s="10">
        <v>-218524</v>
      </c>
      <c r="L33" s="10">
        <v>-206051</v>
      </c>
      <c r="M33" s="10">
        <v>-203679</v>
      </c>
    </row>
    <row r="34" spans="1:13" x14ac:dyDescent="0.35">
      <c r="A34" s="1"/>
      <c r="B34" s="23" t="s">
        <v>5</v>
      </c>
      <c r="C34" s="40">
        <v>-12559</v>
      </c>
      <c r="D34" s="40">
        <v>-16795</v>
      </c>
      <c r="E34" s="40">
        <v>-22742</v>
      </c>
      <c r="F34" s="40">
        <v>-28745</v>
      </c>
      <c r="G34" s="40">
        <v>-13635</v>
      </c>
      <c r="H34" s="40">
        <v>-28808</v>
      </c>
      <c r="I34" s="40">
        <v>-16872</v>
      </c>
      <c r="J34" s="40">
        <v>-45438</v>
      </c>
      <c r="K34" s="41">
        <v>-12688</v>
      </c>
      <c r="L34" s="41">
        <v>-21038</v>
      </c>
      <c r="M34" s="41">
        <v>-26692</v>
      </c>
    </row>
    <row r="35" spans="1:13" s="5" customFormat="1" x14ac:dyDescent="0.35">
      <c r="A35" s="3"/>
      <c r="B35" s="9" t="s">
        <v>6</v>
      </c>
      <c r="C35" s="42">
        <v>-78969</v>
      </c>
      <c r="D35" s="42">
        <v>-57726</v>
      </c>
      <c r="E35" s="42">
        <v>-103639</v>
      </c>
      <c r="F35" s="42">
        <v>-202189</v>
      </c>
      <c r="G35" s="42">
        <v>-106800</v>
      </c>
      <c r="H35" s="42">
        <v>-112771</v>
      </c>
      <c r="I35" s="42">
        <v>-132739</v>
      </c>
      <c r="J35" s="42">
        <v>-110747</v>
      </c>
      <c r="K35" s="10">
        <v>-92134</v>
      </c>
      <c r="L35" s="10">
        <v>-73178</v>
      </c>
      <c r="M35" s="10">
        <v>-116745</v>
      </c>
    </row>
    <row r="36" spans="1:13" x14ac:dyDescent="0.35">
      <c r="A36" s="1"/>
      <c r="B36" s="23" t="s">
        <v>7</v>
      </c>
      <c r="C36" s="40">
        <v>-217266</v>
      </c>
      <c r="D36" s="40">
        <v>-219568</v>
      </c>
      <c r="E36" s="40">
        <v>-247575</v>
      </c>
      <c r="F36" s="40">
        <v>-235417</v>
      </c>
      <c r="G36" s="40">
        <v>-223228</v>
      </c>
      <c r="H36" s="40">
        <v>-230948</v>
      </c>
      <c r="I36" s="40">
        <v>-234145</v>
      </c>
      <c r="J36" s="40">
        <v>-229609</v>
      </c>
      <c r="K36" s="41">
        <v>-227144</v>
      </c>
      <c r="L36" s="41">
        <v>-230863</v>
      </c>
      <c r="M36" s="41">
        <v>-374507</v>
      </c>
    </row>
    <row r="37" spans="1:13" s="5" customFormat="1" x14ac:dyDescent="0.35">
      <c r="A37" s="3"/>
      <c r="B37" s="9" t="s">
        <v>8</v>
      </c>
      <c r="C37" s="42">
        <v>-194607</v>
      </c>
      <c r="D37" s="42">
        <v>-228979</v>
      </c>
      <c r="E37" s="42">
        <v>-242759</v>
      </c>
      <c r="F37" s="42">
        <v>-166532</v>
      </c>
      <c r="G37" s="42">
        <v>-222022</v>
      </c>
      <c r="H37" s="42">
        <v>-225569</v>
      </c>
      <c r="I37" s="42">
        <v>-248275</v>
      </c>
      <c r="J37" s="42">
        <v>-244550</v>
      </c>
      <c r="K37" s="10">
        <v>-248017</v>
      </c>
      <c r="L37" s="10">
        <v>-255982</v>
      </c>
      <c r="M37" s="10">
        <v>-279303</v>
      </c>
    </row>
    <row r="38" spans="1:13" x14ac:dyDescent="0.35">
      <c r="A38" s="1"/>
      <c r="B38" s="23" t="s">
        <v>9</v>
      </c>
      <c r="C38" s="40">
        <v>-315223</v>
      </c>
      <c r="D38" s="40">
        <v>-323281</v>
      </c>
      <c r="E38" s="40">
        <v>-310223</v>
      </c>
      <c r="F38" s="40">
        <v>-331186</v>
      </c>
      <c r="G38" s="40">
        <v>-311051</v>
      </c>
      <c r="H38" s="40">
        <v>-364297</v>
      </c>
      <c r="I38" s="40">
        <v>-360025</v>
      </c>
      <c r="J38" s="40">
        <v>-417155</v>
      </c>
      <c r="K38" s="41">
        <v>-447158</v>
      </c>
      <c r="L38" s="41">
        <v>-425117</v>
      </c>
      <c r="M38" s="41">
        <v>-407240</v>
      </c>
    </row>
    <row r="39" spans="1:13" s="5" customFormat="1" x14ac:dyDescent="0.35">
      <c r="A39" s="3"/>
      <c r="B39" s="9" t="s">
        <v>10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10">
        <v>0</v>
      </c>
      <c r="L39" s="10">
        <v>0</v>
      </c>
      <c r="M39" s="10">
        <v>0</v>
      </c>
    </row>
    <row r="40" spans="1:13" x14ac:dyDescent="0.35">
      <c r="A40" s="1"/>
      <c r="B40" s="24" t="s">
        <v>27</v>
      </c>
      <c r="C40" s="40">
        <v>-954214</v>
      </c>
      <c r="D40" s="40">
        <v>-314919</v>
      </c>
      <c r="E40" s="40">
        <v>-620408</v>
      </c>
      <c r="F40" s="40">
        <v>24537</v>
      </c>
      <c r="G40" s="40">
        <v>-70692</v>
      </c>
      <c r="H40" s="40">
        <v>30402</v>
      </c>
      <c r="I40" s="40">
        <v>-63164</v>
      </c>
      <c r="J40" s="40">
        <v>-659969</v>
      </c>
      <c r="K40" s="41">
        <v>-530862</v>
      </c>
      <c r="L40" s="41">
        <v>-478959</v>
      </c>
      <c r="M40" s="41">
        <v>268899</v>
      </c>
    </row>
    <row r="41" spans="1:13" s="5" customFormat="1" x14ac:dyDescent="0.35">
      <c r="A41" s="3"/>
      <c r="B41" s="9" t="s">
        <v>28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10">
        <v>0</v>
      </c>
      <c r="L41" s="10">
        <v>0</v>
      </c>
      <c r="M41" s="10">
        <v>0</v>
      </c>
    </row>
    <row r="42" spans="1:13" x14ac:dyDescent="0.35">
      <c r="A42" s="1"/>
      <c r="B42" s="23" t="s">
        <v>20</v>
      </c>
      <c r="C42" s="40">
        <v>-42306</v>
      </c>
      <c r="D42" s="40">
        <v>-54854</v>
      </c>
      <c r="E42" s="40">
        <v>-95242</v>
      </c>
      <c r="F42" s="40">
        <v>-107187</v>
      </c>
      <c r="G42" s="40">
        <v>-91139</v>
      </c>
      <c r="H42" s="40">
        <v>-49288</v>
      </c>
      <c r="I42" s="40">
        <v>-31635</v>
      </c>
      <c r="J42" s="40">
        <v>37894</v>
      </c>
      <c r="K42" s="41">
        <v>-45070</v>
      </c>
      <c r="L42" s="41">
        <v>-34288</v>
      </c>
      <c r="M42" s="41">
        <v>-93382</v>
      </c>
    </row>
    <row r="43" spans="1:13" s="5" customFormat="1" x14ac:dyDescent="0.35">
      <c r="A43" s="4"/>
      <c r="B43" s="2" t="s">
        <v>24</v>
      </c>
      <c r="C43" s="45">
        <v>-5719</v>
      </c>
      <c r="D43" s="45">
        <v>-9227</v>
      </c>
      <c r="E43" s="45">
        <v>-85067</v>
      </c>
      <c r="F43" s="45">
        <v>-7119</v>
      </c>
      <c r="G43" s="45">
        <v>-36712</v>
      </c>
      <c r="H43" s="45">
        <v>-54239</v>
      </c>
      <c r="I43" s="45">
        <v>-85232</v>
      </c>
      <c r="J43" s="45">
        <v>-96172</v>
      </c>
      <c r="K43" s="39">
        <v>-141193</v>
      </c>
      <c r="L43" s="39">
        <v>-43352</v>
      </c>
      <c r="M43" s="39">
        <v>-89515</v>
      </c>
    </row>
    <row r="44" spans="1:13" x14ac:dyDescent="0.35">
      <c r="A44" s="2"/>
      <c r="B44" s="22" t="s">
        <v>26</v>
      </c>
      <c r="C44" s="38">
        <v>0</v>
      </c>
      <c r="D44" s="38">
        <v>1619295</v>
      </c>
      <c r="E44" s="38">
        <v>25643</v>
      </c>
      <c r="F44" s="38">
        <v>277216</v>
      </c>
      <c r="G44" s="38">
        <v>0</v>
      </c>
      <c r="H44" s="38">
        <v>974</v>
      </c>
      <c r="I44" s="38">
        <v>534933</v>
      </c>
      <c r="J44" s="38">
        <v>3044</v>
      </c>
      <c r="K44" s="38">
        <v>0</v>
      </c>
      <c r="L44" s="38">
        <v>0</v>
      </c>
      <c r="M44" s="38">
        <v>0</v>
      </c>
    </row>
    <row r="45" spans="1:13" s="5" customFormat="1" x14ac:dyDescent="0.35">
      <c r="A45" s="3"/>
      <c r="B45" s="2" t="s">
        <v>1</v>
      </c>
      <c r="C45" s="45">
        <f>C4+C32+C43+C44</f>
        <v>259680</v>
      </c>
      <c r="D45" s="45">
        <f t="shared" ref="D45:M45" si="8">D4+D32+D43+D44</f>
        <v>2696848</v>
      </c>
      <c r="E45" s="45">
        <f t="shared" si="8"/>
        <v>339179</v>
      </c>
      <c r="F45" s="45">
        <f t="shared" si="8"/>
        <v>1102997</v>
      </c>
      <c r="G45" s="45">
        <f t="shared" si="8"/>
        <v>1394828</v>
      </c>
      <c r="H45" s="45">
        <f t="shared" si="8"/>
        <v>1252709</v>
      </c>
      <c r="I45" s="45">
        <f t="shared" si="8"/>
        <v>1829150</v>
      </c>
      <c r="J45" s="45">
        <f t="shared" si="8"/>
        <v>637045</v>
      </c>
      <c r="K45" s="45">
        <f t="shared" si="8"/>
        <v>761126</v>
      </c>
      <c r="L45" s="45">
        <f t="shared" si="8"/>
        <v>903300</v>
      </c>
      <c r="M45" s="45">
        <f t="shared" si="8"/>
        <v>2478795</v>
      </c>
    </row>
    <row r="46" spans="1:13" s="5" customFormat="1" x14ac:dyDescent="0.35">
      <c r="A46" s="3"/>
      <c r="B46" s="22" t="s">
        <v>77</v>
      </c>
      <c r="C46" s="38">
        <f>C47+C48</f>
        <v>-444787</v>
      </c>
      <c r="D46" s="38">
        <f t="shared" ref="D46:M46" si="9">D47+D48</f>
        <v>-439100</v>
      </c>
      <c r="E46" s="38">
        <f t="shared" si="9"/>
        <v>-502166</v>
      </c>
      <c r="F46" s="38">
        <f t="shared" si="9"/>
        <v>-504943</v>
      </c>
      <c r="G46" s="38">
        <f t="shared" si="9"/>
        <v>-504658</v>
      </c>
      <c r="H46" s="38">
        <f t="shared" si="9"/>
        <v>-504497</v>
      </c>
      <c r="I46" s="38">
        <f t="shared" si="9"/>
        <v>-502270</v>
      </c>
      <c r="J46" s="38">
        <f t="shared" si="9"/>
        <v>-500874</v>
      </c>
      <c r="K46" s="38">
        <f t="shared" si="9"/>
        <v>-483670</v>
      </c>
      <c r="L46" s="38">
        <f t="shared" si="9"/>
        <v>-483933</v>
      </c>
      <c r="M46" s="38">
        <f t="shared" si="9"/>
        <v>-478044</v>
      </c>
    </row>
    <row r="47" spans="1:13" x14ac:dyDescent="0.35">
      <c r="A47" s="2"/>
      <c r="B47" s="1" t="s">
        <v>67</v>
      </c>
      <c r="C47" s="42">
        <v>-266115</v>
      </c>
      <c r="D47" s="42">
        <v>-260429</v>
      </c>
      <c r="E47" s="42">
        <v>-259406</v>
      </c>
      <c r="F47" s="42">
        <v>-259544</v>
      </c>
      <c r="G47" s="42">
        <v>-259804</v>
      </c>
      <c r="H47" s="42">
        <v>-259130</v>
      </c>
      <c r="I47" s="42">
        <v>-257416</v>
      </c>
      <c r="J47" s="42">
        <v>-256844</v>
      </c>
      <c r="K47" s="10">
        <v>-237758</v>
      </c>
      <c r="L47" s="10">
        <v>-238007</v>
      </c>
      <c r="M47" s="10">
        <v>-233836</v>
      </c>
    </row>
    <row r="48" spans="1:13" s="5" customFormat="1" x14ac:dyDescent="0.35">
      <c r="A48" s="4"/>
      <c r="B48" s="26" t="s">
        <v>68</v>
      </c>
      <c r="C48" s="40">
        <v>-178672</v>
      </c>
      <c r="D48" s="40">
        <v>-178671</v>
      </c>
      <c r="E48" s="40">
        <v>-242760</v>
      </c>
      <c r="F48" s="40">
        <v>-245399</v>
      </c>
      <c r="G48" s="40">
        <v>-244854</v>
      </c>
      <c r="H48" s="40">
        <v>-245367</v>
      </c>
      <c r="I48" s="40">
        <v>-244854</v>
      </c>
      <c r="J48" s="40">
        <v>-244030</v>
      </c>
      <c r="K48" s="41">
        <v>-245912</v>
      </c>
      <c r="L48" s="41">
        <v>-245926</v>
      </c>
      <c r="M48" s="41">
        <v>-244208</v>
      </c>
    </row>
    <row r="49" spans="1:13" x14ac:dyDescent="0.35">
      <c r="A49" s="2"/>
      <c r="B49" s="2" t="s">
        <v>2</v>
      </c>
      <c r="C49" s="45">
        <f>+C50+C56+C62</f>
        <v>-68553</v>
      </c>
      <c r="D49" s="45">
        <f t="shared" ref="D49:M49" si="10">+D50+D56+D62</f>
        <v>-344110</v>
      </c>
      <c r="E49" s="45">
        <f t="shared" si="10"/>
        <v>-608403</v>
      </c>
      <c r="F49" s="45">
        <f t="shared" si="10"/>
        <v>-297586</v>
      </c>
      <c r="G49" s="45">
        <f t="shared" si="10"/>
        <v>-797256</v>
      </c>
      <c r="H49" s="45">
        <f t="shared" si="10"/>
        <v>-754423</v>
      </c>
      <c r="I49" s="45">
        <f t="shared" si="10"/>
        <v>-557046</v>
      </c>
      <c r="J49" s="45">
        <f t="shared" si="10"/>
        <v>-531804</v>
      </c>
      <c r="K49" s="45">
        <f t="shared" si="10"/>
        <v>-673761</v>
      </c>
      <c r="L49" s="45">
        <f t="shared" si="10"/>
        <v>-720383</v>
      </c>
      <c r="M49" s="45">
        <f t="shared" si="10"/>
        <v>-533111</v>
      </c>
    </row>
    <row r="50" spans="1:13" s="5" customFormat="1" x14ac:dyDescent="0.35">
      <c r="A50" s="4"/>
      <c r="B50" s="22" t="s">
        <v>38</v>
      </c>
      <c r="C50" s="38">
        <f>SUM(C51:C55)</f>
        <v>186154</v>
      </c>
      <c r="D50" s="38">
        <f t="shared" ref="D50:M50" si="11">SUM(D51:D55)</f>
        <v>261059</v>
      </c>
      <c r="E50" s="38">
        <f t="shared" si="11"/>
        <v>186656</v>
      </c>
      <c r="F50" s="38">
        <f t="shared" si="11"/>
        <v>46060</v>
      </c>
      <c r="G50" s="38">
        <f t="shared" si="11"/>
        <v>87755</v>
      </c>
      <c r="H50" s="38">
        <f t="shared" si="11"/>
        <v>61495</v>
      </c>
      <c r="I50" s="38">
        <f t="shared" si="11"/>
        <v>80133</v>
      </c>
      <c r="J50" s="38">
        <f t="shared" si="11"/>
        <v>100012</v>
      </c>
      <c r="K50" s="38">
        <f t="shared" si="11"/>
        <v>111234</v>
      </c>
      <c r="L50" s="38">
        <f t="shared" si="11"/>
        <v>42326</v>
      </c>
      <c r="M50" s="38">
        <f t="shared" si="11"/>
        <v>64475</v>
      </c>
    </row>
    <row r="51" spans="1:13" x14ac:dyDescent="0.35">
      <c r="A51" s="1"/>
      <c r="B51" s="9" t="s">
        <v>39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10">
        <v>0</v>
      </c>
      <c r="L51" s="10">
        <v>0</v>
      </c>
      <c r="M51" s="10">
        <v>0</v>
      </c>
    </row>
    <row r="52" spans="1:13" s="5" customFormat="1" x14ac:dyDescent="0.35">
      <c r="A52" s="3"/>
      <c r="B52" s="23" t="s">
        <v>40</v>
      </c>
      <c r="C52" s="40">
        <v>83586</v>
      </c>
      <c r="D52" s="40">
        <v>91684</v>
      </c>
      <c r="E52" s="40">
        <v>60618</v>
      </c>
      <c r="F52" s="40">
        <v>48935</v>
      </c>
      <c r="G52" s="40">
        <v>27376</v>
      </c>
      <c r="H52" s="40">
        <v>33327</v>
      </c>
      <c r="I52" s="40">
        <v>55752</v>
      </c>
      <c r="J52" s="40">
        <v>52817</v>
      </c>
      <c r="K52" s="41">
        <v>40250</v>
      </c>
      <c r="L52" s="41">
        <v>40377</v>
      </c>
      <c r="M52" s="41">
        <v>51336</v>
      </c>
    </row>
    <row r="53" spans="1:13" x14ac:dyDescent="0.35">
      <c r="A53" s="1"/>
      <c r="B53" s="9" t="s">
        <v>41</v>
      </c>
      <c r="C53" s="42">
        <v>109885</v>
      </c>
      <c r="D53" s="42">
        <v>119344</v>
      </c>
      <c r="E53" s="42">
        <v>159185</v>
      </c>
      <c r="F53" s="42">
        <v>-145253</v>
      </c>
      <c r="G53" s="42">
        <v>54362</v>
      </c>
      <c r="H53" s="42">
        <v>28403</v>
      </c>
      <c r="I53" s="42">
        <v>24969</v>
      </c>
      <c r="J53" s="42">
        <v>49810</v>
      </c>
      <c r="K53" s="10">
        <v>45725</v>
      </c>
      <c r="L53" s="10">
        <v>30526</v>
      </c>
      <c r="M53" s="10">
        <v>16964</v>
      </c>
    </row>
    <row r="54" spans="1:13" s="5" customFormat="1" x14ac:dyDescent="0.35">
      <c r="A54" s="3"/>
      <c r="B54" s="23" t="s">
        <v>42</v>
      </c>
      <c r="C54" s="40">
        <v>2580</v>
      </c>
      <c r="D54" s="40">
        <v>40134</v>
      </c>
      <c r="E54" s="40">
        <v>2044</v>
      </c>
      <c r="F54" s="40">
        <v>160947</v>
      </c>
      <c r="G54" s="40">
        <v>11775</v>
      </c>
      <c r="H54" s="40">
        <v>3636</v>
      </c>
      <c r="I54" s="40">
        <v>4181</v>
      </c>
      <c r="J54" s="40">
        <v>4232</v>
      </c>
      <c r="K54" s="41">
        <v>31358</v>
      </c>
      <c r="L54" s="41">
        <v>-23772</v>
      </c>
      <c r="M54" s="41">
        <v>398</v>
      </c>
    </row>
    <row r="55" spans="1:13" x14ac:dyDescent="0.35">
      <c r="A55" s="1"/>
      <c r="B55" s="9" t="s">
        <v>43</v>
      </c>
      <c r="C55" s="42">
        <v>-9897</v>
      </c>
      <c r="D55" s="42">
        <v>9897</v>
      </c>
      <c r="E55" s="42">
        <v>-35191</v>
      </c>
      <c r="F55" s="42">
        <v>-18569</v>
      </c>
      <c r="G55" s="42">
        <v>-5758</v>
      </c>
      <c r="H55" s="42">
        <v>-3871</v>
      </c>
      <c r="I55" s="42">
        <v>-4769</v>
      </c>
      <c r="J55" s="42">
        <v>-6847</v>
      </c>
      <c r="K55" s="10">
        <v>-6099</v>
      </c>
      <c r="L55" s="10">
        <v>-4805</v>
      </c>
      <c r="M55" s="10">
        <v>-4223</v>
      </c>
    </row>
    <row r="56" spans="1:13" s="5" customFormat="1" x14ac:dyDescent="0.35">
      <c r="A56" s="4"/>
      <c r="B56" s="22" t="s">
        <v>44</v>
      </c>
      <c r="C56" s="38">
        <f>SUM(C57:C61)</f>
        <v>-238250</v>
      </c>
      <c r="D56" s="38">
        <f t="shared" ref="D56:M56" si="12">SUM(D57:D61)</f>
        <v>-238924</v>
      </c>
      <c r="E56" s="38">
        <f t="shared" si="12"/>
        <v>-545977</v>
      </c>
      <c r="F56" s="38">
        <f t="shared" si="12"/>
        <v>-480817</v>
      </c>
      <c r="G56" s="38">
        <f t="shared" si="12"/>
        <v>-383065</v>
      </c>
      <c r="H56" s="38">
        <f t="shared" si="12"/>
        <v>-357182</v>
      </c>
      <c r="I56" s="38">
        <f t="shared" si="12"/>
        <v>-461728</v>
      </c>
      <c r="J56" s="38">
        <f t="shared" si="12"/>
        <v>-393126</v>
      </c>
      <c r="K56" s="38">
        <f t="shared" si="12"/>
        <v>-537379</v>
      </c>
      <c r="L56" s="38">
        <f t="shared" si="12"/>
        <v>-384661</v>
      </c>
      <c r="M56" s="38">
        <f t="shared" si="12"/>
        <v>-429275</v>
      </c>
    </row>
    <row r="57" spans="1:13" x14ac:dyDescent="0.35">
      <c r="A57" s="1"/>
      <c r="B57" s="9" t="s">
        <v>45</v>
      </c>
      <c r="C57" s="42">
        <v>-179453</v>
      </c>
      <c r="D57" s="42">
        <v>-136611</v>
      </c>
      <c r="E57" s="42">
        <v>-183360</v>
      </c>
      <c r="F57" s="42">
        <v>-237266</v>
      </c>
      <c r="G57" s="42">
        <v>-152420</v>
      </c>
      <c r="H57" s="42">
        <v>-133834</v>
      </c>
      <c r="I57" s="42">
        <v>-218083</v>
      </c>
      <c r="J57" s="42">
        <v>-131299</v>
      </c>
      <c r="K57" s="10">
        <v>-255541</v>
      </c>
      <c r="L57" s="10">
        <v>-203829</v>
      </c>
      <c r="M57" s="10">
        <v>-203116</v>
      </c>
    </row>
    <row r="58" spans="1:13" x14ac:dyDescent="0.35">
      <c r="A58" s="1"/>
      <c r="B58" s="23" t="s">
        <v>78</v>
      </c>
      <c r="C58" s="40">
        <v>-3722</v>
      </c>
      <c r="D58" s="40">
        <v>0</v>
      </c>
      <c r="E58" s="40">
        <v>0</v>
      </c>
      <c r="F58" s="40">
        <v>0</v>
      </c>
      <c r="G58" s="40">
        <v>-844</v>
      </c>
      <c r="H58" s="40">
        <v>-796</v>
      </c>
      <c r="I58" s="40">
        <v>-748</v>
      </c>
      <c r="J58" s="40">
        <v>-697</v>
      </c>
      <c r="K58" s="41">
        <v>-645</v>
      </c>
      <c r="L58" s="41">
        <v>-591</v>
      </c>
      <c r="M58" s="41">
        <v>-537</v>
      </c>
    </row>
    <row r="59" spans="1:13" s="5" customFormat="1" x14ac:dyDescent="0.35">
      <c r="A59" s="3"/>
      <c r="B59" s="9" t="s">
        <v>46</v>
      </c>
      <c r="C59" s="42">
        <v>0</v>
      </c>
      <c r="D59" s="42">
        <v>0</v>
      </c>
      <c r="E59" s="42">
        <v>-166315</v>
      </c>
      <c r="F59" s="42">
        <v>-157771</v>
      </c>
      <c r="G59" s="42">
        <v>-162781</v>
      </c>
      <c r="H59" s="42">
        <v>-166992</v>
      </c>
      <c r="I59" s="42">
        <v>-170394</v>
      </c>
      <c r="J59" s="42">
        <v>-174477</v>
      </c>
      <c r="K59" s="10">
        <v>-179442</v>
      </c>
      <c r="L59" s="10">
        <v>-180374</v>
      </c>
      <c r="M59" s="10">
        <v>-182970</v>
      </c>
    </row>
    <row r="60" spans="1:13" x14ac:dyDescent="0.35">
      <c r="A60" s="1"/>
      <c r="B60" s="23" t="s">
        <v>47</v>
      </c>
      <c r="C60" s="40">
        <v>0</v>
      </c>
      <c r="D60" s="40">
        <v>0</v>
      </c>
      <c r="E60" s="40">
        <v>-31402</v>
      </c>
      <c r="F60" s="40">
        <v>-31652</v>
      </c>
      <c r="G60" s="40">
        <v>-29751</v>
      </c>
      <c r="H60" s="40">
        <v>-29390</v>
      </c>
      <c r="I60" s="40">
        <v>-30054</v>
      </c>
      <c r="J60" s="40">
        <v>-30636</v>
      </c>
      <c r="K60" s="41">
        <v>-28673</v>
      </c>
      <c r="L60" s="41">
        <v>-27970</v>
      </c>
      <c r="M60" s="41">
        <v>-28624</v>
      </c>
    </row>
    <row r="61" spans="1:13" s="5" customFormat="1" x14ac:dyDescent="0.35">
      <c r="A61" s="3"/>
      <c r="B61" s="9" t="s">
        <v>48</v>
      </c>
      <c r="C61" s="42">
        <v>-55075</v>
      </c>
      <c r="D61" s="42">
        <v>-102313</v>
      </c>
      <c r="E61" s="42">
        <v>-164900</v>
      </c>
      <c r="F61" s="42">
        <v>-54128</v>
      </c>
      <c r="G61" s="42">
        <v>-37269</v>
      </c>
      <c r="H61" s="42">
        <v>-26170</v>
      </c>
      <c r="I61" s="42">
        <v>-42449</v>
      </c>
      <c r="J61" s="42">
        <v>-56017</v>
      </c>
      <c r="K61" s="10">
        <v>-73078</v>
      </c>
      <c r="L61" s="10">
        <v>28103</v>
      </c>
      <c r="M61" s="10">
        <v>-14028</v>
      </c>
    </row>
    <row r="62" spans="1:13" x14ac:dyDescent="0.35">
      <c r="A62" s="2"/>
      <c r="B62" s="22" t="s">
        <v>49</v>
      </c>
      <c r="C62" s="38">
        <f>SUM(C63:C68)</f>
        <v>-16457</v>
      </c>
      <c r="D62" s="38">
        <f t="shared" ref="D62:M62" si="13">SUM(D63:D68)</f>
        <v>-366245</v>
      </c>
      <c r="E62" s="38">
        <f t="shared" si="13"/>
        <v>-249082</v>
      </c>
      <c r="F62" s="38">
        <f t="shared" si="13"/>
        <v>137171</v>
      </c>
      <c r="G62" s="38">
        <f t="shared" si="13"/>
        <v>-501946</v>
      </c>
      <c r="H62" s="38">
        <f t="shared" si="13"/>
        <v>-458736</v>
      </c>
      <c r="I62" s="38">
        <f t="shared" si="13"/>
        <v>-175451</v>
      </c>
      <c r="J62" s="38">
        <f t="shared" si="13"/>
        <v>-238690</v>
      </c>
      <c r="K62" s="38">
        <f t="shared" si="13"/>
        <v>-247616</v>
      </c>
      <c r="L62" s="38">
        <f t="shared" si="13"/>
        <v>-378048</v>
      </c>
      <c r="M62" s="38">
        <f t="shared" si="13"/>
        <v>-168311</v>
      </c>
    </row>
    <row r="63" spans="1:13" s="5" customFormat="1" x14ac:dyDescent="0.35">
      <c r="A63" s="3"/>
      <c r="B63" s="35" t="s">
        <v>54</v>
      </c>
      <c r="C63" s="42">
        <v>0</v>
      </c>
      <c r="D63" s="42">
        <v>-29293</v>
      </c>
      <c r="E63" s="42">
        <v>32254</v>
      </c>
      <c r="F63" s="42">
        <v>-61690</v>
      </c>
      <c r="G63" s="42">
        <v>-177686</v>
      </c>
      <c r="H63" s="42">
        <v>-140376</v>
      </c>
      <c r="I63" s="42">
        <v>-25383</v>
      </c>
      <c r="J63" s="42">
        <v>-64007</v>
      </c>
      <c r="K63" s="10">
        <v>-145186</v>
      </c>
      <c r="L63" s="10">
        <v>-108091</v>
      </c>
      <c r="M63" s="10">
        <v>-69384</v>
      </c>
    </row>
    <row r="64" spans="1:13" s="28" customFormat="1" x14ac:dyDescent="0.35">
      <c r="A64" s="27"/>
      <c r="B64" s="33" t="s">
        <v>55</v>
      </c>
      <c r="C64" s="48">
        <v>0</v>
      </c>
      <c r="D64" s="48">
        <v>-6552</v>
      </c>
      <c r="E64" s="48">
        <v>15190</v>
      </c>
      <c r="F64" s="48">
        <v>-16398</v>
      </c>
      <c r="G64" s="48">
        <v>-42954</v>
      </c>
      <c r="H64" s="48">
        <v>-33000</v>
      </c>
      <c r="I64" s="48">
        <v>-5930</v>
      </c>
      <c r="J64" s="48">
        <v>-29966</v>
      </c>
      <c r="K64" s="49">
        <v>-29255</v>
      </c>
      <c r="L64" s="49">
        <v>-22586</v>
      </c>
      <c r="M64" s="49">
        <v>-14381</v>
      </c>
    </row>
    <row r="65" spans="1:13" s="5" customFormat="1" x14ac:dyDescent="0.35">
      <c r="A65" s="3"/>
      <c r="B65" s="9" t="s">
        <v>50</v>
      </c>
      <c r="C65" s="42">
        <v>6904</v>
      </c>
      <c r="D65" s="42">
        <v>-105009</v>
      </c>
      <c r="E65" s="42">
        <v>-3997</v>
      </c>
      <c r="F65" s="42">
        <v>-9277</v>
      </c>
      <c r="G65" s="42">
        <v>-56420</v>
      </c>
      <c r="H65" s="42">
        <v>-97128</v>
      </c>
      <c r="I65" s="42">
        <v>-57908</v>
      </c>
      <c r="J65" s="42">
        <v>-51526</v>
      </c>
      <c r="K65" s="10">
        <v>1052</v>
      </c>
      <c r="L65" s="10">
        <v>-114597</v>
      </c>
      <c r="M65" s="10">
        <v>-46263</v>
      </c>
    </row>
    <row r="66" spans="1:13" x14ac:dyDescent="0.35">
      <c r="A66" s="1"/>
      <c r="B66" s="23" t="s">
        <v>51</v>
      </c>
      <c r="C66" s="40">
        <v>56005</v>
      </c>
      <c r="D66" s="40">
        <v>-15204</v>
      </c>
      <c r="E66" s="40">
        <v>-5674</v>
      </c>
      <c r="F66" s="40">
        <v>4622</v>
      </c>
      <c r="G66" s="40">
        <v>8030</v>
      </c>
      <c r="H66" s="40">
        <v>12753</v>
      </c>
      <c r="I66" s="40">
        <v>-4382</v>
      </c>
      <c r="J66" s="40">
        <v>4316</v>
      </c>
      <c r="K66" s="41">
        <v>-2251</v>
      </c>
      <c r="L66" s="41">
        <v>-8813</v>
      </c>
      <c r="M66" s="41">
        <v>-719</v>
      </c>
    </row>
    <row r="67" spans="1:13" s="31" customFormat="1" x14ac:dyDescent="0.35">
      <c r="A67" s="30"/>
      <c r="B67" s="36" t="s">
        <v>52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  <c r="H67" s="46">
        <v>0</v>
      </c>
      <c r="I67" s="46">
        <v>0</v>
      </c>
      <c r="J67" s="46">
        <v>0</v>
      </c>
      <c r="K67" s="47">
        <v>0</v>
      </c>
      <c r="L67" s="47">
        <v>0</v>
      </c>
      <c r="M67" s="47">
        <v>0</v>
      </c>
    </row>
    <row r="68" spans="1:13" s="28" customFormat="1" x14ac:dyDescent="0.35">
      <c r="A68" s="27"/>
      <c r="B68" s="33" t="s">
        <v>53</v>
      </c>
      <c r="C68" s="48">
        <v>-79366</v>
      </c>
      <c r="D68" s="48">
        <v>-210187</v>
      </c>
      <c r="E68" s="48">
        <v>-286855</v>
      </c>
      <c r="F68" s="48">
        <v>219914</v>
      </c>
      <c r="G68" s="48">
        <v>-232916</v>
      </c>
      <c r="H68" s="48">
        <v>-200985</v>
      </c>
      <c r="I68" s="48">
        <v>-81848</v>
      </c>
      <c r="J68" s="48">
        <v>-97507</v>
      </c>
      <c r="K68" s="49">
        <v>-71976</v>
      </c>
      <c r="L68" s="49">
        <v>-123961</v>
      </c>
      <c r="M68" s="49">
        <v>-37564</v>
      </c>
    </row>
    <row r="69" spans="1:13" s="5" customFormat="1" x14ac:dyDescent="0.35">
      <c r="A69" s="3"/>
      <c r="B69" s="2" t="s">
        <v>3</v>
      </c>
      <c r="C69" s="45">
        <f>C45+C46+C49</f>
        <v>-253660</v>
      </c>
      <c r="D69" s="45">
        <f t="shared" ref="D69:M69" si="14">D45+D46+D49</f>
        <v>1913638</v>
      </c>
      <c r="E69" s="45">
        <f t="shared" si="14"/>
        <v>-771390</v>
      </c>
      <c r="F69" s="45">
        <f t="shared" si="14"/>
        <v>300468</v>
      </c>
      <c r="G69" s="45">
        <f t="shared" si="14"/>
        <v>92914</v>
      </c>
      <c r="H69" s="45">
        <f t="shared" si="14"/>
        <v>-6211</v>
      </c>
      <c r="I69" s="45">
        <f t="shared" si="14"/>
        <v>769834</v>
      </c>
      <c r="J69" s="45">
        <f t="shared" si="14"/>
        <v>-395633</v>
      </c>
      <c r="K69" s="45">
        <f t="shared" si="14"/>
        <v>-396305</v>
      </c>
      <c r="L69" s="45">
        <f t="shared" si="14"/>
        <v>-301016</v>
      </c>
      <c r="M69" s="45">
        <f t="shared" si="14"/>
        <v>1467640</v>
      </c>
    </row>
    <row r="70" spans="1:13" x14ac:dyDescent="0.35">
      <c r="A70" s="1"/>
      <c r="B70" s="26" t="s">
        <v>14</v>
      </c>
      <c r="C70" s="40">
        <v>-236837</v>
      </c>
      <c r="D70" s="40">
        <v>-641699</v>
      </c>
      <c r="E70" s="40">
        <v>-105690</v>
      </c>
      <c r="F70" s="40">
        <v>166992</v>
      </c>
      <c r="G70" s="40">
        <v>-113992</v>
      </c>
      <c r="H70" s="40">
        <v>-88906</v>
      </c>
      <c r="I70" s="40">
        <v>-257056</v>
      </c>
      <c r="J70" s="40">
        <v>-26</v>
      </c>
      <c r="K70" s="41">
        <v>-91215</v>
      </c>
      <c r="L70" s="41">
        <v>-63864</v>
      </c>
      <c r="M70" s="41">
        <v>-433820</v>
      </c>
    </row>
    <row r="71" spans="1:13" s="5" customFormat="1" x14ac:dyDescent="0.35">
      <c r="A71" s="3"/>
      <c r="B71" s="1" t="s">
        <v>15</v>
      </c>
      <c r="C71" s="42">
        <v>288220</v>
      </c>
      <c r="D71" s="42">
        <v>24261</v>
      </c>
      <c r="E71" s="42">
        <v>234716</v>
      </c>
      <c r="F71" s="42">
        <v>-146185</v>
      </c>
      <c r="G71" s="42">
        <v>29633</v>
      </c>
      <c r="H71" s="42">
        <v>24859</v>
      </c>
      <c r="I71" s="42">
        <v>-35483</v>
      </c>
      <c r="J71" s="42">
        <v>205273</v>
      </c>
      <c r="K71" s="10">
        <v>99510</v>
      </c>
      <c r="L71" s="10">
        <v>93010</v>
      </c>
      <c r="M71" s="10">
        <v>-80420</v>
      </c>
    </row>
    <row r="72" spans="1:13" s="5" customFormat="1" x14ac:dyDescent="0.35">
      <c r="A72" s="3"/>
      <c r="B72" s="26" t="s">
        <v>74</v>
      </c>
      <c r="C72" s="40">
        <v>14769</v>
      </c>
      <c r="D72" s="40">
        <v>79499</v>
      </c>
      <c r="E72" s="40">
        <v>-26635</v>
      </c>
      <c r="F72" s="40">
        <v>-14462</v>
      </c>
      <c r="G72" s="40">
        <v>49735</v>
      </c>
      <c r="H72" s="40">
        <v>36166</v>
      </c>
      <c r="I72" s="40">
        <v>46925</v>
      </c>
      <c r="J72" s="40">
        <v>-20491</v>
      </c>
      <c r="K72" s="41">
        <v>0</v>
      </c>
      <c r="L72" s="41">
        <v>0</v>
      </c>
      <c r="M72" s="41">
        <v>243201</v>
      </c>
    </row>
    <row r="73" spans="1:13" x14ac:dyDescent="0.35">
      <c r="A73" s="2"/>
      <c r="B73" s="2" t="s">
        <v>16</v>
      </c>
      <c r="C73" s="45">
        <f>SUM(C69:C72)</f>
        <v>-187508</v>
      </c>
      <c r="D73" s="45">
        <f t="shared" ref="D73:M73" si="15">SUM(D69:D72)</f>
        <v>1375699</v>
      </c>
      <c r="E73" s="45">
        <f t="shared" si="15"/>
        <v>-668999</v>
      </c>
      <c r="F73" s="45">
        <f t="shared" si="15"/>
        <v>306813</v>
      </c>
      <c r="G73" s="45">
        <f t="shared" si="15"/>
        <v>58290</v>
      </c>
      <c r="H73" s="45">
        <f t="shared" si="15"/>
        <v>-34092</v>
      </c>
      <c r="I73" s="45">
        <f t="shared" si="15"/>
        <v>524220</v>
      </c>
      <c r="J73" s="45">
        <f t="shared" si="15"/>
        <v>-210877</v>
      </c>
      <c r="K73" s="45">
        <f t="shared" si="15"/>
        <v>-388010</v>
      </c>
      <c r="L73" s="45">
        <f t="shared" si="15"/>
        <v>-271870</v>
      </c>
      <c r="M73" s="45">
        <f t="shared" si="15"/>
        <v>1196601</v>
      </c>
    </row>
    <row r="74" spans="1:13" s="5" customFormat="1" x14ac:dyDescent="0.35">
      <c r="A74" s="3"/>
      <c r="B74" s="26" t="s">
        <v>17</v>
      </c>
      <c r="C74" s="40">
        <v>0</v>
      </c>
      <c r="D74" s="40">
        <v>0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1">
        <v>0</v>
      </c>
      <c r="L74" s="41">
        <v>0</v>
      </c>
      <c r="M74" s="41">
        <v>0</v>
      </c>
    </row>
    <row r="75" spans="1:13" x14ac:dyDescent="0.35">
      <c r="A75" s="1"/>
      <c r="B75" s="2" t="s">
        <v>25</v>
      </c>
      <c r="C75" s="45">
        <f>+C73+C74</f>
        <v>-187508</v>
      </c>
      <c r="D75" s="45">
        <f t="shared" ref="D75:M75" si="16">+D73+D74</f>
        <v>1375699</v>
      </c>
      <c r="E75" s="45">
        <f t="shared" si="16"/>
        <v>-668999</v>
      </c>
      <c r="F75" s="45">
        <f t="shared" si="16"/>
        <v>306813</v>
      </c>
      <c r="G75" s="45">
        <f t="shared" si="16"/>
        <v>58290</v>
      </c>
      <c r="H75" s="45">
        <f t="shared" si="16"/>
        <v>-34092</v>
      </c>
      <c r="I75" s="45">
        <f t="shared" si="16"/>
        <v>524220</v>
      </c>
      <c r="J75" s="45">
        <f t="shared" si="16"/>
        <v>-210877</v>
      </c>
      <c r="K75" s="45">
        <f t="shared" si="16"/>
        <v>-388010</v>
      </c>
      <c r="L75" s="45">
        <f t="shared" si="16"/>
        <v>-271870</v>
      </c>
      <c r="M75" s="45">
        <f t="shared" si="16"/>
        <v>1196601</v>
      </c>
    </row>
    <row r="76" spans="1:13" x14ac:dyDescent="0.35">
      <c r="A76" s="1"/>
      <c r="B76" s="1"/>
      <c r="C76" s="16"/>
      <c r="D76" s="17"/>
      <c r="E76" s="20"/>
      <c r="F76" s="20"/>
      <c r="G76" s="16"/>
      <c r="H76" s="20"/>
      <c r="I76" s="17"/>
      <c r="J76" s="19"/>
      <c r="K76" s="19"/>
      <c r="L76" s="29"/>
      <c r="M76" s="29"/>
    </row>
    <row r="77" spans="1:13" x14ac:dyDescent="0.35">
      <c r="B77" s="27" t="s">
        <v>73</v>
      </c>
      <c r="C77" s="19"/>
      <c r="D77" s="19"/>
      <c r="E77" s="19"/>
      <c r="F77" s="19"/>
      <c r="G77" s="19"/>
      <c r="H77" s="19"/>
      <c r="I77" s="19"/>
      <c r="J77" s="21"/>
      <c r="K77" s="19"/>
    </row>
    <row r="78" spans="1:13" x14ac:dyDescent="0.35">
      <c r="B78" s="1"/>
      <c r="C78" s="19"/>
      <c r="D78" s="19"/>
      <c r="E78" s="19"/>
      <c r="F78" s="19"/>
      <c r="G78" s="19"/>
      <c r="H78" s="19"/>
      <c r="I78" s="19"/>
      <c r="J78" s="19"/>
      <c r="K78" s="19"/>
    </row>
    <row r="79" spans="1:13" x14ac:dyDescent="0.35"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3" x14ac:dyDescent="0.35">
      <c r="B80" s="27"/>
    </row>
    <row r="83" spans="3:13" x14ac:dyDescent="0.35"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</row>
    <row r="85" spans="3:13" x14ac:dyDescent="0.35"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</row>
    <row r="86" spans="3:13" x14ac:dyDescent="0.35">
      <c r="J86" s="29"/>
      <c r="K86" s="29"/>
      <c r="L86" s="29"/>
      <c r="M86" s="29"/>
    </row>
    <row r="104" spans="7:13" x14ac:dyDescent="0.35">
      <c r="G104" s="29"/>
      <c r="H104" s="29"/>
      <c r="I104" s="29"/>
      <c r="J104" s="29"/>
      <c r="K104" s="29"/>
      <c r="L104" s="29"/>
      <c r="M104" s="29"/>
    </row>
  </sheetData>
  <conditionalFormatting sqref="B10:B12">
    <cfRule type="duplicateValues" dxfId="29" priority="5"/>
    <cfRule type="duplicateValues" dxfId="28" priority="6"/>
  </conditionalFormatting>
  <conditionalFormatting sqref="B14">
    <cfRule type="duplicateValues" dxfId="27" priority="3"/>
    <cfRule type="duplicateValues" dxfId="26" priority="4"/>
  </conditionalFormatting>
  <conditionalFormatting sqref="B17:B18">
    <cfRule type="duplicateValues" dxfId="25" priority="1"/>
    <cfRule type="duplicateValues" dxfId="24" priority="2"/>
  </conditionalFormatting>
  <pageMargins left="0.511811024" right="0.511811024" top="0.78740157499999996" bottom="0.78740157499999996" header="0.31496062000000002" footer="0.31496062000000002"/>
  <pageSetup paperSize="9" orientation="portrait" r:id="rId1"/>
  <customProperties>
    <customPr name="EpmWorksheetKeyString_GUID" r:id="rId2"/>
  </customProperties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L85"/>
  <sheetViews>
    <sheetView showGridLines="0" zoomScale="70" zoomScaleNormal="70" workbookViewId="0">
      <pane xSplit="2" ySplit="3" topLeftCell="C4" activePane="bottomRight" state="frozen"/>
      <selection activeCell="Q59" sqref="Q59"/>
      <selection pane="topRight" activeCell="Q59" sqref="Q59"/>
      <selection pane="bottomLeft" activeCell="Q59" sqref="Q59"/>
      <selection pane="bottomRight" activeCell="Q59" sqref="Q59"/>
    </sheetView>
  </sheetViews>
  <sheetFormatPr defaultRowHeight="14.5" x14ac:dyDescent="0.35"/>
  <cols>
    <col min="1" max="1" width="2.81640625" customWidth="1"/>
    <col min="2" max="2" width="52.1796875" customWidth="1"/>
    <col min="3" max="5" width="14.81640625" customWidth="1"/>
    <col min="6" max="6" width="14.81640625" bestFit="1" customWidth="1"/>
    <col min="7" max="8" width="10.81640625" bestFit="1" customWidth="1"/>
    <col min="9" max="9" width="9.1796875" bestFit="1" customWidth="1"/>
  </cols>
  <sheetData>
    <row r="1" spans="2:12" x14ac:dyDescent="0.35">
      <c r="B1" s="1"/>
      <c r="C1" s="7"/>
      <c r="D1" s="1"/>
      <c r="E1" s="1"/>
      <c r="F1" s="1"/>
    </row>
    <row r="2" spans="2:12" ht="14.4" customHeight="1" x14ac:dyDescent="0.35">
      <c r="B2" s="34" t="s">
        <v>75</v>
      </c>
      <c r="C2" s="37">
        <v>45291</v>
      </c>
      <c r="D2" s="37">
        <f>+C2+100-DAY(C2+100)</f>
        <v>45382</v>
      </c>
      <c r="E2" s="37">
        <f>+D2+100-DAY(D2+100)</f>
        <v>45473</v>
      </c>
      <c r="F2" s="37">
        <f>+E2+100-DAY(E2+100)</f>
        <v>45565</v>
      </c>
    </row>
    <row r="3" spans="2:12" ht="14.4" customHeight="1" x14ac:dyDescent="0.35">
      <c r="B3" s="34" t="s">
        <v>76</v>
      </c>
      <c r="C3" s="15" t="str">
        <f>IF(MONTH(C2)&lt;=3,"1T",IF(MONTH(C2)&lt;=6,"2T",IF(MONTH(C2)&lt;=9,"3T","4T")))&amp;RIGHT(YEAR(C2),2)</f>
        <v>4T23</v>
      </c>
      <c r="D3" s="15" t="str">
        <f>IF(MONTH(D2)&lt;=3,"1T",IF(MONTH(D2)&lt;=6,"2T",IF(MONTH(D2)&lt;=9,"3T","4T")))&amp;RIGHT(YEAR(D2),2)</f>
        <v>1T24</v>
      </c>
      <c r="E3" s="15" t="str">
        <f>IF(MONTH(E2)&lt;=3,"1T",IF(MONTH(E2)&lt;=6,"2T",IF(MONTH(E2)&lt;=9,"3T","4T")))&amp;RIGHT(YEAR(E2),2)</f>
        <v>2T24</v>
      </c>
      <c r="F3" s="15" t="str">
        <f>IF(MONTH(F2)&lt;=3,"1T",IF(MONTH(F2)&lt;=6,"2T",IF(MONTH(F2)&lt;=9,"3T","4T")))&amp;RIGHT(YEAR(F2),2)</f>
        <v>3T24</v>
      </c>
    </row>
    <row r="4" spans="2:12" x14ac:dyDescent="0.35">
      <c r="B4" s="22" t="s">
        <v>0</v>
      </c>
      <c r="C4" s="38">
        <f t="shared" ref="C4:F4" si="0">C5+C13+C19+C20</f>
        <v>235042</v>
      </c>
      <c r="D4" s="38">
        <f t="shared" si="0"/>
        <v>209529</v>
      </c>
      <c r="E4" s="38">
        <f t="shared" si="0"/>
        <v>207325</v>
      </c>
      <c r="F4" s="38">
        <f t="shared" si="0"/>
        <v>217648</v>
      </c>
      <c r="G4" s="32"/>
      <c r="H4" s="32"/>
      <c r="I4" s="32"/>
      <c r="L4" s="32"/>
    </row>
    <row r="5" spans="2:12" x14ac:dyDescent="0.35">
      <c r="B5" s="11" t="s">
        <v>30</v>
      </c>
      <c r="C5" s="39">
        <f t="shared" ref="C5:F5" si="1">SUM(C6:C12)</f>
        <v>271635</v>
      </c>
      <c r="D5" s="39">
        <f t="shared" si="1"/>
        <v>255546</v>
      </c>
      <c r="E5" s="39">
        <f t="shared" si="1"/>
        <v>254767</v>
      </c>
      <c r="F5" s="39">
        <f t="shared" si="1"/>
        <v>260392</v>
      </c>
    </row>
    <row r="6" spans="2:12" x14ac:dyDescent="0.35">
      <c r="B6" s="23" t="s">
        <v>31</v>
      </c>
      <c r="C6" s="40">
        <v>271635</v>
      </c>
      <c r="D6" s="40">
        <v>255546</v>
      </c>
      <c r="E6" s="40">
        <v>254767</v>
      </c>
      <c r="F6" s="40">
        <v>260392</v>
      </c>
    </row>
    <row r="7" spans="2:12" x14ac:dyDescent="0.35">
      <c r="B7" s="9" t="s">
        <v>32</v>
      </c>
      <c r="C7" s="42">
        <v>0</v>
      </c>
      <c r="D7" s="42">
        <v>0</v>
      </c>
      <c r="E7" s="42">
        <v>0</v>
      </c>
      <c r="F7" s="42">
        <v>0</v>
      </c>
    </row>
    <row r="8" spans="2:12" x14ac:dyDescent="0.35">
      <c r="B8" s="23" t="s">
        <v>11</v>
      </c>
      <c r="C8" s="40">
        <v>0</v>
      </c>
      <c r="D8" s="40">
        <v>0</v>
      </c>
      <c r="E8" s="40">
        <v>0</v>
      </c>
      <c r="F8" s="40">
        <v>0</v>
      </c>
    </row>
    <row r="9" spans="2:12" x14ac:dyDescent="0.35">
      <c r="B9" s="9" t="s">
        <v>23</v>
      </c>
      <c r="C9" s="42">
        <v>0</v>
      </c>
      <c r="D9" s="42">
        <v>0</v>
      </c>
      <c r="E9" s="42">
        <v>0</v>
      </c>
      <c r="F9" s="42">
        <v>0</v>
      </c>
    </row>
    <row r="10" spans="2:12" x14ac:dyDescent="0.35">
      <c r="B10" s="23" t="s">
        <v>22</v>
      </c>
      <c r="C10" s="40">
        <v>0</v>
      </c>
      <c r="D10" s="40">
        <v>0</v>
      </c>
      <c r="E10" s="40">
        <v>0</v>
      </c>
      <c r="F10" s="40">
        <v>0</v>
      </c>
    </row>
    <row r="11" spans="2:12" x14ac:dyDescent="0.35">
      <c r="B11" s="9" t="s">
        <v>10</v>
      </c>
      <c r="C11" s="42">
        <v>0</v>
      </c>
      <c r="D11" s="42">
        <v>0</v>
      </c>
      <c r="E11" s="42">
        <v>0</v>
      </c>
      <c r="F11" s="42">
        <v>0</v>
      </c>
    </row>
    <row r="12" spans="2:12" x14ac:dyDescent="0.35">
      <c r="B12" s="23" t="s">
        <v>12</v>
      </c>
      <c r="C12" s="40">
        <v>0</v>
      </c>
      <c r="D12" s="40">
        <v>0</v>
      </c>
      <c r="E12" s="40">
        <v>0</v>
      </c>
      <c r="F12" s="40">
        <v>0</v>
      </c>
    </row>
    <row r="13" spans="2:12" x14ac:dyDescent="0.35">
      <c r="B13" s="11" t="s">
        <v>33</v>
      </c>
      <c r="C13" s="39">
        <f>SUM(C14:C18)</f>
        <v>0</v>
      </c>
      <c r="D13" s="39">
        <f t="shared" ref="D13:F13" si="2">SUM(D14:D18)</f>
        <v>0</v>
      </c>
      <c r="E13" s="39">
        <f t="shared" si="2"/>
        <v>0</v>
      </c>
      <c r="F13" s="39">
        <f t="shared" si="2"/>
        <v>0</v>
      </c>
    </row>
    <row r="14" spans="2:12" x14ac:dyDescent="0.35">
      <c r="B14" s="24" t="s">
        <v>22</v>
      </c>
      <c r="C14" s="43">
        <v>0</v>
      </c>
      <c r="D14" s="43">
        <v>0</v>
      </c>
      <c r="E14" s="43">
        <v>0</v>
      </c>
      <c r="F14" s="43">
        <v>0</v>
      </c>
    </row>
    <row r="15" spans="2:12" x14ac:dyDescent="0.35">
      <c r="B15" s="9" t="s">
        <v>13</v>
      </c>
      <c r="C15" s="42">
        <v>0</v>
      </c>
      <c r="D15" s="42">
        <v>0</v>
      </c>
      <c r="E15" s="42">
        <v>0</v>
      </c>
      <c r="F15" s="42">
        <v>0</v>
      </c>
    </row>
    <row r="16" spans="2:12" x14ac:dyDescent="0.35">
      <c r="B16" s="23" t="s">
        <v>29</v>
      </c>
      <c r="C16" s="40">
        <v>0</v>
      </c>
      <c r="D16" s="40">
        <v>0</v>
      </c>
      <c r="E16" s="40">
        <v>0</v>
      </c>
      <c r="F16" s="40">
        <v>0</v>
      </c>
    </row>
    <row r="17" spans="2:6" x14ac:dyDescent="0.35">
      <c r="B17" s="9" t="s">
        <v>10</v>
      </c>
      <c r="C17" s="42">
        <v>0</v>
      </c>
      <c r="D17" s="42">
        <v>0</v>
      </c>
      <c r="E17" s="42">
        <v>0</v>
      </c>
      <c r="F17" s="42">
        <v>0</v>
      </c>
    </row>
    <row r="18" spans="2:6" x14ac:dyDescent="0.35">
      <c r="B18" s="24" t="s">
        <v>35</v>
      </c>
      <c r="C18" s="40">
        <v>0</v>
      </c>
      <c r="D18" s="40">
        <v>0</v>
      </c>
      <c r="E18" s="40">
        <v>0</v>
      </c>
      <c r="F18" s="40">
        <v>0</v>
      </c>
    </row>
    <row r="19" spans="2:6" s="13" customFormat="1" x14ac:dyDescent="0.35">
      <c r="B19" s="11" t="s">
        <v>19</v>
      </c>
      <c r="C19" s="45">
        <v>0</v>
      </c>
      <c r="D19" s="45">
        <v>0</v>
      </c>
      <c r="E19" s="45">
        <v>72</v>
      </c>
      <c r="F19" s="45">
        <v>0</v>
      </c>
    </row>
    <row r="20" spans="2:6" s="13" customFormat="1" x14ac:dyDescent="0.35">
      <c r="B20" s="25" t="s">
        <v>21</v>
      </c>
      <c r="C20" s="38">
        <f>SUM(C21:C31)</f>
        <v>-36593</v>
      </c>
      <c r="D20" s="38">
        <f t="shared" ref="D20:F20" si="3">SUM(D21:D31)</f>
        <v>-46017</v>
      </c>
      <c r="E20" s="38">
        <f t="shared" si="3"/>
        <v>-47514</v>
      </c>
      <c r="F20" s="38">
        <f t="shared" si="3"/>
        <v>-42744</v>
      </c>
    </row>
    <row r="21" spans="2:6" s="13" customFormat="1" x14ac:dyDescent="0.35">
      <c r="B21" s="9" t="s">
        <v>56</v>
      </c>
      <c r="C21" s="42">
        <v>-2846</v>
      </c>
      <c r="D21" s="42">
        <v>-2621</v>
      </c>
      <c r="E21" s="42">
        <v>-2741</v>
      </c>
      <c r="F21" s="42">
        <v>-3060</v>
      </c>
    </row>
    <row r="22" spans="2:6" s="13" customFormat="1" x14ac:dyDescent="0.35">
      <c r="B22" s="23" t="s">
        <v>57</v>
      </c>
      <c r="C22" s="40">
        <v>-24863</v>
      </c>
      <c r="D22" s="40">
        <v>-23396</v>
      </c>
      <c r="E22" s="40">
        <v>-23506</v>
      </c>
      <c r="F22" s="40">
        <v>-24370</v>
      </c>
    </row>
    <row r="23" spans="2:6" s="13" customFormat="1" x14ac:dyDescent="0.35">
      <c r="B23" s="9" t="s">
        <v>58</v>
      </c>
      <c r="C23" s="42">
        <v>0</v>
      </c>
      <c r="D23" s="42">
        <v>0</v>
      </c>
      <c r="E23" s="42">
        <v>0</v>
      </c>
      <c r="F23" s="42">
        <v>0</v>
      </c>
    </row>
    <row r="24" spans="2:6" s="13" customFormat="1" x14ac:dyDescent="0.35">
      <c r="B24" s="23" t="s">
        <v>59</v>
      </c>
      <c r="C24" s="40">
        <v>0</v>
      </c>
      <c r="D24" s="40">
        <v>0</v>
      </c>
      <c r="E24" s="40">
        <v>0</v>
      </c>
      <c r="F24" s="40">
        <v>0</v>
      </c>
    </row>
    <row r="25" spans="2:6" s="13" customFormat="1" x14ac:dyDescent="0.35">
      <c r="B25" s="9" t="s">
        <v>60</v>
      </c>
      <c r="C25" s="42">
        <v>-2351</v>
      </c>
      <c r="D25" s="42">
        <v>-2095</v>
      </c>
      <c r="E25" s="42">
        <v>-2100</v>
      </c>
      <c r="F25" s="42">
        <v>-2265</v>
      </c>
    </row>
    <row r="26" spans="2:6" s="13" customFormat="1" x14ac:dyDescent="0.35">
      <c r="B26" s="23" t="s">
        <v>61</v>
      </c>
      <c r="C26" s="40">
        <v>0</v>
      </c>
      <c r="D26" s="40">
        <v>0</v>
      </c>
      <c r="E26" s="40">
        <v>0</v>
      </c>
      <c r="F26" s="40">
        <v>0</v>
      </c>
    </row>
    <row r="27" spans="2:6" s="13" customFormat="1" x14ac:dyDescent="0.35">
      <c r="B27" s="9" t="s">
        <v>62</v>
      </c>
      <c r="C27" s="42">
        <v>-1724</v>
      </c>
      <c r="D27" s="42">
        <v>-1877</v>
      </c>
      <c r="E27" s="42">
        <v>-1876</v>
      </c>
      <c r="F27" s="42">
        <v>-1876</v>
      </c>
    </row>
    <row r="28" spans="2:6" s="13" customFormat="1" x14ac:dyDescent="0.35">
      <c r="B28" s="23" t="s">
        <v>63</v>
      </c>
      <c r="C28" s="40">
        <v>-4809</v>
      </c>
      <c r="D28" s="40">
        <v>-16028</v>
      </c>
      <c r="E28" s="40">
        <v>-17291</v>
      </c>
      <c r="F28" s="40">
        <v>-11173</v>
      </c>
    </row>
    <row r="29" spans="2:6" s="13" customFormat="1" x14ac:dyDescent="0.35">
      <c r="B29" s="9" t="s">
        <v>64</v>
      </c>
      <c r="C29" s="42">
        <v>0</v>
      </c>
      <c r="D29" s="42">
        <v>0</v>
      </c>
      <c r="E29" s="42">
        <v>0</v>
      </c>
      <c r="F29" s="42">
        <v>0</v>
      </c>
    </row>
    <row r="30" spans="2:6" s="13" customFormat="1" x14ac:dyDescent="0.35">
      <c r="B30" s="23" t="s">
        <v>65</v>
      </c>
      <c r="C30" s="40">
        <v>0</v>
      </c>
      <c r="D30" s="40">
        <v>0</v>
      </c>
      <c r="E30" s="40">
        <v>0</v>
      </c>
      <c r="F30" s="40">
        <v>0</v>
      </c>
    </row>
    <row r="31" spans="2:6" s="13" customFormat="1" x14ac:dyDescent="0.35">
      <c r="B31" s="9" t="s">
        <v>66</v>
      </c>
      <c r="C31" s="42">
        <v>0</v>
      </c>
      <c r="D31" s="42">
        <v>0</v>
      </c>
      <c r="E31" s="42">
        <v>0</v>
      </c>
      <c r="F31" s="42">
        <v>0</v>
      </c>
    </row>
    <row r="32" spans="2:6" s="13" customFormat="1" x14ac:dyDescent="0.35">
      <c r="B32" s="22" t="s">
        <v>18</v>
      </c>
      <c r="C32" s="38">
        <f>SUM(C33:C42)</f>
        <v>-151551</v>
      </c>
      <c r="D32" s="38">
        <f t="shared" ref="D32:F32" si="4">SUM(D33:D42)</f>
        <v>-127916</v>
      </c>
      <c r="E32" s="38">
        <f t="shared" si="4"/>
        <v>-132324</v>
      </c>
      <c r="F32" s="38">
        <f t="shared" si="4"/>
        <v>-122951</v>
      </c>
    </row>
    <row r="33" spans="2:6" x14ac:dyDescent="0.35">
      <c r="B33" s="9" t="s">
        <v>4</v>
      </c>
      <c r="C33" s="42">
        <v>-3270</v>
      </c>
      <c r="D33" s="42">
        <v>-3280</v>
      </c>
      <c r="E33" s="42">
        <v>-4177</v>
      </c>
      <c r="F33" s="42">
        <v>-3463</v>
      </c>
    </row>
    <row r="34" spans="2:6" x14ac:dyDescent="0.35">
      <c r="B34" s="23" t="s">
        <v>5</v>
      </c>
      <c r="C34" s="40">
        <v>-473</v>
      </c>
      <c r="D34" s="40">
        <v>-433</v>
      </c>
      <c r="E34" s="40">
        <v>-688</v>
      </c>
      <c r="F34" s="40">
        <v>-781</v>
      </c>
    </row>
    <row r="35" spans="2:6" x14ac:dyDescent="0.35">
      <c r="B35" s="9" t="s">
        <v>6</v>
      </c>
      <c r="C35" s="42">
        <v>-5641</v>
      </c>
      <c r="D35" s="42">
        <v>-4058</v>
      </c>
      <c r="E35" s="42">
        <v>-10532</v>
      </c>
      <c r="F35" s="42">
        <v>-4487</v>
      </c>
    </row>
    <row r="36" spans="2:6" x14ac:dyDescent="0.35">
      <c r="B36" s="23" t="s">
        <v>7</v>
      </c>
      <c r="C36" s="40">
        <v>-48695</v>
      </c>
      <c r="D36" s="40">
        <v>-20061</v>
      </c>
      <c r="E36" s="40">
        <v>-7638</v>
      </c>
      <c r="F36" s="40">
        <v>-27351</v>
      </c>
    </row>
    <row r="37" spans="2:6" x14ac:dyDescent="0.35">
      <c r="B37" s="9" t="s">
        <v>8</v>
      </c>
      <c r="C37" s="42">
        <v>-89195</v>
      </c>
      <c r="D37" s="42">
        <v>-96772</v>
      </c>
      <c r="E37" s="42">
        <v>-106810</v>
      </c>
      <c r="F37" s="42">
        <v>-83915</v>
      </c>
    </row>
    <row r="38" spans="2:6" x14ac:dyDescent="0.35">
      <c r="B38" s="23" t="s">
        <v>9</v>
      </c>
      <c r="C38" s="40">
        <v>0</v>
      </c>
      <c r="D38" s="40">
        <v>0</v>
      </c>
      <c r="E38" s="40">
        <v>0</v>
      </c>
      <c r="F38" s="40">
        <v>0</v>
      </c>
    </row>
    <row r="39" spans="2:6" x14ac:dyDescent="0.35">
      <c r="B39" s="9" t="s">
        <v>10</v>
      </c>
      <c r="C39" s="42">
        <v>0</v>
      </c>
      <c r="D39" s="42">
        <v>0</v>
      </c>
      <c r="E39" s="42">
        <v>0</v>
      </c>
      <c r="F39" s="42">
        <v>0</v>
      </c>
    </row>
    <row r="40" spans="2:6" x14ac:dyDescent="0.35">
      <c r="B40" s="24" t="s">
        <v>27</v>
      </c>
      <c r="C40" s="40">
        <v>-4</v>
      </c>
      <c r="D40" s="40">
        <v>-1</v>
      </c>
      <c r="E40" s="40">
        <v>1</v>
      </c>
      <c r="F40" s="40">
        <v>1</v>
      </c>
    </row>
    <row r="41" spans="2:6" x14ac:dyDescent="0.35">
      <c r="B41" s="9" t="s">
        <v>28</v>
      </c>
      <c r="C41" s="42">
        <v>0</v>
      </c>
      <c r="D41" s="42">
        <v>0</v>
      </c>
      <c r="E41" s="42">
        <v>0</v>
      </c>
      <c r="F41" s="42">
        <v>0</v>
      </c>
    </row>
    <row r="42" spans="2:6" x14ac:dyDescent="0.35">
      <c r="B42" s="23" t="s">
        <v>20</v>
      </c>
      <c r="C42" s="40">
        <v>-4273</v>
      </c>
      <c r="D42" s="40">
        <v>-3311</v>
      </c>
      <c r="E42" s="40">
        <v>-2480</v>
      </c>
      <c r="F42" s="40">
        <v>-2955</v>
      </c>
    </row>
    <row r="43" spans="2:6" s="13" customFormat="1" x14ac:dyDescent="0.35">
      <c r="B43" s="2" t="s">
        <v>24</v>
      </c>
      <c r="C43" s="45">
        <v>0</v>
      </c>
      <c r="D43" s="45">
        <v>0</v>
      </c>
      <c r="E43" s="45">
        <v>0</v>
      </c>
      <c r="F43" s="45">
        <v>0</v>
      </c>
    </row>
    <row r="44" spans="2:6" s="13" customFormat="1" x14ac:dyDescent="0.35">
      <c r="B44" s="22" t="s">
        <v>26</v>
      </c>
      <c r="C44" s="38">
        <v>0</v>
      </c>
      <c r="D44" s="38">
        <v>0</v>
      </c>
      <c r="E44" s="38">
        <v>0</v>
      </c>
      <c r="F44" s="38">
        <v>0</v>
      </c>
    </row>
    <row r="45" spans="2:6" x14ac:dyDescent="0.35">
      <c r="B45" s="2" t="s">
        <v>1</v>
      </c>
      <c r="C45" s="45">
        <f>+C4+C32+C43+C44</f>
        <v>83491</v>
      </c>
      <c r="D45" s="45">
        <f t="shared" ref="D45:F45" si="5">+D4+D32+D43+D44</f>
        <v>81613</v>
      </c>
      <c r="E45" s="45">
        <f t="shared" si="5"/>
        <v>75001</v>
      </c>
      <c r="F45" s="45">
        <f t="shared" si="5"/>
        <v>94697</v>
      </c>
    </row>
    <row r="46" spans="2:6" x14ac:dyDescent="0.35">
      <c r="B46" s="22" t="s">
        <v>77</v>
      </c>
      <c r="C46" s="38">
        <f>+C47+C48</f>
        <v>-45773</v>
      </c>
      <c r="D46" s="38">
        <f t="shared" ref="D46:F46" si="6">+D47+D48</f>
        <v>-44631</v>
      </c>
      <c r="E46" s="38">
        <f t="shared" si="6"/>
        <v>-42816</v>
      </c>
      <c r="F46" s="38">
        <f t="shared" si="6"/>
        <v>-46447</v>
      </c>
    </row>
    <row r="47" spans="2:6" x14ac:dyDescent="0.35">
      <c r="B47" s="1" t="s">
        <v>67</v>
      </c>
      <c r="C47" s="42">
        <v>-43170</v>
      </c>
      <c r="D47" s="42">
        <v>-43058</v>
      </c>
      <c r="E47" s="42">
        <v>-41170</v>
      </c>
      <c r="F47" s="42">
        <v>-44703</v>
      </c>
    </row>
    <row r="48" spans="2:6" x14ac:dyDescent="0.35">
      <c r="B48" s="26" t="s">
        <v>68</v>
      </c>
      <c r="C48" s="40">
        <v>-2603</v>
      </c>
      <c r="D48" s="40">
        <v>-1573</v>
      </c>
      <c r="E48" s="40">
        <v>-1646</v>
      </c>
      <c r="F48" s="40">
        <v>-1744</v>
      </c>
    </row>
    <row r="49" spans="2:6" x14ac:dyDescent="0.35">
      <c r="B49" s="2" t="s">
        <v>2</v>
      </c>
      <c r="C49" s="45">
        <f>C50+C56+C62</f>
        <v>-59331</v>
      </c>
      <c r="D49" s="45">
        <f t="shared" ref="D49:F49" si="7">D50+D56+D62</f>
        <v>-59641</v>
      </c>
      <c r="E49" s="45">
        <f t="shared" si="7"/>
        <v>-50804</v>
      </c>
      <c r="F49" s="45">
        <f t="shared" si="7"/>
        <v>-87879</v>
      </c>
    </row>
    <row r="50" spans="2:6" x14ac:dyDescent="0.35">
      <c r="B50" s="22" t="s">
        <v>38</v>
      </c>
      <c r="C50" s="38">
        <f>SUM(C51:C55)</f>
        <v>6086</v>
      </c>
      <c r="D50" s="38">
        <f t="shared" ref="D50:F50" si="8">SUM(D51:D55)</f>
        <v>5432</v>
      </c>
      <c r="E50" s="38">
        <f t="shared" si="8"/>
        <v>5169</v>
      </c>
      <c r="F50" s="38">
        <f t="shared" si="8"/>
        <v>4878</v>
      </c>
    </row>
    <row r="51" spans="2:6" x14ac:dyDescent="0.35">
      <c r="B51" s="9" t="s">
        <v>39</v>
      </c>
      <c r="C51" s="42">
        <v>0</v>
      </c>
      <c r="D51" s="42">
        <v>0</v>
      </c>
      <c r="E51" s="42">
        <v>0</v>
      </c>
      <c r="F51" s="42">
        <v>0</v>
      </c>
    </row>
    <row r="52" spans="2:6" x14ac:dyDescent="0.35">
      <c r="B52" s="23" t="s">
        <v>40</v>
      </c>
      <c r="C52" s="40">
        <v>4522</v>
      </c>
      <c r="D52" s="40">
        <v>5459</v>
      </c>
      <c r="E52" s="40">
        <v>5225</v>
      </c>
      <c r="F52" s="40">
        <v>5272</v>
      </c>
    </row>
    <row r="53" spans="2:6" x14ac:dyDescent="0.35">
      <c r="B53" s="9" t="s">
        <v>41</v>
      </c>
      <c r="C53" s="42">
        <v>0</v>
      </c>
      <c r="D53" s="42">
        <v>0</v>
      </c>
      <c r="E53" s="42">
        <v>4</v>
      </c>
      <c r="F53" s="42">
        <v>-4</v>
      </c>
    </row>
    <row r="54" spans="2:6" x14ac:dyDescent="0.35">
      <c r="B54" s="23" t="s">
        <v>42</v>
      </c>
      <c r="C54" s="40">
        <v>-21</v>
      </c>
      <c r="D54" s="40">
        <v>287</v>
      </c>
      <c r="E54" s="40">
        <v>6</v>
      </c>
      <c r="F54" s="40">
        <v>4</v>
      </c>
    </row>
    <row r="55" spans="2:6" x14ac:dyDescent="0.35">
      <c r="B55" s="9" t="s">
        <v>43</v>
      </c>
      <c r="C55" s="42">
        <v>1585</v>
      </c>
      <c r="D55" s="42">
        <v>-314</v>
      </c>
      <c r="E55" s="42">
        <v>-66</v>
      </c>
      <c r="F55" s="42">
        <v>-394</v>
      </c>
    </row>
    <row r="56" spans="2:6" x14ac:dyDescent="0.35">
      <c r="B56" s="22" t="s">
        <v>44</v>
      </c>
      <c r="C56" s="38">
        <f>SUM(C57:C61)</f>
        <v>-63621</v>
      </c>
      <c r="D56" s="38">
        <f t="shared" ref="D56:F56" si="9">SUM(D57:D61)</f>
        <v>-63284</v>
      </c>
      <c r="E56" s="38">
        <f t="shared" si="9"/>
        <v>-58745</v>
      </c>
      <c r="F56" s="38">
        <f t="shared" si="9"/>
        <v>-51330</v>
      </c>
    </row>
    <row r="57" spans="2:6" x14ac:dyDescent="0.35">
      <c r="B57" s="9" t="s">
        <v>45</v>
      </c>
      <c r="C57" s="42">
        <v>-60812</v>
      </c>
      <c r="D57" s="42">
        <v>-58164</v>
      </c>
      <c r="E57" s="42">
        <v>-56133</v>
      </c>
      <c r="F57" s="42">
        <v>-45719</v>
      </c>
    </row>
    <row r="58" spans="2:6" x14ac:dyDescent="0.35">
      <c r="B58" s="23" t="s">
        <v>78</v>
      </c>
      <c r="C58" s="40">
        <v>0</v>
      </c>
      <c r="D58" s="40">
        <v>-5</v>
      </c>
      <c r="E58" s="40">
        <v>-3</v>
      </c>
      <c r="F58" s="40">
        <v>0</v>
      </c>
    </row>
    <row r="59" spans="2:6" x14ac:dyDescent="0.35">
      <c r="B59" s="9" t="s">
        <v>46</v>
      </c>
      <c r="C59" s="42">
        <v>0</v>
      </c>
      <c r="D59" s="42">
        <v>0</v>
      </c>
      <c r="E59" s="42">
        <v>0</v>
      </c>
      <c r="F59" s="42">
        <v>0</v>
      </c>
    </row>
    <row r="60" spans="2:6" x14ac:dyDescent="0.35">
      <c r="B60" s="23" t="s">
        <v>47</v>
      </c>
      <c r="C60" s="40">
        <v>0</v>
      </c>
      <c r="D60" s="40">
        <v>0</v>
      </c>
      <c r="E60" s="40">
        <v>0</v>
      </c>
      <c r="F60" s="40">
        <v>0</v>
      </c>
    </row>
    <row r="61" spans="2:6" x14ac:dyDescent="0.35">
      <c r="B61" s="9" t="s">
        <v>48</v>
      </c>
      <c r="C61" s="42">
        <v>-2809</v>
      </c>
      <c r="D61" s="42">
        <v>-5115</v>
      </c>
      <c r="E61" s="42">
        <v>-2609</v>
      </c>
      <c r="F61" s="42">
        <v>-5611</v>
      </c>
    </row>
    <row r="62" spans="2:6" x14ac:dyDescent="0.35">
      <c r="B62" s="22" t="s">
        <v>49</v>
      </c>
      <c r="C62" s="38">
        <f>SUM(C63:C68)</f>
        <v>-1796</v>
      </c>
      <c r="D62" s="38">
        <f t="shared" ref="D62:F62" si="10">SUM(D63:D68)</f>
        <v>-1789</v>
      </c>
      <c r="E62" s="38">
        <f t="shared" si="10"/>
        <v>2772</v>
      </c>
      <c r="F62" s="38">
        <f t="shared" si="10"/>
        <v>-41427</v>
      </c>
    </row>
    <row r="63" spans="2:6" x14ac:dyDescent="0.35">
      <c r="B63" s="35" t="s">
        <v>54</v>
      </c>
      <c r="C63" s="42">
        <v>0</v>
      </c>
      <c r="D63" s="42">
        <v>0</v>
      </c>
      <c r="E63" s="42">
        <v>0</v>
      </c>
      <c r="F63" s="42">
        <v>0</v>
      </c>
    </row>
    <row r="64" spans="2:6" x14ac:dyDescent="0.35">
      <c r="B64" s="33" t="s">
        <v>55</v>
      </c>
      <c r="C64" s="48">
        <v>0</v>
      </c>
      <c r="D64" s="48">
        <v>0</v>
      </c>
      <c r="E64" s="48">
        <v>0</v>
      </c>
      <c r="F64" s="48">
        <v>0</v>
      </c>
    </row>
    <row r="65" spans="2:6" x14ac:dyDescent="0.35">
      <c r="B65" s="9" t="s">
        <v>50</v>
      </c>
      <c r="C65" s="42">
        <v>-1648</v>
      </c>
      <c r="D65" s="42">
        <v>-1789</v>
      </c>
      <c r="E65" s="42">
        <v>2772</v>
      </c>
      <c r="F65" s="42">
        <v>-41070</v>
      </c>
    </row>
    <row r="66" spans="2:6" x14ac:dyDescent="0.35">
      <c r="B66" s="23" t="s">
        <v>51</v>
      </c>
      <c r="C66" s="40">
        <v>-148</v>
      </c>
      <c r="D66" s="40">
        <v>0</v>
      </c>
      <c r="E66" s="40">
        <v>0</v>
      </c>
      <c r="F66" s="40">
        <v>-357</v>
      </c>
    </row>
    <row r="67" spans="2:6" x14ac:dyDescent="0.35">
      <c r="B67" s="36" t="s">
        <v>52</v>
      </c>
      <c r="C67" s="46">
        <v>0</v>
      </c>
      <c r="D67" s="46">
        <v>0</v>
      </c>
      <c r="E67" s="46">
        <v>0</v>
      </c>
      <c r="F67" s="46">
        <v>0</v>
      </c>
    </row>
    <row r="68" spans="2:6" x14ac:dyDescent="0.35">
      <c r="B68" s="33" t="s">
        <v>53</v>
      </c>
      <c r="C68" s="48">
        <v>0</v>
      </c>
      <c r="D68" s="48">
        <v>0</v>
      </c>
      <c r="E68" s="48">
        <v>0</v>
      </c>
      <c r="F68" s="48">
        <v>0</v>
      </c>
    </row>
    <row r="69" spans="2:6" x14ac:dyDescent="0.35">
      <c r="B69" s="2" t="s">
        <v>3</v>
      </c>
      <c r="C69" s="45">
        <f>C45+C46+C49</f>
        <v>-21613</v>
      </c>
      <c r="D69" s="45">
        <f t="shared" ref="D69:F69" si="11">D45+D46+D49</f>
        <v>-22659</v>
      </c>
      <c r="E69" s="45">
        <f t="shared" si="11"/>
        <v>-18619</v>
      </c>
      <c r="F69" s="45">
        <f t="shared" si="11"/>
        <v>-39629</v>
      </c>
    </row>
    <row r="70" spans="2:6" x14ac:dyDescent="0.35">
      <c r="B70" s="26" t="s">
        <v>14</v>
      </c>
      <c r="C70" s="40">
        <v>0</v>
      </c>
      <c r="D70" s="40">
        <v>0</v>
      </c>
      <c r="E70" s="40">
        <v>0</v>
      </c>
      <c r="F70" s="40">
        <v>0</v>
      </c>
    </row>
    <row r="71" spans="2:6" x14ac:dyDescent="0.35">
      <c r="B71" s="1" t="s">
        <v>15</v>
      </c>
      <c r="C71" s="42">
        <v>3877</v>
      </c>
      <c r="D71" s="42">
        <v>0</v>
      </c>
      <c r="E71" s="42">
        <v>2373</v>
      </c>
      <c r="F71" s="42">
        <v>19348</v>
      </c>
    </row>
    <row r="72" spans="2:6" x14ac:dyDescent="0.35">
      <c r="B72" s="26" t="s">
        <v>74</v>
      </c>
      <c r="C72" s="40">
        <v>0</v>
      </c>
      <c r="D72" s="40">
        <v>0</v>
      </c>
      <c r="E72" s="40">
        <v>0</v>
      </c>
      <c r="F72" s="40">
        <v>0</v>
      </c>
    </row>
    <row r="73" spans="2:6" x14ac:dyDescent="0.35">
      <c r="B73" s="2" t="s">
        <v>16</v>
      </c>
      <c r="C73" s="45">
        <f>SUM(C69:C72)</f>
        <v>-17736</v>
      </c>
      <c r="D73" s="45">
        <f t="shared" ref="D73:F73" si="12">SUM(D69:D72)</f>
        <v>-22659</v>
      </c>
      <c r="E73" s="45">
        <f t="shared" si="12"/>
        <v>-16246</v>
      </c>
      <c r="F73" s="45">
        <f t="shared" si="12"/>
        <v>-20281</v>
      </c>
    </row>
    <row r="74" spans="2:6" x14ac:dyDescent="0.35">
      <c r="B74" s="26" t="s">
        <v>17</v>
      </c>
      <c r="C74" s="40">
        <v>0</v>
      </c>
      <c r="D74" s="40">
        <v>0</v>
      </c>
      <c r="E74" s="40">
        <v>0</v>
      </c>
      <c r="F74" s="40">
        <v>0</v>
      </c>
    </row>
    <row r="75" spans="2:6" x14ac:dyDescent="0.35">
      <c r="B75" s="2" t="s">
        <v>25</v>
      </c>
      <c r="C75" s="45">
        <f>+C73+C74</f>
        <v>-17736</v>
      </c>
      <c r="D75" s="45">
        <f t="shared" ref="D75:F75" si="13">+D73+D74</f>
        <v>-22659</v>
      </c>
      <c r="E75" s="45">
        <f t="shared" si="13"/>
        <v>-16246</v>
      </c>
      <c r="F75" s="45">
        <f t="shared" si="13"/>
        <v>-20281</v>
      </c>
    </row>
    <row r="76" spans="2:6" x14ac:dyDescent="0.35">
      <c r="B76" s="1"/>
      <c r="C76" s="16"/>
      <c r="D76" s="17"/>
      <c r="E76" s="20"/>
      <c r="F76" s="20"/>
    </row>
    <row r="77" spans="2:6" x14ac:dyDescent="0.35">
      <c r="B77" s="27" t="s">
        <v>73</v>
      </c>
      <c r="C77" s="19"/>
      <c r="D77" s="19"/>
      <c r="E77" s="19"/>
      <c r="F77" s="19"/>
    </row>
    <row r="78" spans="2:6" x14ac:dyDescent="0.35">
      <c r="B78" s="1"/>
      <c r="C78" s="19"/>
      <c r="D78" s="19"/>
      <c r="E78" s="19"/>
      <c r="F78" s="19"/>
    </row>
    <row r="79" spans="2:6" x14ac:dyDescent="0.35">
      <c r="B79" s="1"/>
      <c r="C79" s="1"/>
      <c r="D79" s="1"/>
      <c r="E79" s="1"/>
      <c r="F79" s="1"/>
    </row>
    <row r="80" spans="2:6" x14ac:dyDescent="0.35">
      <c r="B80" s="27"/>
    </row>
    <row r="83" spans="3:6" x14ac:dyDescent="0.35">
      <c r="C83" s="29"/>
      <c r="D83" s="29"/>
      <c r="E83" s="29"/>
      <c r="F83" s="29"/>
    </row>
    <row r="85" spans="3:6" x14ac:dyDescent="0.35">
      <c r="C85" s="29"/>
      <c r="D85" s="29"/>
      <c r="E85" s="29"/>
      <c r="F85" s="29"/>
    </row>
  </sheetData>
  <conditionalFormatting sqref="B10:B12">
    <cfRule type="duplicateValues" dxfId="23" priority="5"/>
    <cfRule type="duplicateValues" dxfId="22" priority="6"/>
  </conditionalFormatting>
  <conditionalFormatting sqref="B14">
    <cfRule type="duplicateValues" dxfId="21" priority="3"/>
    <cfRule type="duplicateValues" dxfId="20" priority="4"/>
  </conditionalFormatting>
  <conditionalFormatting sqref="B17:B18">
    <cfRule type="duplicateValues" dxfId="19" priority="1"/>
    <cfRule type="duplicateValues" dxfId="18" priority="2"/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13772-5B6C-46EF-A88B-3F3FB378E3E4}">
  <dimension ref="A1:M104"/>
  <sheetViews>
    <sheetView showGridLines="0" zoomScale="70" zoomScaleNormal="70" workbookViewId="0">
      <pane xSplit="2" ySplit="3" topLeftCell="C4" activePane="bottomRight" state="frozen"/>
      <selection activeCell="N64" sqref="N64"/>
      <selection pane="topRight" activeCell="N64" sqref="N64"/>
      <selection pane="bottomLeft" activeCell="N64" sqref="N64"/>
      <selection pane="bottomRight" activeCell="Q59" sqref="Q59"/>
    </sheetView>
  </sheetViews>
  <sheetFormatPr defaultColWidth="8.81640625" defaultRowHeight="14.5" x14ac:dyDescent="0.35"/>
  <cols>
    <col min="1" max="1" width="2.81640625" customWidth="1"/>
    <col min="2" max="2" width="52.1796875" customWidth="1"/>
    <col min="3" max="5" width="14.81640625" customWidth="1"/>
    <col min="6" max="7" width="14.81640625" bestFit="1" customWidth="1"/>
    <col min="8" max="8" width="14.81640625" customWidth="1"/>
    <col min="9" max="9" width="14.81640625" bestFit="1" customWidth="1"/>
    <col min="10" max="10" width="16.1796875" bestFit="1" customWidth="1"/>
    <col min="11" max="13" width="14.81640625" bestFit="1" customWidth="1"/>
    <col min="14" max="14" width="10.1796875" bestFit="1" customWidth="1"/>
    <col min="15" max="21" width="9.1796875" customWidth="1"/>
  </cols>
  <sheetData>
    <row r="1" spans="1:13" x14ac:dyDescent="0.35">
      <c r="A1" s="1"/>
      <c r="B1" s="1"/>
      <c r="C1" s="7"/>
      <c r="D1" s="1"/>
      <c r="E1" s="1"/>
      <c r="F1" s="1"/>
      <c r="G1" s="1"/>
      <c r="H1" s="10"/>
      <c r="I1" s="7"/>
      <c r="J1" s="10"/>
      <c r="K1" s="1"/>
    </row>
    <row r="2" spans="1:13" ht="14.5" customHeight="1" x14ac:dyDescent="0.35">
      <c r="A2" s="2"/>
      <c r="B2" s="34" t="s">
        <v>75</v>
      </c>
      <c r="C2" s="37">
        <v>44651</v>
      </c>
      <c r="D2" s="37">
        <f>+C2+100-DAY(C2+100)</f>
        <v>44742</v>
      </c>
      <c r="E2" s="37">
        <f t="shared" ref="E2:M2" si="0">+D2+100-DAY(D2+100)</f>
        <v>44834</v>
      </c>
      <c r="F2" s="37">
        <f t="shared" si="0"/>
        <v>44926</v>
      </c>
      <c r="G2" s="37">
        <f t="shared" si="0"/>
        <v>45016</v>
      </c>
      <c r="H2" s="37">
        <f t="shared" si="0"/>
        <v>45107</v>
      </c>
      <c r="I2" s="37">
        <f t="shared" si="0"/>
        <v>45199</v>
      </c>
      <c r="J2" s="37">
        <f t="shared" si="0"/>
        <v>45291</v>
      </c>
      <c r="K2" s="37">
        <f t="shared" si="0"/>
        <v>45382</v>
      </c>
      <c r="L2" s="37">
        <f t="shared" si="0"/>
        <v>45473</v>
      </c>
      <c r="M2" s="37">
        <f t="shared" si="0"/>
        <v>45565</v>
      </c>
    </row>
    <row r="3" spans="1:13" ht="14.4" customHeight="1" x14ac:dyDescent="0.35">
      <c r="A3" s="14"/>
      <c r="B3" s="34" t="s">
        <v>76</v>
      </c>
      <c r="C3" s="15" t="str">
        <f>IF(MONTH(C2)&lt;=3,"1T",IF(MONTH(C2)&lt;=6,"2T",IF(MONTH(C2)&lt;=9,"3T","4T")))&amp;RIGHT(YEAR(C2),2)</f>
        <v>1T22</v>
      </c>
      <c r="D3" s="15" t="str">
        <f>IF(MONTH(D2)&lt;=3,"1T",IF(MONTH(D2)&lt;=6,"2T",IF(MONTH(D2)&lt;=9,"3T","4T")))&amp;RIGHT(YEAR(D2),2)</f>
        <v>2T22</v>
      </c>
      <c r="E3" s="15" t="str">
        <f t="shared" ref="E3:M3" si="1">IF(MONTH(E2)&lt;=3,"1T",IF(MONTH(E2)&lt;=6,"2T",IF(MONTH(E2)&lt;=9,"3T","4T")))&amp;RIGHT(YEAR(E2),2)</f>
        <v>3T22</v>
      </c>
      <c r="F3" s="15" t="str">
        <f t="shared" si="1"/>
        <v>4T22</v>
      </c>
      <c r="G3" s="15" t="str">
        <f t="shared" si="1"/>
        <v>1T23</v>
      </c>
      <c r="H3" s="15" t="str">
        <f t="shared" si="1"/>
        <v>2T23</v>
      </c>
      <c r="I3" s="15" t="str">
        <f t="shared" si="1"/>
        <v>3T23</v>
      </c>
      <c r="J3" s="15" t="str">
        <f t="shared" si="1"/>
        <v>4T23</v>
      </c>
      <c r="K3" s="15" t="str">
        <f t="shared" si="1"/>
        <v>1T24</v>
      </c>
      <c r="L3" s="15" t="str">
        <f t="shared" si="1"/>
        <v>2T24</v>
      </c>
      <c r="M3" s="15" t="str">
        <f t="shared" si="1"/>
        <v>3T24</v>
      </c>
    </row>
    <row r="4" spans="1:13" x14ac:dyDescent="0.35">
      <c r="A4" s="2"/>
      <c r="B4" s="22" t="s">
        <v>0</v>
      </c>
      <c r="C4" s="38">
        <f t="shared" ref="C4:L4" si="2">C5+C13+C19+C20</f>
        <v>2364409</v>
      </c>
      <c r="D4" s="38">
        <f t="shared" si="2"/>
        <v>2640758</v>
      </c>
      <c r="E4" s="38">
        <f t="shared" si="2"/>
        <v>2373152</v>
      </c>
      <c r="F4" s="38">
        <f t="shared" si="2"/>
        <v>2669528</v>
      </c>
      <c r="G4" s="38">
        <f t="shared" si="2"/>
        <v>2740793</v>
      </c>
      <c r="H4" s="38">
        <f t="shared" si="2"/>
        <v>2735839</v>
      </c>
      <c r="I4" s="38">
        <f t="shared" si="2"/>
        <v>2698759</v>
      </c>
      <c r="J4" s="38">
        <f t="shared" si="2"/>
        <v>2910744</v>
      </c>
      <c r="K4" s="38">
        <f t="shared" si="2"/>
        <v>2933445</v>
      </c>
      <c r="L4" s="38">
        <f t="shared" si="2"/>
        <v>2864143</v>
      </c>
      <c r="M4" s="38">
        <f>M5+M13+M19+M20</f>
        <v>4014445</v>
      </c>
    </row>
    <row r="5" spans="1:13" x14ac:dyDescent="0.35">
      <c r="A5" s="2"/>
      <c r="B5" s="11" t="s">
        <v>30</v>
      </c>
      <c r="C5" s="39">
        <f t="shared" ref="C5:M5" si="3">SUM(C6:C12)</f>
        <v>2319741</v>
      </c>
      <c r="D5" s="39">
        <f t="shared" si="3"/>
        <v>2396151</v>
      </c>
      <c r="E5" s="39">
        <f t="shared" si="3"/>
        <v>2321696</v>
      </c>
      <c r="F5" s="39">
        <f t="shared" si="3"/>
        <v>2343380</v>
      </c>
      <c r="G5" s="39">
        <f t="shared" si="3"/>
        <v>2489769</v>
      </c>
      <c r="H5" s="39">
        <f t="shared" si="3"/>
        <v>2456823</v>
      </c>
      <c r="I5" s="39">
        <f t="shared" si="3"/>
        <v>2370346</v>
      </c>
      <c r="J5" s="39">
        <f t="shared" si="3"/>
        <v>2652188</v>
      </c>
      <c r="K5" s="39">
        <f t="shared" si="3"/>
        <v>2592436</v>
      </c>
      <c r="L5" s="39">
        <f t="shared" si="3"/>
        <v>2530703</v>
      </c>
      <c r="M5" s="39">
        <f t="shared" si="3"/>
        <v>3938181</v>
      </c>
    </row>
    <row r="6" spans="1:13" x14ac:dyDescent="0.35">
      <c r="A6" s="1"/>
      <c r="B6" s="23" t="s">
        <v>31</v>
      </c>
      <c r="C6" s="40">
        <v>1667460</v>
      </c>
      <c r="D6" s="40">
        <v>1786426</v>
      </c>
      <c r="E6" s="40">
        <v>1837022</v>
      </c>
      <c r="F6" s="40">
        <v>1871806</v>
      </c>
      <c r="G6" s="40">
        <v>612489</v>
      </c>
      <c r="H6" s="40">
        <v>516975</v>
      </c>
      <c r="I6" s="40">
        <v>649387</v>
      </c>
      <c r="J6" s="40">
        <v>948375</v>
      </c>
      <c r="K6" s="41">
        <v>863746</v>
      </c>
      <c r="L6" s="41">
        <v>1054784</v>
      </c>
      <c r="M6" s="41">
        <v>3557130</v>
      </c>
    </row>
    <row r="7" spans="1:13" x14ac:dyDescent="0.35">
      <c r="A7" s="1"/>
      <c r="B7" s="9" t="s">
        <v>32</v>
      </c>
      <c r="C7" s="42">
        <v>0</v>
      </c>
      <c r="D7" s="42">
        <v>0</v>
      </c>
      <c r="E7" s="42">
        <v>0</v>
      </c>
      <c r="F7" s="42">
        <v>0</v>
      </c>
      <c r="G7" s="42">
        <v>1157616</v>
      </c>
      <c r="H7" s="42">
        <v>1188084</v>
      </c>
      <c r="I7" s="42">
        <v>1166459</v>
      </c>
      <c r="J7" s="42">
        <v>1153919</v>
      </c>
      <c r="K7" s="10">
        <v>1072821</v>
      </c>
      <c r="L7" s="10">
        <v>813567</v>
      </c>
      <c r="M7" s="10">
        <v>-262650</v>
      </c>
    </row>
    <row r="8" spans="1:13" x14ac:dyDescent="0.35">
      <c r="A8" s="1"/>
      <c r="B8" s="23" t="s">
        <v>11</v>
      </c>
      <c r="C8" s="40">
        <v>414616</v>
      </c>
      <c r="D8" s="40">
        <v>429934</v>
      </c>
      <c r="E8" s="40">
        <v>420294</v>
      </c>
      <c r="F8" s="40">
        <v>393001</v>
      </c>
      <c r="G8" s="40">
        <v>402674</v>
      </c>
      <c r="H8" s="40">
        <v>379734</v>
      </c>
      <c r="I8" s="40">
        <v>365131</v>
      </c>
      <c r="J8" s="40">
        <v>369434</v>
      </c>
      <c r="K8" s="41">
        <v>365465</v>
      </c>
      <c r="L8" s="41">
        <v>397907</v>
      </c>
      <c r="M8" s="41">
        <v>369609</v>
      </c>
    </row>
    <row r="9" spans="1:13" x14ac:dyDescent="0.35">
      <c r="A9" s="1"/>
      <c r="B9" s="9" t="s">
        <v>23</v>
      </c>
      <c r="C9" s="42">
        <v>228313</v>
      </c>
      <c r="D9" s="42">
        <v>170316</v>
      </c>
      <c r="E9" s="42">
        <v>53702</v>
      </c>
      <c r="F9" s="42">
        <v>68292</v>
      </c>
      <c r="G9" s="42">
        <v>308418</v>
      </c>
      <c r="H9" s="42">
        <v>363454</v>
      </c>
      <c r="I9" s="42">
        <v>180615</v>
      </c>
      <c r="J9" s="42">
        <v>172256</v>
      </c>
      <c r="K9" s="10">
        <v>283685</v>
      </c>
      <c r="L9" s="10">
        <v>257547</v>
      </c>
      <c r="M9" s="10">
        <v>267839</v>
      </c>
    </row>
    <row r="10" spans="1:13" x14ac:dyDescent="0.35">
      <c r="A10" s="1"/>
      <c r="B10" s="23" t="s">
        <v>22</v>
      </c>
      <c r="C10" s="40">
        <v>9352</v>
      </c>
      <c r="D10" s="40">
        <v>9475</v>
      </c>
      <c r="E10" s="40">
        <v>10678</v>
      </c>
      <c r="F10" s="40">
        <v>10281</v>
      </c>
      <c r="G10" s="40">
        <v>8572</v>
      </c>
      <c r="H10" s="40">
        <v>8576</v>
      </c>
      <c r="I10" s="40">
        <v>8754</v>
      </c>
      <c r="J10" s="40">
        <v>8204</v>
      </c>
      <c r="K10" s="41">
        <v>6719</v>
      </c>
      <c r="L10" s="41">
        <v>6898</v>
      </c>
      <c r="M10" s="41">
        <v>6253</v>
      </c>
    </row>
    <row r="11" spans="1:13" x14ac:dyDescent="0.35">
      <c r="A11" s="1"/>
      <c r="B11" s="9" t="s">
        <v>10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10">
        <v>0</v>
      </c>
      <c r="L11" s="10">
        <v>0</v>
      </c>
      <c r="M11" s="10">
        <v>0</v>
      </c>
    </row>
    <row r="12" spans="1:13" x14ac:dyDescent="0.35">
      <c r="A12" s="1"/>
      <c r="B12" s="23" t="s">
        <v>12</v>
      </c>
      <c r="C12" s="40">
        <v>0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1">
        <v>0</v>
      </c>
      <c r="L12" s="41">
        <v>0</v>
      </c>
      <c r="M12" s="41">
        <v>0</v>
      </c>
    </row>
    <row r="13" spans="1:13" x14ac:dyDescent="0.35">
      <c r="A13" s="2"/>
      <c r="B13" s="11" t="s">
        <v>33</v>
      </c>
      <c r="C13" s="39">
        <f t="shared" ref="C13:M13" si="4">SUM(C14:C18)</f>
        <v>602794</v>
      </c>
      <c r="D13" s="39">
        <f t="shared" si="4"/>
        <v>799169</v>
      </c>
      <c r="E13" s="39">
        <f t="shared" si="4"/>
        <v>531629</v>
      </c>
      <c r="F13" s="39">
        <f t="shared" si="4"/>
        <v>732515</v>
      </c>
      <c r="G13" s="39">
        <f t="shared" si="4"/>
        <v>740831</v>
      </c>
      <c r="H13" s="39">
        <f t="shared" si="4"/>
        <v>1008084</v>
      </c>
      <c r="I13" s="39">
        <f t="shared" si="4"/>
        <v>936791</v>
      </c>
      <c r="J13" s="39">
        <f t="shared" si="4"/>
        <v>927657</v>
      </c>
      <c r="K13" s="39">
        <f t="shared" si="4"/>
        <v>1021776</v>
      </c>
      <c r="L13" s="39">
        <f t="shared" si="4"/>
        <v>1017041</v>
      </c>
      <c r="M13" s="39">
        <f t="shared" si="4"/>
        <v>845074</v>
      </c>
    </row>
    <row r="14" spans="1:13" x14ac:dyDescent="0.35">
      <c r="A14" s="6"/>
      <c r="B14" s="24" t="s">
        <v>22</v>
      </c>
      <c r="C14" s="43">
        <v>289912</v>
      </c>
      <c r="D14" s="43">
        <v>289669</v>
      </c>
      <c r="E14" s="43">
        <v>341450</v>
      </c>
      <c r="F14" s="43">
        <v>345998</v>
      </c>
      <c r="G14" s="43">
        <v>354877</v>
      </c>
      <c r="H14" s="43">
        <v>622130</v>
      </c>
      <c r="I14" s="43">
        <v>423844</v>
      </c>
      <c r="J14" s="43">
        <v>407855</v>
      </c>
      <c r="K14" s="44">
        <v>501159</v>
      </c>
      <c r="L14" s="44">
        <v>511763</v>
      </c>
      <c r="M14" s="44">
        <v>468177</v>
      </c>
    </row>
    <row r="15" spans="1:13" x14ac:dyDescent="0.35">
      <c r="A15" s="1"/>
      <c r="B15" s="9" t="s">
        <v>13</v>
      </c>
      <c r="C15" s="42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10">
        <v>0</v>
      </c>
      <c r="L15" s="10">
        <v>0</v>
      </c>
      <c r="M15" s="10">
        <v>0</v>
      </c>
    </row>
    <row r="16" spans="1:13" x14ac:dyDescent="0.35">
      <c r="A16" s="1"/>
      <c r="B16" s="23" t="s">
        <v>29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1">
        <v>0</v>
      </c>
      <c r="L16" s="41">
        <v>0</v>
      </c>
      <c r="M16" s="41">
        <v>0</v>
      </c>
    </row>
    <row r="17" spans="1:13" x14ac:dyDescent="0.35">
      <c r="A17" s="1"/>
      <c r="B17" s="9" t="s">
        <v>10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10">
        <v>0</v>
      </c>
      <c r="L17" s="10">
        <v>0</v>
      </c>
      <c r="M17" s="10">
        <v>0</v>
      </c>
    </row>
    <row r="18" spans="1:13" x14ac:dyDescent="0.35">
      <c r="A18" s="1"/>
      <c r="B18" s="24" t="s">
        <v>35</v>
      </c>
      <c r="C18" s="40">
        <v>312882</v>
      </c>
      <c r="D18" s="40">
        <v>509500</v>
      </c>
      <c r="E18" s="40">
        <v>190179</v>
      </c>
      <c r="F18" s="40">
        <v>386517</v>
      </c>
      <c r="G18" s="40">
        <v>385954</v>
      </c>
      <c r="H18" s="40">
        <v>385954</v>
      </c>
      <c r="I18" s="40">
        <v>512947</v>
      </c>
      <c r="J18" s="40">
        <v>519802</v>
      </c>
      <c r="K18" s="41">
        <v>520617</v>
      </c>
      <c r="L18" s="41">
        <v>505278</v>
      </c>
      <c r="M18" s="41">
        <v>376897</v>
      </c>
    </row>
    <row r="19" spans="1:13" s="5" customFormat="1" x14ac:dyDescent="0.35">
      <c r="A19" s="4"/>
      <c r="B19" s="11" t="s">
        <v>19</v>
      </c>
      <c r="C19" s="45">
        <v>144733</v>
      </c>
      <c r="D19" s="45">
        <v>180531</v>
      </c>
      <c r="E19" s="45">
        <v>153133</v>
      </c>
      <c r="F19" s="45">
        <v>172099</v>
      </c>
      <c r="G19" s="45">
        <v>171888</v>
      </c>
      <c r="H19" s="45">
        <v>-62009</v>
      </c>
      <c r="I19" s="45">
        <v>25831</v>
      </c>
      <c r="J19" s="45">
        <v>7687</v>
      </c>
      <c r="K19" s="39">
        <v>23161</v>
      </c>
      <c r="L19" s="39">
        <v>22091</v>
      </c>
      <c r="M19" s="39">
        <v>21400</v>
      </c>
    </row>
    <row r="20" spans="1:13" x14ac:dyDescent="0.35">
      <c r="A20" s="2"/>
      <c r="B20" s="25" t="s">
        <v>21</v>
      </c>
      <c r="C20" s="38">
        <f t="shared" ref="C20:M20" si="5">SUM(C21:C31)</f>
        <v>-702859</v>
      </c>
      <c r="D20" s="38">
        <f t="shared" si="5"/>
        <v>-735093</v>
      </c>
      <c r="E20" s="38">
        <f t="shared" si="5"/>
        <v>-633306</v>
      </c>
      <c r="F20" s="38">
        <f t="shared" si="5"/>
        <v>-578466</v>
      </c>
      <c r="G20" s="38">
        <f t="shared" si="5"/>
        <v>-661695</v>
      </c>
      <c r="H20" s="38">
        <f t="shared" si="5"/>
        <v>-667059</v>
      </c>
      <c r="I20" s="38">
        <f t="shared" si="5"/>
        <v>-634209</v>
      </c>
      <c r="J20" s="38">
        <f t="shared" si="5"/>
        <v>-676788</v>
      </c>
      <c r="K20" s="38">
        <f t="shared" si="5"/>
        <v>-703928</v>
      </c>
      <c r="L20" s="38">
        <f t="shared" si="5"/>
        <v>-705692</v>
      </c>
      <c r="M20" s="38">
        <f t="shared" si="5"/>
        <v>-790210</v>
      </c>
    </row>
    <row r="21" spans="1:13" s="5" customFormat="1" x14ac:dyDescent="0.35">
      <c r="A21" s="3"/>
      <c r="B21" s="9" t="s">
        <v>56</v>
      </c>
      <c r="C21" s="42">
        <v>-218386</v>
      </c>
      <c r="D21" s="42">
        <v>-223234</v>
      </c>
      <c r="E21" s="42">
        <v>-158496</v>
      </c>
      <c r="F21" s="42">
        <v>-159707</v>
      </c>
      <c r="G21" s="42">
        <v>-161249</v>
      </c>
      <c r="H21" s="42">
        <v>-184116</v>
      </c>
      <c r="I21" s="42">
        <v>-182165</v>
      </c>
      <c r="J21" s="42">
        <v>-186288</v>
      </c>
      <c r="K21" s="10">
        <v>-184046</v>
      </c>
      <c r="L21" s="10">
        <v>-184998</v>
      </c>
      <c r="M21" s="10">
        <v>-183387</v>
      </c>
    </row>
    <row r="22" spans="1:13" x14ac:dyDescent="0.35">
      <c r="A22" s="1"/>
      <c r="B22" s="23" t="s">
        <v>57</v>
      </c>
      <c r="C22" s="40">
        <v>-219563</v>
      </c>
      <c r="D22" s="40">
        <v>-235744</v>
      </c>
      <c r="E22" s="40">
        <v>-249343</v>
      </c>
      <c r="F22" s="40">
        <v>-274152</v>
      </c>
      <c r="G22" s="40">
        <v>-251399</v>
      </c>
      <c r="H22" s="40">
        <v>-243661</v>
      </c>
      <c r="I22" s="40">
        <v>-250027</v>
      </c>
      <c r="J22" s="40">
        <v>-272360</v>
      </c>
      <c r="K22" s="41">
        <v>-266257</v>
      </c>
      <c r="L22" s="41">
        <v>-263734</v>
      </c>
      <c r="M22" s="41">
        <v>-378844</v>
      </c>
    </row>
    <row r="23" spans="1:13" s="5" customFormat="1" x14ac:dyDescent="0.35">
      <c r="A23" s="3"/>
      <c r="B23" s="9" t="s">
        <v>58</v>
      </c>
      <c r="C23" s="42">
        <v>-1715</v>
      </c>
      <c r="D23" s="42">
        <v>-1774</v>
      </c>
      <c r="E23" s="42">
        <v>-1799</v>
      </c>
      <c r="F23" s="42">
        <v>-1776</v>
      </c>
      <c r="G23" s="42">
        <v>-1897</v>
      </c>
      <c r="H23" s="42">
        <v>-1856</v>
      </c>
      <c r="I23" s="42">
        <v>-375</v>
      </c>
      <c r="J23" s="42">
        <v>-344</v>
      </c>
      <c r="K23" s="10">
        <v>-296</v>
      </c>
      <c r="L23" s="10">
        <v>-317</v>
      </c>
      <c r="M23" s="10">
        <v>-354</v>
      </c>
    </row>
    <row r="24" spans="1:13" x14ac:dyDescent="0.35">
      <c r="A24" s="1"/>
      <c r="B24" s="23" t="s">
        <v>59</v>
      </c>
      <c r="C24" s="40">
        <v>-68981</v>
      </c>
      <c r="D24" s="40">
        <v>-68342</v>
      </c>
      <c r="E24" s="40">
        <v>-67455</v>
      </c>
      <c r="F24" s="40">
        <v>43841</v>
      </c>
      <c r="G24" s="40">
        <v>-10587</v>
      </c>
      <c r="H24" s="40">
        <v>-10995</v>
      </c>
      <c r="I24" s="40">
        <v>5418</v>
      </c>
      <c r="J24" s="40">
        <v>-11043</v>
      </c>
      <c r="K24" s="41">
        <v>-10317</v>
      </c>
      <c r="L24" s="41">
        <v>-10904</v>
      </c>
      <c r="M24" s="41">
        <v>-11870</v>
      </c>
    </row>
    <row r="25" spans="1:13" s="5" customFormat="1" x14ac:dyDescent="0.35">
      <c r="A25" s="3"/>
      <c r="B25" s="9" t="s">
        <v>60</v>
      </c>
      <c r="C25" s="42">
        <v>-22276</v>
      </c>
      <c r="D25" s="42">
        <v>-22725</v>
      </c>
      <c r="E25" s="42">
        <v>-26875</v>
      </c>
      <c r="F25" s="42">
        <v>-22448</v>
      </c>
      <c r="G25" s="42">
        <v>-26025</v>
      </c>
      <c r="H25" s="42">
        <v>-25976</v>
      </c>
      <c r="I25" s="42">
        <v>-28976</v>
      </c>
      <c r="J25" s="42">
        <v>-29071</v>
      </c>
      <c r="K25" s="10">
        <v>-29140</v>
      </c>
      <c r="L25" s="10">
        <v>-28637</v>
      </c>
      <c r="M25" s="10">
        <v>-40096</v>
      </c>
    </row>
    <row r="26" spans="1:13" x14ac:dyDescent="0.35">
      <c r="A26" s="1"/>
      <c r="B26" s="23" t="s">
        <v>61</v>
      </c>
      <c r="C26" s="40">
        <v>-42601</v>
      </c>
      <c r="D26" s="40">
        <v>-85236</v>
      </c>
      <c r="E26" s="40">
        <v>-48372</v>
      </c>
      <c r="F26" s="40">
        <v>-70940</v>
      </c>
      <c r="G26" s="40">
        <v>-102427</v>
      </c>
      <c r="H26" s="40">
        <v>-83176</v>
      </c>
      <c r="I26" s="40">
        <v>-80176</v>
      </c>
      <c r="J26" s="40">
        <v>-79275</v>
      </c>
      <c r="K26" s="41">
        <v>-82695</v>
      </c>
      <c r="L26" s="41">
        <v>-79264</v>
      </c>
      <c r="M26" s="41">
        <v>-78560</v>
      </c>
    </row>
    <row r="27" spans="1:13" s="5" customFormat="1" x14ac:dyDescent="0.35">
      <c r="A27" s="3"/>
      <c r="B27" s="9" t="s">
        <v>62</v>
      </c>
      <c r="C27" s="42">
        <v>-5008</v>
      </c>
      <c r="D27" s="42">
        <v>-5009</v>
      </c>
      <c r="E27" s="42">
        <v>-5397</v>
      </c>
      <c r="F27" s="42">
        <v>-5397</v>
      </c>
      <c r="G27" s="42">
        <v>-11062</v>
      </c>
      <c r="H27" s="42">
        <v>-16077</v>
      </c>
      <c r="I27" s="42">
        <v>-16741</v>
      </c>
      <c r="J27" s="42">
        <v>-18464</v>
      </c>
      <c r="K27" s="10">
        <v>-15211</v>
      </c>
      <c r="L27" s="10">
        <v>-15210</v>
      </c>
      <c r="M27" s="10">
        <v>-14873</v>
      </c>
    </row>
    <row r="28" spans="1:13" x14ac:dyDescent="0.35">
      <c r="A28" s="1"/>
      <c r="B28" s="23" t="s">
        <v>63</v>
      </c>
      <c r="C28" s="40">
        <v>-70652</v>
      </c>
      <c r="D28" s="40">
        <v>-62009</v>
      </c>
      <c r="E28" s="40">
        <v>-34386</v>
      </c>
      <c r="F28" s="40">
        <v>-44879</v>
      </c>
      <c r="G28" s="40">
        <v>-62941</v>
      </c>
      <c r="H28" s="40">
        <v>-57733</v>
      </c>
      <c r="I28" s="40">
        <v>-39356</v>
      </c>
      <c r="J28" s="40">
        <v>-41493</v>
      </c>
      <c r="K28" s="41">
        <v>-75898</v>
      </c>
      <c r="L28" s="41">
        <v>-84180</v>
      </c>
      <c r="M28" s="41">
        <v>-44116</v>
      </c>
    </row>
    <row r="29" spans="1:13" s="5" customFormat="1" x14ac:dyDescent="0.35">
      <c r="A29" s="3"/>
      <c r="B29" s="9" t="s">
        <v>64</v>
      </c>
      <c r="C29" s="42">
        <v>-53509</v>
      </c>
      <c r="D29" s="42">
        <v>-30868</v>
      </c>
      <c r="E29" s="42">
        <v>-41035</v>
      </c>
      <c r="F29" s="42">
        <v>-42883</v>
      </c>
      <c r="G29" s="42">
        <v>-33985</v>
      </c>
      <c r="H29" s="42">
        <v>-43332</v>
      </c>
      <c r="I29" s="42">
        <v>-41703</v>
      </c>
      <c r="J29" s="42">
        <v>-38345</v>
      </c>
      <c r="K29" s="10">
        <v>-39960</v>
      </c>
      <c r="L29" s="10">
        <v>-38336</v>
      </c>
      <c r="M29" s="10">
        <v>-38004</v>
      </c>
    </row>
    <row r="30" spans="1:13" x14ac:dyDescent="0.35">
      <c r="A30" s="1"/>
      <c r="B30" s="23" t="s">
        <v>65</v>
      </c>
      <c r="C30" s="40">
        <v>0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1">
        <v>0</v>
      </c>
      <c r="L30" s="41">
        <v>0</v>
      </c>
      <c r="M30" s="41">
        <v>0</v>
      </c>
    </row>
    <row r="31" spans="1:13" s="5" customFormat="1" x14ac:dyDescent="0.35">
      <c r="A31" s="3"/>
      <c r="B31" s="9" t="s">
        <v>66</v>
      </c>
      <c r="C31" s="42">
        <v>-168</v>
      </c>
      <c r="D31" s="42">
        <v>-152</v>
      </c>
      <c r="E31" s="42">
        <v>-148</v>
      </c>
      <c r="F31" s="42">
        <v>-125</v>
      </c>
      <c r="G31" s="42">
        <v>-123</v>
      </c>
      <c r="H31" s="42">
        <v>-137</v>
      </c>
      <c r="I31" s="42">
        <v>-108</v>
      </c>
      <c r="J31" s="42">
        <v>-105</v>
      </c>
      <c r="K31" s="10">
        <v>-108</v>
      </c>
      <c r="L31" s="10">
        <v>-112</v>
      </c>
      <c r="M31" s="10">
        <v>-106</v>
      </c>
    </row>
    <row r="32" spans="1:13" x14ac:dyDescent="0.35">
      <c r="A32" s="1"/>
      <c r="B32" s="22" t="s">
        <v>18</v>
      </c>
      <c r="C32" s="38">
        <f>SUM(C33:C42)</f>
        <v>-2099010</v>
      </c>
      <c r="D32" s="38">
        <f t="shared" ref="D32:M32" si="6">SUM(D33:D42)</f>
        <v>-1553978</v>
      </c>
      <c r="E32" s="38">
        <f t="shared" si="6"/>
        <v>-1974549</v>
      </c>
      <c r="F32" s="38">
        <f t="shared" si="6"/>
        <v>-1836628</v>
      </c>
      <c r="G32" s="38">
        <f t="shared" si="6"/>
        <v>-1309253</v>
      </c>
      <c r="H32" s="38">
        <f t="shared" si="6"/>
        <v>-1429865</v>
      </c>
      <c r="I32" s="38">
        <f t="shared" si="6"/>
        <v>-1319310</v>
      </c>
      <c r="J32" s="38">
        <f t="shared" si="6"/>
        <v>-2103935</v>
      </c>
      <c r="K32" s="38">
        <f t="shared" si="6"/>
        <v>-1941843</v>
      </c>
      <c r="L32" s="38">
        <f t="shared" si="6"/>
        <v>-1850160</v>
      </c>
      <c r="M32" s="38">
        <f t="shared" si="6"/>
        <v>-1351438</v>
      </c>
    </row>
    <row r="33" spans="1:13" s="5" customFormat="1" x14ac:dyDescent="0.35">
      <c r="A33" s="3"/>
      <c r="B33" s="9" t="s">
        <v>4</v>
      </c>
      <c r="C33" s="42">
        <v>-283866</v>
      </c>
      <c r="D33" s="42">
        <v>-337856</v>
      </c>
      <c r="E33" s="42">
        <v>-331961</v>
      </c>
      <c r="F33" s="42">
        <v>-789909</v>
      </c>
      <c r="G33" s="42">
        <v>-270686</v>
      </c>
      <c r="H33" s="42">
        <v>-448586</v>
      </c>
      <c r="I33" s="42">
        <v>-232455</v>
      </c>
      <c r="J33" s="42">
        <v>-279225</v>
      </c>
      <c r="K33" s="10">
        <v>-221804</v>
      </c>
      <c r="L33" s="10">
        <v>-210228</v>
      </c>
      <c r="M33" s="10">
        <v>-207142</v>
      </c>
    </row>
    <row r="34" spans="1:13" x14ac:dyDescent="0.35">
      <c r="A34" s="1"/>
      <c r="B34" s="23" t="s">
        <v>5</v>
      </c>
      <c r="C34" s="40">
        <v>-12559</v>
      </c>
      <c r="D34" s="40">
        <v>-16795</v>
      </c>
      <c r="E34" s="40">
        <v>-22742</v>
      </c>
      <c r="F34" s="40">
        <v>-28745</v>
      </c>
      <c r="G34" s="40">
        <v>-13635</v>
      </c>
      <c r="H34" s="40">
        <v>-28808</v>
      </c>
      <c r="I34" s="40">
        <v>-16872</v>
      </c>
      <c r="J34" s="40">
        <v>-45911</v>
      </c>
      <c r="K34" s="41">
        <v>-13121</v>
      </c>
      <c r="L34" s="41">
        <v>-21726</v>
      </c>
      <c r="M34" s="41">
        <v>-27473</v>
      </c>
    </row>
    <row r="35" spans="1:13" s="5" customFormat="1" x14ac:dyDescent="0.35">
      <c r="A35" s="3"/>
      <c r="B35" s="9" t="s">
        <v>6</v>
      </c>
      <c r="C35" s="42">
        <v>-78969</v>
      </c>
      <c r="D35" s="42">
        <v>-57726</v>
      </c>
      <c r="E35" s="42">
        <v>-103639</v>
      </c>
      <c r="F35" s="42">
        <v>-202189</v>
      </c>
      <c r="G35" s="42">
        <v>-106800</v>
      </c>
      <c r="H35" s="42">
        <v>-112771</v>
      </c>
      <c r="I35" s="42">
        <v>-132739</v>
      </c>
      <c r="J35" s="42">
        <v>-116388</v>
      </c>
      <c r="K35" s="10">
        <v>-96192</v>
      </c>
      <c r="L35" s="10">
        <v>-83710</v>
      </c>
      <c r="M35" s="10">
        <v>-121232</v>
      </c>
    </row>
    <row r="36" spans="1:13" x14ac:dyDescent="0.35">
      <c r="A36" s="1"/>
      <c r="B36" s="23" t="s">
        <v>7</v>
      </c>
      <c r="C36" s="40">
        <v>-217266</v>
      </c>
      <c r="D36" s="40">
        <v>-219568</v>
      </c>
      <c r="E36" s="40">
        <v>-247575</v>
      </c>
      <c r="F36" s="40">
        <v>-235417</v>
      </c>
      <c r="G36" s="40">
        <v>-223228</v>
      </c>
      <c r="H36" s="40">
        <v>-230948</v>
      </c>
      <c r="I36" s="40">
        <v>-234145</v>
      </c>
      <c r="J36" s="40">
        <v>-278304</v>
      </c>
      <c r="K36" s="41">
        <v>-247205</v>
      </c>
      <c r="L36" s="41">
        <v>-238501</v>
      </c>
      <c r="M36" s="41">
        <v>-401858</v>
      </c>
    </row>
    <row r="37" spans="1:13" s="5" customFormat="1" x14ac:dyDescent="0.35">
      <c r="A37" s="3"/>
      <c r="B37" s="9" t="s">
        <v>8</v>
      </c>
      <c r="C37" s="42">
        <v>-194607</v>
      </c>
      <c r="D37" s="42">
        <v>-228979</v>
      </c>
      <c r="E37" s="42">
        <v>-242759</v>
      </c>
      <c r="F37" s="42">
        <v>-166532</v>
      </c>
      <c r="G37" s="42">
        <v>-222022</v>
      </c>
      <c r="H37" s="42">
        <v>-225569</v>
      </c>
      <c r="I37" s="42">
        <v>-248275</v>
      </c>
      <c r="J37" s="42">
        <v>-340600</v>
      </c>
      <c r="K37" s="10">
        <v>-337119</v>
      </c>
      <c r="L37" s="10">
        <v>-355152</v>
      </c>
      <c r="M37" s="10">
        <v>-359056</v>
      </c>
    </row>
    <row r="38" spans="1:13" x14ac:dyDescent="0.35">
      <c r="A38" s="1"/>
      <c r="B38" s="23" t="s">
        <v>9</v>
      </c>
      <c r="C38" s="40">
        <v>-315223</v>
      </c>
      <c r="D38" s="40">
        <v>-323281</v>
      </c>
      <c r="E38" s="40">
        <v>-310223</v>
      </c>
      <c r="F38" s="40">
        <v>-331186</v>
      </c>
      <c r="G38" s="40">
        <v>-311051</v>
      </c>
      <c r="H38" s="40">
        <v>-364297</v>
      </c>
      <c r="I38" s="40">
        <v>-360025</v>
      </c>
      <c r="J38" s="40">
        <v>-417155</v>
      </c>
      <c r="K38" s="41">
        <v>-447158</v>
      </c>
      <c r="L38" s="41">
        <v>-425117</v>
      </c>
      <c r="M38" s="41">
        <v>-407240</v>
      </c>
    </row>
    <row r="39" spans="1:13" s="5" customFormat="1" x14ac:dyDescent="0.35">
      <c r="A39" s="3"/>
      <c r="B39" s="9" t="s">
        <v>10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10">
        <v>0</v>
      </c>
      <c r="L39" s="10">
        <v>0</v>
      </c>
      <c r="M39" s="10">
        <v>0</v>
      </c>
    </row>
    <row r="40" spans="1:13" x14ac:dyDescent="0.35">
      <c r="A40" s="1"/>
      <c r="B40" s="24" t="s">
        <v>27</v>
      </c>
      <c r="C40" s="40">
        <v>-954214</v>
      </c>
      <c r="D40" s="40">
        <v>-314919</v>
      </c>
      <c r="E40" s="40">
        <v>-620408</v>
      </c>
      <c r="F40" s="40">
        <v>24537</v>
      </c>
      <c r="G40" s="40">
        <v>-70692</v>
      </c>
      <c r="H40" s="40">
        <v>30402</v>
      </c>
      <c r="I40" s="40">
        <v>-63164</v>
      </c>
      <c r="J40" s="40">
        <v>-659973</v>
      </c>
      <c r="K40" s="41">
        <v>-530863</v>
      </c>
      <c r="L40" s="41">
        <v>-478958</v>
      </c>
      <c r="M40" s="41">
        <v>268900</v>
      </c>
    </row>
    <row r="41" spans="1:13" s="5" customFormat="1" x14ac:dyDescent="0.35">
      <c r="A41" s="3"/>
      <c r="B41" s="9" t="s">
        <v>28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10">
        <v>0</v>
      </c>
      <c r="L41" s="10">
        <v>0</v>
      </c>
      <c r="M41" s="10">
        <v>0</v>
      </c>
    </row>
    <row r="42" spans="1:13" x14ac:dyDescent="0.35">
      <c r="A42" s="1"/>
      <c r="B42" s="23" t="s">
        <v>20</v>
      </c>
      <c r="C42" s="40">
        <v>-42306</v>
      </c>
      <c r="D42" s="40">
        <v>-54854</v>
      </c>
      <c r="E42" s="40">
        <v>-95242</v>
      </c>
      <c r="F42" s="40">
        <v>-107187</v>
      </c>
      <c r="G42" s="40">
        <v>-91139</v>
      </c>
      <c r="H42" s="40">
        <v>-49288</v>
      </c>
      <c r="I42" s="40">
        <v>-31635</v>
      </c>
      <c r="J42" s="40">
        <v>33621</v>
      </c>
      <c r="K42" s="41">
        <v>-48381</v>
      </c>
      <c r="L42" s="41">
        <v>-36768</v>
      </c>
      <c r="M42" s="41">
        <v>-96337</v>
      </c>
    </row>
    <row r="43" spans="1:13" s="5" customFormat="1" x14ac:dyDescent="0.35">
      <c r="A43" s="4"/>
      <c r="B43" s="2" t="s">
        <v>24</v>
      </c>
      <c r="C43" s="45">
        <v>-5719</v>
      </c>
      <c r="D43" s="45">
        <v>-9227</v>
      </c>
      <c r="E43" s="45">
        <v>-85067</v>
      </c>
      <c r="F43" s="45">
        <v>-7119</v>
      </c>
      <c r="G43" s="45">
        <v>-36712</v>
      </c>
      <c r="H43" s="45">
        <v>-54239</v>
      </c>
      <c r="I43" s="45">
        <v>-85232</v>
      </c>
      <c r="J43" s="45">
        <v>-84307</v>
      </c>
      <c r="K43" s="39">
        <v>-130905</v>
      </c>
      <c r="L43" s="39">
        <v>-33906</v>
      </c>
      <c r="M43" s="39">
        <v>-74883</v>
      </c>
    </row>
    <row r="44" spans="1:13" x14ac:dyDescent="0.35">
      <c r="A44" s="2"/>
      <c r="B44" s="22" t="s">
        <v>26</v>
      </c>
      <c r="C44" s="38">
        <v>0</v>
      </c>
      <c r="D44" s="38">
        <v>1619295</v>
      </c>
      <c r="E44" s="38">
        <v>25643</v>
      </c>
      <c r="F44" s="38">
        <v>277216</v>
      </c>
      <c r="G44" s="38">
        <v>0</v>
      </c>
      <c r="H44" s="38">
        <v>974</v>
      </c>
      <c r="I44" s="38">
        <v>534933</v>
      </c>
      <c r="J44" s="38">
        <v>3044</v>
      </c>
      <c r="K44" s="38">
        <v>0</v>
      </c>
      <c r="L44" s="38">
        <v>0</v>
      </c>
      <c r="M44" s="38">
        <v>0</v>
      </c>
    </row>
    <row r="45" spans="1:13" s="5" customFormat="1" x14ac:dyDescent="0.35">
      <c r="A45" s="3"/>
      <c r="B45" s="2" t="s">
        <v>1</v>
      </c>
      <c r="C45" s="45">
        <f>C4+C32+C43+C44</f>
        <v>259680</v>
      </c>
      <c r="D45" s="45">
        <f t="shared" ref="D45:M45" si="7">D4+D32+D43+D44</f>
        <v>2696848</v>
      </c>
      <c r="E45" s="45">
        <f t="shared" si="7"/>
        <v>339179</v>
      </c>
      <c r="F45" s="45">
        <f t="shared" si="7"/>
        <v>1102997</v>
      </c>
      <c r="G45" s="45">
        <f t="shared" si="7"/>
        <v>1394828</v>
      </c>
      <c r="H45" s="45">
        <f t="shared" si="7"/>
        <v>1252709</v>
      </c>
      <c r="I45" s="45">
        <f t="shared" si="7"/>
        <v>1829150</v>
      </c>
      <c r="J45" s="45">
        <f t="shared" si="7"/>
        <v>725546</v>
      </c>
      <c r="K45" s="45">
        <f t="shared" si="7"/>
        <v>860697</v>
      </c>
      <c r="L45" s="45">
        <f t="shared" si="7"/>
        <v>980077</v>
      </c>
      <c r="M45" s="45">
        <f t="shared" si="7"/>
        <v>2588124</v>
      </c>
    </row>
    <row r="46" spans="1:13" s="5" customFormat="1" x14ac:dyDescent="0.35">
      <c r="A46" s="3"/>
      <c r="B46" s="22" t="s">
        <v>77</v>
      </c>
      <c r="C46" s="38">
        <f>C47+C48</f>
        <v>-444787</v>
      </c>
      <c r="D46" s="38">
        <f t="shared" ref="D46:M46" si="8">D47+D48</f>
        <v>-439100</v>
      </c>
      <c r="E46" s="38">
        <f t="shared" si="8"/>
        <v>-502166</v>
      </c>
      <c r="F46" s="38">
        <f t="shared" si="8"/>
        <v>-504943</v>
      </c>
      <c r="G46" s="38">
        <f t="shared" si="8"/>
        <v>-504658</v>
      </c>
      <c r="H46" s="38">
        <f t="shared" si="8"/>
        <v>-504497</v>
      </c>
      <c r="I46" s="38">
        <f t="shared" si="8"/>
        <v>-502270</v>
      </c>
      <c r="J46" s="38">
        <f t="shared" si="8"/>
        <v>-546647</v>
      </c>
      <c r="K46" s="38">
        <f t="shared" si="8"/>
        <v>-528301</v>
      </c>
      <c r="L46" s="38">
        <f t="shared" si="8"/>
        <v>-526749</v>
      </c>
      <c r="M46" s="38">
        <f t="shared" si="8"/>
        <v>-524491</v>
      </c>
    </row>
    <row r="47" spans="1:13" x14ac:dyDescent="0.35">
      <c r="A47" s="2"/>
      <c r="B47" s="1" t="s">
        <v>67</v>
      </c>
      <c r="C47" s="42">
        <v>-266115</v>
      </c>
      <c r="D47" s="42">
        <v>-260429</v>
      </c>
      <c r="E47" s="42">
        <v>-259406</v>
      </c>
      <c r="F47" s="42">
        <v>-259544</v>
      </c>
      <c r="G47" s="42">
        <v>-259804</v>
      </c>
      <c r="H47" s="42">
        <v>-259130</v>
      </c>
      <c r="I47" s="42">
        <v>-257416</v>
      </c>
      <c r="J47" s="42">
        <v>-300014</v>
      </c>
      <c r="K47" s="10">
        <v>-280816</v>
      </c>
      <c r="L47" s="10">
        <v>-279177</v>
      </c>
      <c r="M47" s="10">
        <v>-278539</v>
      </c>
    </row>
    <row r="48" spans="1:13" s="5" customFormat="1" x14ac:dyDescent="0.35">
      <c r="A48" s="4"/>
      <c r="B48" s="26" t="s">
        <v>68</v>
      </c>
      <c r="C48" s="40">
        <v>-178672</v>
      </c>
      <c r="D48" s="40">
        <v>-178671</v>
      </c>
      <c r="E48" s="40">
        <v>-242760</v>
      </c>
      <c r="F48" s="40">
        <v>-245399</v>
      </c>
      <c r="G48" s="40">
        <v>-244854</v>
      </c>
      <c r="H48" s="40">
        <v>-245367</v>
      </c>
      <c r="I48" s="40">
        <v>-244854</v>
      </c>
      <c r="J48" s="40">
        <v>-246633</v>
      </c>
      <c r="K48" s="41">
        <v>-247485</v>
      </c>
      <c r="L48" s="41">
        <v>-247572</v>
      </c>
      <c r="M48" s="41">
        <v>-245952</v>
      </c>
    </row>
    <row r="49" spans="1:13" x14ac:dyDescent="0.35">
      <c r="A49" s="2"/>
      <c r="B49" s="2" t="s">
        <v>2</v>
      </c>
      <c r="C49" s="45">
        <f>+C50+C56+C62</f>
        <v>-68553</v>
      </c>
      <c r="D49" s="45">
        <f t="shared" ref="D49:M49" si="9">+D50+D56+D62</f>
        <v>-344110</v>
      </c>
      <c r="E49" s="45">
        <f t="shared" si="9"/>
        <v>-608403</v>
      </c>
      <c r="F49" s="45">
        <f t="shared" si="9"/>
        <v>-297586</v>
      </c>
      <c r="G49" s="45">
        <f t="shared" si="9"/>
        <v>-797256</v>
      </c>
      <c r="H49" s="45">
        <f t="shared" si="9"/>
        <v>-754423</v>
      </c>
      <c r="I49" s="45">
        <f t="shared" si="9"/>
        <v>-557046</v>
      </c>
      <c r="J49" s="45">
        <f t="shared" si="9"/>
        <v>-589937</v>
      </c>
      <c r="K49" s="45">
        <f t="shared" si="9"/>
        <v>-733402</v>
      </c>
      <c r="L49" s="45">
        <f t="shared" si="9"/>
        <v>-771187</v>
      </c>
      <c r="M49" s="45">
        <f t="shared" si="9"/>
        <v>-620990</v>
      </c>
    </row>
    <row r="50" spans="1:13" s="5" customFormat="1" x14ac:dyDescent="0.35">
      <c r="A50" s="4"/>
      <c r="B50" s="22" t="s">
        <v>38</v>
      </c>
      <c r="C50" s="38">
        <f>SUM(C51:C55)</f>
        <v>186154</v>
      </c>
      <c r="D50" s="38">
        <f t="shared" ref="D50:M50" si="10">SUM(D51:D55)</f>
        <v>261059</v>
      </c>
      <c r="E50" s="38">
        <f t="shared" si="10"/>
        <v>186656</v>
      </c>
      <c r="F50" s="38">
        <f t="shared" si="10"/>
        <v>46060</v>
      </c>
      <c r="G50" s="38">
        <f t="shared" si="10"/>
        <v>87755</v>
      </c>
      <c r="H50" s="38">
        <f t="shared" si="10"/>
        <v>61495</v>
      </c>
      <c r="I50" s="38">
        <f t="shared" si="10"/>
        <v>80133</v>
      </c>
      <c r="J50" s="38">
        <f t="shared" si="10"/>
        <v>106098</v>
      </c>
      <c r="K50" s="38">
        <f t="shared" si="10"/>
        <v>116666</v>
      </c>
      <c r="L50" s="38">
        <f t="shared" si="10"/>
        <v>47495</v>
      </c>
      <c r="M50" s="38">
        <f t="shared" si="10"/>
        <v>69353</v>
      </c>
    </row>
    <row r="51" spans="1:13" x14ac:dyDescent="0.35">
      <c r="A51" s="1"/>
      <c r="B51" s="9" t="s">
        <v>39</v>
      </c>
      <c r="C51" s="42">
        <v>0</v>
      </c>
      <c r="D51" s="42">
        <v>0</v>
      </c>
      <c r="E51" s="42">
        <v>0</v>
      </c>
      <c r="F51" s="42">
        <v>0</v>
      </c>
      <c r="G51" s="42">
        <v>0</v>
      </c>
      <c r="H51" s="42">
        <v>0</v>
      </c>
      <c r="I51" s="42">
        <v>0</v>
      </c>
      <c r="J51" s="42">
        <v>0</v>
      </c>
      <c r="K51" s="10">
        <v>0</v>
      </c>
      <c r="L51" s="10">
        <v>0</v>
      </c>
      <c r="M51" s="10">
        <v>0</v>
      </c>
    </row>
    <row r="52" spans="1:13" s="5" customFormat="1" x14ac:dyDescent="0.35">
      <c r="A52" s="3"/>
      <c r="B52" s="23" t="s">
        <v>40</v>
      </c>
      <c r="C52" s="40">
        <v>83586</v>
      </c>
      <c r="D52" s="40">
        <v>91684</v>
      </c>
      <c r="E52" s="40">
        <v>60618</v>
      </c>
      <c r="F52" s="40">
        <v>48935</v>
      </c>
      <c r="G52" s="40">
        <v>27376</v>
      </c>
      <c r="H52" s="40">
        <v>33327</v>
      </c>
      <c r="I52" s="40">
        <v>55752</v>
      </c>
      <c r="J52" s="40">
        <v>57339</v>
      </c>
      <c r="K52" s="41">
        <v>45709</v>
      </c>
      <c r="L52" s="41">
        <v>45602</v>
      </c>
      <c r="M52" s="41">
        <v>56608</v>
      </c>
    </row>
    <row r="53" spans="1:13" x14ac:dyDescent="0.35">
      <c r="A53" s="1"/>
      <c r="B53" s="9" t="s">
        <v>41</v>
      </c>
      <c r="C53" s="42">
        <v>109885</v>
      </c>
      <c r="D53" s="42">
        <v>119344</v>
      </c>
      <c r="E53" s="42">
        <v>159185</v>
      </c>
      <c r="F53" s="42">
        <v>-145253</v>
      </c>
      <c r="G53" s="42">
        <v>54362</v>
      </c>
      <c r="H53" s="42">
        <v>28403</v>
      </c>
      <c r="I53" s="42">
        <v>24969</v>
      </c>
      <c r="J53" s="42">
        <v>49810</v>
      </c>
      <c r="K53" s="10">
        <v>45725</v>
      </c>
      <c r="L53" s="10">
        <v>30530</v>
      </c>
      <c r="M53" s="10">
        <v>16960</v>
      </c>
    </row>
    <row r="54" spans="1:13" s="5" customFormat="1" x14ac:dyDescent="0.35">
      <c r="A54" s="3"/>
      <c r="B54" s="23" t="s">
        <v>42</v>
      </c>
      <c r="C54" s="40">
        <v>2580</v>
      </c>
      <c r="D54" s="40">
        <v>40134</v>
      </c>
      <c r="E54" s="40">
        <v>2044</v>
      </c>
      <c r="F54" s="40">
        <v>160947</v>
      </c>
      <c r="G54" s="40">
        <v>11775</v>
      </c>
      <c r="H54" s="40">
        <v>3636</v>
      </c>
      <c r="I54" s="40">
        <v>4181</v>
      </c>
      <c r="J54" s="40">
        <v>4211</v>
      </c>
      <c r="K54" s="41">
        <v>31645</v>
      </c>
      <c r="L54" s="41">
        <v>-23766</v>
      </c>
      <c r="M54" s="41">
        <v>402</v>
      </c>
    </row>
    <row r="55" spans="1:13" x14ac:dyDescent="0.35">
      <c r="A55" s="1"/>
      <c r="B55" s="9" t="s">
        <v>43</v>
      </c>
      <c r="C55" s="42">
        <v>-9897</v>
      </c>
      <c r="D55" s="42">
        <v>9897</v>
      </c>
      <c r="E55" s="42">
        <v>-35191</v>
      </c>
      <c r="F55" s="42">
        <v>-18569</v>
      </c>
      <c r="G55" s="42">
        <v>-5758</v>
      </c>
      <c r="H55" s="42">
        <v>-3871</v>
      </c>
      <c r="I55" s="42">
        <v>-4769</v>
      </c>
      <c r="J55" s="42">
        <v>-5262</v>
      </c>
      <c r="K55" s="10">
        <v>-6413</v>
      </c>
      <c r="L55" s="10">
        <v>-4871</v>
      </c>
      <c r="M55" s="10">
        <v>-4617</v>
      </c>
    </row>
    <row r="56" spans="1:13" s="5" customFormat="1" x14ac:dyDescent="0.35">
      <c r="A56" s="4"/>
      <c r="B56" s="22" t="s">
        <v>44</v>
      </c>
      <c r="C56" s="38">
        <f>SUM(C57:C61)</f>
        <v>-238250</v>
      </c>
      <c r="D56" s="38">
        <f t="shared" ref="D56:M56" si="11">SUM(D57:D61)</f>
        <v>-238924</v>
      </c>
      <c r="E56" s="38">
        <f t="shared" si="11"/>
        <v>-545977</v>
      </c>
      <c r="F56" s="38">
        <f t="shared" si="11"/>
        <v>-480817</v>
      </c>
      <c r="G56" s="38">
        <f t="shared" si="11"/>
        <v>-383065</v>
      </c>
      <c r="H56" s="38">
        <f t="shared" si="11"/>
        <v>-357182</v>
      </c>
      <c r="I56" s="38">
        <f t="shared" si="11"/>
        <v>-461728</v>
      </c>
      <c r="J56" s="38">
        <f t="shared" si="11"/>
        <v>-455549</v>
      </c>
      <c r="K56" s="38">
        <f t="shared" si="11"/>
        <v>-600663</v>
      </c>
      <c r="L56" s="38">
        <f t="shared" si="11"/>
        <v>-443406</v>
      </c>
      <c r="M56" s="38">
        <f t="shared" si="11"/>
        <v>-458302</v>
      </c>
    </row>
    <row r="57" spans="1:13" x14ac:dyDescent="0.35">
      <c r="A57" s="1"/>
      <c r="B57" s="9" t="s">
        <v>45</v>
      </c>
      <c r="C57" s="42">
        <v>-179453</v>
      </c>
      <c r="D57" s="42">
        <v>-136611</v>
      </c>
      <c r="E57" s="42">
        <v>-183360</v>
      </c>
      <c r="F57" s="42">
        <v>-237266</v>
      </c>
      <c r="G57" s="42">
        <v>-152420</v>
      </c>
      <c r="H57" s="42">
        <v>-133834</v>
      </c>
      <c r="I57" s="42">
        <v>-218083</v>
      </c>
      <c r="J57" s="42">
        <v>-192212</v>
      </c>
      <c r="K57" s="10">
        <v>-313705</v>
      </c>
      <c r="L57" s="10">
        <v>-259962</v>
      </c>
      <c r="M57" s="10">
        <v>-248835</v>
      </c>
    </row>
    <row r="58" spans="1:13" x14ac:dyDescent="0.35">
      <c r="A58" s="1"/>
      <c r="B58" s="23" t="s">
        <v>78</v>
      </c>
      <c r="C58" s="40">
        <v>-3722</v>
      </c>
      <c r="D58" s="40">
        <v>0</v>
      </c>
      <c r="E58" s="40">
        <v>0</v>
      </c>
      <c r="F58" s="40">
        <v>0</v>
      </c>
      <c r="G58" s="40">
        <v>-844</v>
      </c>
      <c r="H58" s="40">
        <v>-796</v>
      </c>
      <c r="I58" s="40">
        <v>-748</v>
      </c>
      <c r="J58" s="40">
        <v>-596</v>
      </c>
      <c r="K58" s="41">
        <v>-650</v>
      </c>
      <c r="L58" s="41">
        <v>-594</v>
      </c>
      <c r="M58" s="41">
        <v>-537</v>
      </c>
    </row>
    <row r="59" spans="1:13" s="5" customFormat="1" x14ac:dyDescent="0.35">
      <c r="A59" s="3"/>
      <c r="B59" s="9" t="s">
        <v>46</v>
      </c>
      <c r="C59" s="42">
        <v>0</v>
      </c>
      <c r="D59" s="42">
        <v>0</v>
      </c>
      <c r="E59" s="42">
        <v>-166315</v>
      </c>
      <c r="F59" s="42">
        <v>-157771</v>
      </c>
      <c r="G59" s="42">
        <v>-162781</v>
      </c>
      <c r="H59" s="42">
        <v>-166992</v>
      </c>
      <c r="I59" s="42">
        <v>-170394</v>
      </c>
      <c r="J59" s="42">
        <v>-174477</v>
      </c>
      <c r="K59" s="10">
        <v>-179442</v>
      </c>
      <c r="L59" s="10">
        <v>-180374</v>
      </c>
      <c r="M59" s="10">
        <v>-182970</v>
      </c>
    </row>
    <row r="60" spans="1:13" x14ac:dyDescent="0.35">
      <c r="A60" s="1"/>
      <c r="B60" s="23" t="s">
        <v>47</v>
      </c>
      <c r="C60" s="40">
        <v>0</v>
      </c>
      <c r="D60" s="40">
        <v>0</v>
      </c>
      <c r="E60" s="40">
        <v>-31402</v>
      </c>
      <c r="F60" s="40">
        <v>-31652</v>
      </c>
      <c r="G60" s="40">
        <v>-29751</v>
      </c>
      <c r="H60" s="40">
        <v>-29390</v>
      </c>
      <c r="I60" s="40">
        <v>-30054</v>
      </c>
      <c r="J60" s="40">
        <v>-30636</v>
      </c>
      <c r="K60" s="41">
        <v>-28673</v>
      </c>
      <c r="L60" s="41">
        <v>-27970</v>
      </c>
      <c r="M60" s="41">
        <v>-28624</v>
      </c>
    </row>
    <row r="61" spans="1:13" s="5" customFormat="1" x14ac:dyDescent="0.35">
      <c r="A61" s="3"/>
      <c r="B61" s="9" t="s">
        <v>48</v>
      </c>
      <c r="C61" s="42">
        <v>-55075</v>
      </c>
      <c r="D61" s="42">
        <v>-102313</v>
      </c>
      <c r="E61" s="42">
        <v>-164900</v>
      </c>
      <c r="F61" s="42">
        <v>-54128</v>
      </c>
      <c r="G61" s="42">
        <v>-37269</v>
      </c>
      <c r="H61" s="42">
        <v>-26170</v>
      </c>
      <c r="I61" s="42">
        <v>-42449</v>
      </c>
      <c r="J61" s="42">
        <v>-57628</v>
      </c>
      <c r="K61" s="10">
        <v>-78193</v>
      </c>
      <c r="L61" s="10">
        <v>25494</v>
      </c>
      <c r="M61" s="10">
        <v>2664</v>
      </c>
    </row>
    <row r="62" spans="1:13" x14ac:dyDescent="0.35">
      <c r="A62" s="2"/>
      <c r="B62" s="22" t="s">
        <v>49</v>
      </c>
      <c r="C62" s="38">
        <f>SUM(C63:C68)</f>
        <v>-16457</v>
      </c>
      <c r="D62" s="38">
        <f t="shared" ref="D62:M62" si="12">SUM(D63:D68)</f>
        <v>-366245</v>
      </c>
      <c r="E62" s="38">
        <f t="shared" si="12"/>
        <v>-249082</v>
      </c>
      <c r="F62" s="38">
        <f t="shared" si="12"/>
        <v>137171</v>
      </c>
      <c r="G62" s="38">
        <f t="shared" si="12"/>
        <v>-501946</v>
      </c>
      <c r="H62" s="38">
        <f t="shared" si="12"/>
        <v>-458736</v>
      </c>
      <c r="I62" s="38">
        <f t="shared" si="12"/>
        <v>-175451</v>
      </c>
      <c r="J62" s="38">
        <f t="shared" si="12"/>
        <v>-240486</v>
      </c>
      <c r="K62" s="38">
        <f t="shared" si="12"/>
        <v>-249405</v>
      </c>
      <c r="L62" s="38">
        <f t="shared" si="12"/>
        <v>-375276</v>
      </c>
      <c r="M62" s="38">
        <f t="shared" si="12"/>
        <v>-232041</v>
      </c>
    </row>
    <row r="63" spans="1:13" s="5" customFormat="1" x14ac:dyDescent="0.35">
      <c r="A63" s="3"/>
      <c r="B63" s="35" t="s">
        <v>54</v>
      </c>
      <c r="C63" s="42">
        <v>0</v>
      </c>
      <c r="D63" s="42">
        <v>-29293</v>
      </c>
      <c r="E63" s="42">
        <v>32254</v>
      </c>
      <c r="F63" s="42">
        <v>-61690</v>
      </c>
      <c r="G63" s="42">
        <v>-177686</v>
      </c>
      <c r="H63" s="42">
        <v>-140376</v>
      </c>
      <c r="I63" s="42">
        <v>-25383</v>
      </c>
      <c r="J63" s="42">
        <v>-64007</v>
      </c>
      <c r="K63" s="10">
        <v>-145186</v>
      </c>
      <c r="L63" s="10">
        <v>-108091</v>
      </c>
      <c r="M63" s="10">
        <v>-69384</v>
      </c>
    </row>
    <row r="64" spans="1:13" s="28" customFormat="1" x14ac:dyDescent="0.35">
      <c r="A64" s="27"/>
      <c r="B64" s="33" t="s">
        <v>55</v>
      </c>
      <c r="C64" s="48">
        <v>0</v>
      </c>
      <c r="D64" s="48">
        <v>-6552</v>
      </c>
      <c r="E64" s="48">
        <v>15190</v>
      </c>
      <c r="F64" s="48">
        <v>-16398</v>
      </c>
      <c r="G64" s="48">
        <v>-42954</v>
      </c>
      <c r="H64" s="48">
        <v>-33000</v>
      </c>
      <c r="I64" s="48">
        <v>-5930</v>
      </c>
      <c r="J64" s="48">
        <v>-29966</v>
      </c>
      <c r="K64" s="49">
        <v>-29255</v>
      </c>
      <c r="L64" s="49">
        <v>-22586</v>
      </c>
      <c r="M64" s="49">
        <v>-14381</v>
      </c>
    </row>
    <row r="65" spans="1:13" s="5" customFormat="1" x14ac:dyDescent="0.35">
      <c r="A65" s="3"/>
      <c r="B65" s="9" t="s">
        <v>50</v>
      </c>
      <c r="C65" s="42">
        <v>6904</v>
      </c>
      <c r="D65" s="42">
        <v>-105009</v>
      </c>
      <c r="E65" s="42">
        <v>-3997</v>
      </c>
      <c r="F65" s="42">
        <v>-9277</v>
      </c>
      <c r="G65" s="42">
        <v>-56420</v>
      </c>
      <c r="H65" s="42">
        <v>-97128</v>
      </c>
      <c r="I65" s="42">
        <v>-57908</v>
      </c>
      <c r="J65" s="42">
        <v>-53174</v>
      </c>
      <c r="K65" s="10">
        <v>-737</v>
      </c>
      <c r="L65" s="10">
        <v>-111825</v>
      </c>
      <c r="M65" s="10">
        <v>-109636</v>
      </c>
    </row>
    <row r="66" spans="1:13" x14ac:dyDescent="0.35">
      <c r="A66" s="1"/>
      <c r="B66" s="23" t="s">
        <v>51</v>
      </c>
      <c r="C66" s="40">
        <v>56005</v>
      </c>
      <c r="D66" s="40">
        <v>-15204</v>
      </c>
      <c r="E66" s="40">
        <v>-5674</v>
      </c>
      <c r="F66" s="40">
        <v>4622</v>
      </c>
      <c r="G66" s="40">
        <v>8030</v>
      </c>
      <c r="H66" s="40">
        <v>12753</v>
      </c>
      <c r="I66" s="40">
        <v>-4382</v>
      </c>
      <c r="J66" s="40">
        <v>4168</v>
      </c>
      <c r="K66" s="41">
        <v>-2251</v>
      </c>
      <c r="L66" s="41">
        <v>-8813</v>
      </c>
      <c r="M66" s="41">
        <v>-1076</v>
      </c>
    </row>
    <row r="67" spans="1:13" s="31" customFormat="1" x14ac:dyDescent="0.35">
      <c r="A67" s="30"/>
      <c r="B67" s="36" t="s">
        <v>52</v>
      </c>
      <c r="C67" s="46">
        <v>0</v>
      </c>
      <c r="D67" s="46">
        <v>0</v>
      </c>
      <c r="E67" s="46">
        <v>0</v>
      </c>
      <c r="F67" s="46">
        <v>0</v>
      </c>
      <c r="G67" s="46">
        <v>0</v>
      </c>
      <c r="H67" s="46">
        <v>0</v>
      </c>
      <c r="I67" s="46">
        <v>0</v>
      </c>
      <c r="J67" s="46">
        <v>0</v>
      </c>
      <c r="K67" s="47">
        <v>0</v>
      </c>
      <c r="L67" s="47">
        <v>0</v>
      </c>
      <c r="M67" s="47">
        <v>0</v>
      </c>
    </row>
    <row r="68" spans="1:13" s="28" customFormat="1" x14ac:dyDescent="0.35">
      <c r="A68" s="27"/>
      <c r="B68" s="33" t="s">
        <v>53</v>
      </c>
      <c r="C68" s="48">
        <v>-79366</v>
      </c>
      <c r="D68" s="48">
        <v>-210187</v>
      </c>
      <c r="E68" s="48">
        <v>-286855</v>
      </c>
      <c r="F68" s="48">
        <v>219914</v>
      </c>
      <c r="G68" s="48">
        <v>-232916</v>
      </c>
      <c r="H68" s="48">
        <v>-200985</v>
      </c>
      <c r="I68" s="48">
        <v>-81848</v>
      </c>
      <c r="J68" s="48">
        <v>-97507</v>
      </c>
      <c r="K68" s="49">
        <v>-71976</v>
      </c>
      <c r="L68" s="49">
        <v>-123961</v>
      </c>
      <c r="M68" s="49">
        <v>-37564</v>
      </c>
    </row>
    <row r="69" spans="1:13" s="5" customFormat="1" x14ac:dyDescent="0.35">
      <c r="A69" s="3"/>
      <c r="B69" s="2" t="s">
        <v>3</v>
      </c>
      <c r="C69" s="45">
        <f>C45+C46+C49</f>
        <v>-253660</v>
      </c>
      <c r="D69" s="45">
        <f t="shared" ref="D69:M69" si="13">D45+D46+D49</f>
        <v>1913638</v>
      </c>
      <c r="E69" s="45">
        <f t="shared" si="13"/>
        <v>-771390</v>
      </c>
      <c r="F69" s="45">
        <f t="shared" si="13"/>
        <v>300468</v>
      </c>
      <c r="G69" s="45">
        <f t="shared" si="13"/>
        <v>92914</v>
      </c>
      <c r="H69" s="45">
        <f t="shared" si="13"/>
        <v>-6211</v>
      </c>
      <c r="I69" s="45">
        <f t="shared" si="13"/>
        <v>769834</v>
      </c>
      <c r="J69" s="45">
        <f t="shared" si="13"/>
        <v>-411038</v>
      </c>
      <c r="K69" s="45">
        <f t="shared" si="13"/>
        <v>-401006</v>
      </c>
      <c r="L69" s="45">
        <f t="shared" si="13"/>
        <v>-317859</v>
      </c>
      <c r="M69" s="45">
        <f t="shared" si="13"/>
        <v>1442643</v>
      </c>
    </row>
    <row r="70" spans="1:13" x14ac:dyDescent="0.35">
      <c r="A70" s="1"/>
      <c r="B70" s="26" t="s">
        <v>14</v>
      </c>
      <c r="C70" s="40">
        <v>-236837</v>
      </c>
      <c r="D70" s="40">
        <v>-641699</v>
      </c>
      <c r="E70" s="40">
        <v>-105690</v>
      </c>
      <c r="F70" s="40">
        <v>166992</v>
      </c>
      <c r="G70" s="40">
        <v>-113992</v>
      </c>
      <c r="H70" s="40">
        <v>-88906</v>
      </c>
      <c r="I70" s="40">
        <v>-257056</v>
      </c>
      <c r="J70" s="40">
        <v>-26</v>
      </c>
      <c r="K70" s="41">
        <v>-91215</v>
      </c>
      <c r="L70" s="41">
        <v>-63864</v>
      </c>
      <c r="M70" s="41">
        <v>-433820</v>
      </c>
    </row>
    <row r="71" spans="1:13" s="5" customFormat="1" x14ac:dyDescent="0.35">
      <c r="A71" s="3"/>
      <c r="B71" s="1" t="s">
        <v>15</v>
      </c>
      <c r="C71" s="42">
        <v>288220</v>
      </c>
      <c r="D71" s="42">
        <v>24261</v>
      </c>
      <c r="E71" s="42">
        <v>234716</v>
      </c>
      <c r="F71" s="42">
        <v>-146185</v>
      </c>
      <c r="G71" s="42">
        <v>29633</v>
      </c>
      <c r="H71" s="42">
        <v>24859</v>
      </c>
      <c r="I71" s="42">
        <v>-35483</v>
      </c>
      <c r="J71" s="42">
        <v>209150</v>
      </c>
      <c r="K71" s="10">
        <v>101883</v>
      </c>
      <c r="L71" s="10">
        <v>93010</v>
      </c>
      <c r="M71" s="10">
        <v>-61072</v>
      </c>
    </row>
    <row r="72" spans="1:13" s="5" customFormat="1" x14ac:dyDescent="0.35">
      <c r="A72" s="3"/>
      <c r="B72" s="26" t="s">
        <v>74</v>
      </c>
      <c r="C72" s="40">
        <v>14769</v>
      </c>
      <c r="D72" s="40">
        <v>79499</v>
      </c>
      <c r="E72" s="40">
        <v>-26635</v>
      </c>
      <c r="F72" s="40">
        <v>-14462</v>
      </c>
      <c r="G72" s="40">
        <v>49735</v>
      </c>
      <c r="H72" s="40">
        <v>36166</v>
      </c>
      <c r="I72" s="40">
        <v>46925</v>
      </c>
      <c r="J72" s="40">
        <v>-20491</v>
      </c>
      <c r="K72" s="41">
        <v>0</v>
      </c>
      <c r="L72" s="41">
        <v>0</v>
      </c>
      <c r="M72" s="41">
        <v>243201</v>
      </c>
    </row>
    <row r="73" spans="1:13" x14ac:dyDescent="0.35">
      <c r="A73" s="2"/>
      <c r="B73" s="2" t="s">
        <v>16</v>
      </c>
      <c r="C73" s="45">
        <f>SUM(C69:C72)</f>
        <v>-187508</v>
      </c>
      <c r="D73" s="45">
        <f t="shared" ref="D73:M73" si="14">SUM(D69:D72)</f>
        <v>1375699</v>
      </c>
      <c r="E73" s="45">
        <f t="shared" si="14"/>
        <v>-668999</v>
      </c>
      <c r="F73" s="45">
        <f t="shared" si="14"/>
        <v>306813</v>
      </c>
      <c r="G73" s="45">
        <f t="shared" si="14"/>
        <v>58290</v>
      </c>
      <c r="H73" s="45">
        <f t="shared" si="14"/>
        <v>-34092</v>
      </c>
      <c r="I73" s="45">
        <f t="shared" si="14"/>
        <v>524220</v>
      </c>
      <c r="J73" s="45">
        <f t="shared" si="14"/>
        <v>-222405</v>
      </c>
      <c r="K73" s="45">
        <f t="shared" si="14"/>
        <v>-390338</v>
      </c>
      <c r="L73" s="45">
        <f t="shared" si="14"/>
        <v>-288713</v>
      </c>
      <c r="M73" s="45">
        <f t="shared" si="14"/>
        <v>1190952</v>
      </c>
    </row>
    <row r="74" spans="1:13" s="5" customFormat="1" x14ac:dyDescent="0.35">
      <c r="A74" s="3"/>
      <c r="B74" s="26" t="s">
        <v>17</v>
      </c>
      <c r="C74" s="40">
        <v>0</v>
      </c>
      <c r="D74" s="40">
        <v>0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1">
        <v>0</v>
      </c>
      <c r="L74" s="41">
        <v>0</v>
      </c>
      <c r="M74" s="41">
        <v>0</v>
      </c>
    </row>
    <row r="75" spans="1:13" x14ac:dyDescent="0.35">
      <c r="A75" s="1"/>
      <c r="B75" s="2" t="s">
        <v>25</v>
      </c>
      <c r="C75" s="45">
        <f>+C73+C74</f>
        <v>-187508</v>
      </c>
      <c r="D75" s="45">
        <f t="shared" ref="D75:M75" si="15">+D73+D74</f>
        <v>1375699</v>
      </c>
      <c r="E75" s="45">
        <f t="shared" si="15"/>
        <v>-668999</v>
      </c>
      <c r="F75" s="45">
        <f t="shared" si="15"/>
        <v>306813</v>
      </c>
      <c r="G75" s="45">
        <f t="shared" si="15"/>
        <v>58290</v>
      </c>
      <c r="H75" s="45">
        <f t="shared" si="15"/>
        <v>-34092</v>
      </c>
      <c r="I75" s="45">
        <f t="shared" si="15"/>
        <v>524220</v>
      </c>
      <c r="J75" s="45">
        <f t="shared" si="15"/>
        <v>-222405</v>
      </c>
      <c r="K75" s="45">
        <f t="shared" si="15"/>
        <v>-390338</v>
      </c>
      <c r="L75" s="45">
        <f t="shared" si="15"/>
        <v>-288713</v>
      </c>
      <c r="M75" s="45">
        <f t="shared" si="15"/>
        <v>1190952</v>
      </c>
    </row>
    <row r="76" spans="1:13" x14ac:dyDescent="0.35">
      <c r="A76" s="1"/>
      <c r="B76" s="1"/>
      <c r="C76" s="16"/>
      <c r="D76" s="17"/>
      <c r="E76" s="20"/>
      <c r="F76" s="20"/>
      <c r="G76" s="16"/>
      <c r="H76" s="20"/>
      <c r="I76" s="17"/>
      <c r="J76" s="19"/>
      <c r="K76" s="19"/>
      <c r="L76" s="29"/>
      <c r="M76" s="29"/>
    </row>
    <row r="77" spans="1:13" x14ac:dyDescent="0.35">
      <c r="B77" s="27" t="s">
        <v>73</v>
      </c>
      <c r="C77" s="19"/>
      <c r="D77" s="19"/>
      <c r="E77" s="19"/>
      <c r="F77" s="19"/>
      <c r="G77" s="19"/>
      <c r="H77" s="19"/>
      <c r="I77" s="19"/>
      <c r="J77" s="21"/>
      <c r="K77" s="19"/>
    </row>
    <row r="78" spans="1:13" x14ac:dyDescent="0.35">
      <c r="B78" s="1"/>
      <c r="C78" s="19"/>
      <c r="D78" s="19"/>
      <c r="E78" s="19"/>
      <c r="F78" s="19"/>
      <c r="G78" s="19"/>
      <c r="H78" s="19"/>
      <c r="I78" s="19"/>
      <c r="J78" s="19"/>
      <c r="K78" s="19"/>
    </row>
    <row r="79" spans="1:13" x14ac:dyDescent="0.35"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3" x14ac:dyDescent="0.35">
      <c r="B80" s="27"/>
    </row>
    <row r="83" spans="3:13" x14ac:dyDescent="0.35"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</row>
    <row r="85" spans="3:13" x14ac:dyDescent="0.35"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</row>
    <row r="86" spans="3:13" x14ac:dyDescent="0.35">
      <c r="J86" s="29"/>
      <c r="K86" s="29"/>
      <c r="L86" s="29"/>
      <c r="M86" s="29"/>
    </row>
    <row r="104" spans="7:13" x14ac:dyDescent="0.35">
      <c r="G104" s="29"/>
      <c r="H104" s="29"/>
      <c r="I104" s="29"/>
      <c r="J104" s="29"/>
      <c r="K104" s="29"/>
      <c r="L104" s="29"/>
      <c r="M104" s="29"/>
    </row>
  </sheetData>
  <conditionalFormatting sqref="B10:B12">
    <cfRule type="duplicateValues" dxfId="17" priority="5"/>
    <cfRule type="duplicateValues" dxfId="16" priority="6"/>
  </conditionalFormatting>
  <conditionalFormatting sqref="B14">
    <cfRule type="duplicateValues" dxfId="15" priority="3"/>
    <cfRule type="duplicateValues" dxfId="14" priority="4"/>
  </conditionalFormatting>
  <conditionalFormatting sqref="B17:B18">
    <cfRule type="duplicateValues" dxfId="13" priority="1"/>
    <cfRule type="duplicateValues" dxfId="12" priority="2"/>
  </conditionalFormatting>
  <pageMargins left="0.511811024" right="0.511811024" top="0.78740157499999996" bottom="0.78740157499999996" header="0.31496062000000002" footer="0.31496062000000002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4CFAC352E93740B38658E0EEC63A44" ma:contentTypeVersion="15" ma:contentTypeDescription="Create a new document." ma:contentTypeScope="" ma:versionID="2b76963e67d39f8fe7ee55abee5014b2">
  <xsd:schema xmlns:xsd="http://www.w3.org/2001/XMLSchema" xmlns:xs="http://www.w3.org/2001/XMLSchema" xmlns:p="http://schemas.microsoft.com/office/2006/metadata/properties" xmlns:ns2="2ba00eb6-9d20-4407-b5c9-e3b0a897d67f" xmlns:ns3="1388faaf-d183-4431-bf29-b9edb3b8ad0b" targetNamespace="http://schemas.microsoft.com/office/2006/metadata/properties" ma:root="true" ma:fieldsID="a7d9486f7cd027ad1c009c08975cc707" ns2:_="" ns3:_="">
    <xsd:import namespace="2ba00eb6-9d20-4407-b5c9-e3b0a897d67f"/>
    <xsd:import namespace="1388faaf-d183-4431-bf29-b9edb3b8ad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a00eb6-9d20-4407-b5c9-e3b0a897d6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2ddb3fa-8f10-4620-af5e-d7e75631869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2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88faaf-d183-4431-bf29-b9edb3b8ad0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700bb05-ea23-42bd-ad4e-593dabf084ee}" ma:internalName="TaxCatchAll" ma:showField="CatchAllData" ma:web="1388faaf-d183-4431-bf29-b9edb3b8ad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388faaf-d183-4431-bf29-b9edb3b8ad0b" xsi:nil="true"/>
    <lcf76f155ced4ddcb4097134ff3c332f xmlns="2ba00eb6-9d20-4407-b5c9-e3b0a897d67f">
      <Terms xmlns="http://schemas.microsoft.com/office/infopath/2007/PartnerControls"/>
    </lcf76f155ced4ddcb4097134ff3c332f>
    <_Flow_SignoffStatus xmlns="2ba00eb6-9d20-4407-b5c9-e3b0a897d67f" xsi:nil="true"/>
  </documentManagement>
</p:properties>
</file>

<file path=customXml/itemProps1.xml><?xml version="1.0" encoding="utf-8"?>
<ds:datastoreItem xmlns:ds="http://schemas.openxmlformats.org/officeDocument/2006/customXml" ds:itemID="{CEDE28E3-4DAB-4803-9DD6-7F18AABB8F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208CA69-1A82-4AF3-9717-3349637EB5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a00eb6-9d20-4407-b5c9-e3b0a897d67f"/>
    <ds:schemaRef ds:uri="1388faaf-d183-4431-bf29-b9edb3b8ad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B923C3-9171-49EF-894C-37907A86BD76}">
  <ds:schemaRefs>
    <ds:schemaRef ds:uri="http://purl.org/dc/elements/1.1/"/>
    <ds:schemaRef ds:uri="http://www.w3.org/XML/1998/namespace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388faaf-d183-4431-bf29-b9edb3b8ad0b"/>
    <ds:schemaRef ds:uri="2ba00eb6-9d20-4407-b5c9-e3b0a897d6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CAPA</vt:lpstr>
      <vt:lpstr>Consolidado</vt:lpstr>
      <vt:lpstr>Holding</vt:lpstr>
      <vt:lpstr>Furnas Controladora</vt:lpstr>
      <vt:lpstr>MESA</vt:lpstr>
      <vt:lpstr>Furnas Consolidado</vt:lpstr>
      <vt:lpstr>Eletronorte Controladora</vt:lpstr>
      <vt:lpstr>Teles Pires</vt:lpstr>
      <vt:lpstr>Eletronorte Consolidado</vt:lpstr>
      <vt:lpstr>Chesf </vt:lpstr>
      <vt:lpstr>CGT Eletrosul</vt:lpstr>
    </vt:vector>
  </TitlesOfParts>
  <Company>ELETROBRAS - CENTRAIS ELETRICAS BRASILEIRAS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Wanessa Damascena F.</dc:creator>
  <cp:lastModifiedBy>Eduardo Di Giovanna Ganino</cp:lastModifiedBy>
  <dcterms:created xsi:type="dcterms:W3CDTF">2023-11-21T17:25:48Z</dcterms:created>
  <dcterms:modified xsi:type="dcterms:W3CDTF">2024-11-27T20:24:39Z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0x010100AA4CFAC352E93740B38658E0EEC63A44</vt:lpwstr>
  </property>
  <property fmtid="{D5CDD505-2E9C-101B-9397-08002B2CF9AE}" pid="3" name="MediaServiceImageTags">
    <vt:lpwstr/>
  </property>
  <property fmtid="{D5CDD505-2E9C-101B-9397-08002B2CF9AE}" pid="4" name="MSIP_Label_40a83aed-4ff2-443d-a0cb-a0188107753d_Enabled">
    <vt:lpwstr>true</vt:lpwstr>
  </property>
  <property fmtid="{D5CDD505-2E9C-101B-9397-08002B2CF9AE}" pid="5" name="MSIP_Label_40a83aed-4ff2-443d-a0cb-a0188107753d_SetDate">
    <vt:lpwstr>2024-05-16T21:47:01Z</vt:lpwstr>
  </property>
  <property fmtid="{D5CDD505-2E9C-101B-9397-08002B2CF9AE}" pid="6" name="MSIP_Label_40a83aed-4ff2-443d-a0cb-a0188107753d_Method">
    <vt:lpwstr>Privileged</vt:lpwstr>
  </property>
  <property fmtid="{D5CDD505-2E9C-101B-9397-08002B2CF9AE}" pid="7" name="MSIP_Label_40a83aed-4ff2-443d-a0cb-a0188107753d_Name">
    <vt:lpwstr>Pública</vt:lpwstr>
  </property>
  <property fmtid="{D5CDD505-2E9C-101B-9397-08002B2CF9AE}" pid="8" name="MSIP_Label_40a83aed-4ff2-443d-a0cb-a0188107753d_SiteId">
    <vt:lpwstr>8a0ffb54-9716-4a93-9158-9e3a7206f18e</vt:lpwstr>
  </property>
  <property fmtid="{D5CDD505-2E9C-101B-9397-08002B2CF9AE}" pid="9" name="MSIP_Label_40a83aed-4ff2-443d-a0cb-a0188107753d_ActionId">
    <vt:lpwstr>986c3928-e745-4cad-aaff-4404d3f64d33</vt:lpwstr>
  </property>
  <property fmtid="{D5CDD505-2E9C-101B-9397-08002B2CF9AE}" pid="10" name="MSIP_Label_40a83aed-4ff2-443d-a0cb-a0188107753d_ContentBits">
    <vt:lpwstr>2</vt:lpwstr>
  </property>
  <property fmtid="{D5CDD505-2E9C-101B-9397-08002B2CF9AE}" pid="11" name="MSIP_Label_ea60d57e-af5b-4752-ac57-3e4f28ca11dc_Enabled">
    <vt:lpwstr>true</vt:lpwstr>
  </property>
  <property fmtid="{D5CDD505-2E9C-101B-9397-08002B2CF9AE}" pid="12" name="MSIP_Label_ea60d57e-af5b-4752-ac57-3e4f28ca11dc_SetDate">
    <vt:lpwstr>2024-05-17T13:08:03Z</vt:lpwstr>
  </property>
  <property fmtid="{D5CDD505-2E9C-101B-9397-08002B2CF9AE}" pid="13" name="MSIP_Label_ea60d57e-af5b-4752-ac57-3e4f28ca11dc_Method">
    <vt:lpwstr>Standard</vt:lpwstr>
  </property>
  <property fmtid="{D5CDD505-2E9C-101B-9397-08002B2CF9AE}" pid="14" name="MSIP_Label_ea60d57e-af5b-4752-ac57-3e4f28ca11dc_Name">
    <vt:lpwstr>ea60d57e-af5b-4752-ac57-3e4f28ca11dc</vt:lpwstr>
  </property>
  <property fmtid="{D5CDD505-2E9C-101B-9397-08002B2CF9AE}" pid="15" name="MSIP_Label_ea60d57e-af5b-4752-ac57-3e4f28ca11dc_SiteId">
    <vt:lpwstr>36da45f1-dd2c-4d1f-af13-5abe46b99921</vt:lpwstr>
  </property>
  <property fmtid="{D5CDD505-2E9C-101B-9397-08002B2CF9AE}" pid="16" name="MSIP_Label_ea60d57e-af5b-4752-ac57-3e4f28ca11dc_ActionId">
    <vt:lpwstr>5a3f8fe5-5c8c-4066-b63d-4b2307ba1681</vt:lpwstr>
  </property>
  <property fmtid="{D5CDD505-2E9C-101B-9397-08002B2CF9AE}" pid="17" name="MSIP_Label_ea60d57e-af5b-4752-ac57-3e4f28ca11dc_ContentBits">
    <vt:lpwstr>0</vt:lpwstr>
  </property>
</Properties>
</file>