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wdp" ContentType="image/vnd.ms-photo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printerSettings/printerSettings2.bin" ContentType="application/vnd.openxmlformats-officedocument.spreadsheetml.printerSettings"/>
  <Override PartName="/xl/drawings/drawing3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drawings/drawing4.xml" ContentType="application/vnd.openxmlformats-officedocument.drawing+xml"/>
  <Override PartName="/xl/printerSettings/printerSettings3.bin" ContentType="application/vnd.openxmlformats-officedocument.spreadsheetml.printerSettings"/>
  <Override PartName="/xl/drawings/drawing5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printerSettings/printerSettings4.bin" ContentType="application/vnd.openxmlformats-officedocument.spreadsheetml.printerSettings"/>
  <Override PartName="/xl/drawings/drawing6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drawings/drawing7.xml" ContentType="application/vnd.openxmlformats-officedocument.drawing+xml"/>
  <Override PartName="/xl/printerSettings/printerSettings5.bin" ContentType="application/vnd.openxmlformats-officedocument.spreadsheetml.printerSettings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thumbnail" Target="docProps/thumbnail.wmf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6" Type="http://schemas.openxmlformats.org/officeDocument/2006/relationships/custom-properties" Target="docProps/custom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dministracaoFinancas\Controladoria\Contabilidade\Divulgações\1000\"/>
    </mc:Choice>
  </mc:AlternateContent>
  <xr:revisionPtr revIDLastSave="0" documentId="13_ncr:1_{17146086-76F2-436C-B44A-F2CD23A93B7D}" xr6:coauthVersionLast="47" xr6:coauthVersionMax="47" xr10:uidLastSave="{00000000-0000-0000-0000-000000000000}"/>
  <bookViews>
    <workbookView xWindow="-120" yWindow="-120" windowWidth="29040" windowHeight="15720" tabRatio="779" activeTab="5" xr2:uid="{350B7F4B-C6F8-4364-9479-3007DCBEB02A}"/>
  </bookViews>
  <sheets>
    <sheet name="Capa" sheetId="15" r:id="rId1"/>
    <sheet name="1. BP | Itaúsa" sheetId="1" r:id="rId2"/>
    <sheet name="2. DRE | Itaúsa" sheetId="2" r:id="rId3"/>
    <sheet name="3. DFC | Itaúsa" sheetId="5" r:id="rId4"/>
    <sheet name="4. BP | Consolidado" sheetId="6" r:id="rId5"/>
    <sheet name="5. DRE | Consolidado" sheetId="7" r:id="rId6"/>
    <sheet name="6. DFC | Consolidado" sheetId="8" r:id="rId7"/>
    <sheet name="7. DMPL" sheetId="10" r:id="rId8"/>
    <sheet name="8. DRA" sheetId="13" r:id="rId9"/>
    <sheet name="9. DVA" sheetId="14" r:id="rId10"/>
  </sheets>
  <definedNames>
    <definedName name="_Key1" localSheetId="7" hidden="1">#REF!</definedName>
    <definedName name="_Key1" hidden="1">#REF!</definedName>
    <definedName name="_Key2" localSheetId="7" hidden="1">#REF!</definedName>
    <definedName name="_Key2" hidden="1">#REF!</definedName>
    <definedName name="_Order1" hidden="1">0</definedName>
    <definedName name="_Order1_1" hidden="1">255</definedName>
    <definedName name="_Order2" hidden="1">255</definedName>
    <definedName name="_Sort" hidden="1">#REF!</definedName>
    <definedName name="BIP_DRA_DATA_ATUAL">#REF!</definedName>
    <definedName name="BIP_DRA_LL_CONS_ANT">#REF!</definedName>
    <definedName name="BIP_DRA_LL_CONS_ATUAL">#REF!</definedName>
    <definedName name="BIP_DRA_LL_CONS_TRIM_ANT">#REF!</definedName>
    <definedName name="BIP_DRA_LL_CONS_TRIM_ATUAL">#REF!</definedName>
    <definedName name="BIP_DRA_LL_CONTROL_ANT">#REF!</definedName>
    <definedName name="BIP_DRA_LL_CONTROL_ATUAL">#REF!</definedName>
    <definedName name="BIP_DRA_LL_CONTROL_TRIM_ANT">#REF!</definedName>
    <definedName name="BIP_DRA_LL_CONTROL_TRIM_ATUAL">#REF!</definedName>
    <definedName name="BIP_DRA_ORA_CONS_ANT">#REF!</definedName>
    <definedName name="BIP_DRA_ORA_CONS_ATUAL">#REF!</definedName>
    <definedName name="BIP_DRA_ORA_CONS_TRIM_ANT">#REF!</definedName>
    <definedName name="BIP_DRA_ORA_CONS_TRIM_ATUAL">#REF!</definedName>
    <definedName name="BIP_DRA_ORA_CONTROL_ANT">#REF!</definedName>
    <definedName name="BIP_DRA_ORA_CONTROL_ATUAL">#REF!</definedName>
    <definedName name="BIP_DRA_ORA_CONTROL_TRIM_ANT">#REF!</definedName>
    <definedName name="BIP_DRA_ORA_CONTROL_TRIM_ATUAL">#REF!</definedName>
    <definedName name="BIP_DRA_TOTAL_RA_CONS_ANT">#REF!</definedName>
    <definedName name="BIP_DRA_TOTAL_RA_CONS_ATUAL">#REF!</definedName>
    <definedName name="BIP_DRA_TOTAL_RA_CONS_TRIM_ANT">#REF!</definedName>
    <definedName name="BIP_DRA_TOTAL_RA_CONS_TRIM_ATUAL">#REF!</definedName>
    <definedName name="BIP_DRA_TOTAL_RA_CONTROL_ANT">#REF!</definedName>
    <definedName name="BIP_DRA_TOTAL_RA_CONTROL_ATUAL">#REF!</definedName>
    <definedName name="BIP_DRA_TOTAL_RA_CONTROL_TRIM_ANT">#REF!</definedName>
    <definedName name="BIP_DRA_TOTAL_RA_CONTROL_TRIM_ATUAL">#REF!</definedName>
    <definedName name="BIPLI_DRA_PT">#REF!</definedName>
    <definedName name="DIV_EXERCÍCIO_ATUAL">'7. DMPL'!$O$138</definedName>
    <definedName name="DMPL_DATA_ATUAL">'7. DMPL'!#REF!</definedName>
    <definedName name="EPMWorkbookOptions_1" hidden="1">"3EcAAB+LCAAAAAAABADtXG1vokoU/r7J/gfjdwUErW2sGxa1NVExvu29aTYGYayTReAOWNv99ZdX5WVqoVKl1A9NdebMmXOeeQ5z5kUaP57XcuEJIB2qym2RKpPFAlBEVYLK421xYyxLVK34o/n9W+OXiv4sVPUPrxmmqF4w2yn6zbMu3RZXhqHdEMR2uy1v6bKKHokKSVLEP/3eWFyBtVDcCcO3hUtQ0Q1BEUHR7LVQaHCqogDR6nOichuE"</definedName>
    <definedName name="EPMWorkbookOptions_2" hidden="1">"gGLMINjalYHqlmAIbqlZPhDWwOl216UB1toGQbvPqQ7QEIElMPWJoGy6UWzOO8P+/OeQG/yiyPmD20jQKFITpTI0hI0ulEUVaTcMQ5MVQhc0YqGJxO/5A8cPxnyv22I5lo9+XQqyDnb/G4Rl2t5QVtNkKAo+UGMb7OkIavEVuzg0/QaF+ndAjOAao8qs7IP1AqCpAv/bAFvrAztqs/POdMB1+QHb+11+GJolg8k9ZX6c8BO2N2c7JgSRhhHV"</definedName>
    <definedName name="EPMWorkbookOptions_3" hidden="1">"9xAgAYmrF5+Qp6tB4GojKlpwDRSL1z6hoH0NAicTQoBIDx1zHCZsEJSfw3PCYRt0ahTa/eGoPQ7hQJEkeU4kXKNOjcXdaDrkg0jczbsTdmric0Y0bLNOjUWfb7csVlhRMeq91/0CEc9Fu7fTuzjr9s3BCQ15p9s/52jvrDo1HPyoe9fuY2aJc6LhGHVqKEzDuXZ3FCKGVzo+JyCeESeHpD3q8q0QIhWyQpdJ+qx4OHadGo5ZezRmeef5SL1/"</definedName>
    <definedName name="EPMWorkbookOptions_4" hidden="1">"soz7fHS6O/kDss2Op+ZE7LjpIN3lPnwucHs9ztsDNb6KeyhJQNn1ox8AbCc0gzpcQBkaLx+V5dr4WYY1DbQBVnDYXw64/rZxqbgSO0PNrAcJMsvM+hA7H8ysB7HTvQx7kCBLy6wX8bOrzLqQJB/KrBPxp/fMupBk1k7fiYDwwUnd7+x+Cy8y8Y9X6r5TTpVV5NqKqTjU1PYe0xKXy1gCnKoY4NnoCE8qgoZpl71P6TSO1IXa38PHlWz+GWMg"</definedName>
    <definedName name="EPMWorkbookOptions_5" hidden="1">"A9EAkpeEwb2egzIx7OlApBs+h/D1IUU7r18HPK5UijmWX5UzkCWqViUpuk75FOCG2G7LIwmgJtkgnA9Y7bomCy9DpGoAmYSlqrXqEiyWpWpNYkpMZXldqlcBKJECqDDS4oq5WtBWz8FWGMU9Qd+Nn5OK44B6I993RT5u19jtALcSeNbhjQLl26JFpCJmYfD6UMdre2gV5NTHw9BEUDfUNfwLpGDohgn3mlyE5cTHB0OCLB0XAyTJ1EkyfghQ"</definedName>
    <definedName name="EPMWorkbookOptions_6" hidden="1">"+QsB7NEASX151rvMyhLZEy3oMHSn6WqVYZj4dK/kj+7YM6Br8vMTPm1AKhdA/KeEMTc+vw4glQsgAUDcwlgHJlkG5eiJczdLZWnqTLCPiJk4a1cUWa9fxZ846fxNnEdeGHD15pPyLruyRPgE2874hVGtRtMJVkZM/hif/FqIqyqfJHcZlS2SJzqZSGUXrJpHomMvBzkbYGblhfp7nmWJ/kmOtFLhfi1/3D/qJpirNZ+k99iVJcYnOwFNhfNX"</definedName>
    <definedName name="EPMWorkbookOptions_7" hidden="1">"+eN8Clf+XN35ZP6eZZnifvzbf0Ed76Z+PYfUP/Jqp6s4k7xPG5NKmfqym8CvY3LhCSZ2LjwJYUJdYgcXO7ULJhFMri+YhGPn8ozFYHKJnSgmnz52jl+reKuCLC1VktzxTWWlcp2/lco7fnXl6son0T1OZYnnyS6Cp8J0Koe3cIO/vft30vrsZE8HiCQ/QswyGvFCP1a8xhAKWPOqUEBGXWuG73GiB/xsELhXnARKPd1m19GXwvgLoy+SaYzA"</definedName>
    <definedName name="EPMWorkbookOptions_8" hidden="1">"EgF9xSu8BhTvlwvBQluOk4GALKW8MhaegCcZLrZlvTfmmJ4ZNuaedLQiKL+VXNcbXX0mICgsZNAH6HGvIVL+/dterfuGnub/qq9Jj9xHAAA="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RCSLeni" hidden="1">#REF!</definedName>
    <definedName name="werrewrew" hidden="1">#REF!</definedName>
    <definedName name="xxx" hidden="1">"jS8AAB+LCAAAAAAABADtmlFzojoUx993Zr+Dw7sCglY71B0WsXVGxQHt3p3OjhMhVmYRuAFr++1vBFGi0XW5XWelPDja5JyTk39+SSCN9OV14ZReIApsz71j+ArHlKBrepbtPt8xy3BW5uvMl9bnT9I3D/2cet5PzQ+xaVDCfm5w+xrYd8w8DP1bll2tVpWVUPHQM1vlOJ79p98zzDlcgLLtBiFwTchsvaxfezG41VJJUjzXhea6zZGnLBGC"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8" i="1" l="1"/>
  <c r="F21" i="6"/>
  <c r="F18" i="6"/>
  <c r="C52" i="8"/>
  <c r="E30" i="7" l="1"/>
  <c r="C69" i="8" l="1"/>
  <c r="C63" i="8"/>
  <c r="C32" i="8"/>
  <c r="C22" i="8"/>
  <c r="C33" i="8" l="1"/>
  <c r="C36" i="8" s="1"/>
  <c r="C65" i="8" s="1"/>
  <c r="E28" i="7" l="1"/>
  <c r="E21" i="7"/>
  <c r="E14" i="7"/>
  <c r="E8" i="7"/>
  <c r="F76" i="6"/>
  <c r="F78" i="6" s="1"/>
  <c r="F65" i="6"/>
  <c r="F51" i="6"/>
  <c r="F34" i="6"/>
  <c r="F36" i="6" s="1"/>
  <c r="C42" i="5"/>
  <c r="C57" i="5"/>
  <c r="C52" i="5"/>
  <c r="C25" i="5"/>
  <c r="C17" i="5"/>
  <c r="E24" i="2"/>
  <c r="E26" i="2" s="1"/>
  <c r="E17" i="2"/>
  <c r="E10" i="2"/>
  <c r="E12" i="2" s="1"/>
  <c r="H68" i="1"/>
  <c r="H57" i="1"/>
  <c r="H46" i="1"/>
  <c r="H59" i="1" s="1"/>
  <c r="H18" i="1"/>
  <c r="H29" i="1" s="1"/>
  <c r="H31" i="1" s="1"/>
  <c r="H15" i="1"/>
  <c r="G8" i="7"/>
  <c r="G14" i="7"/>
  <c r="G21" i="7"/>
  <c r="G28" i="7"/>
  <c r="F67" i="6" l="1"/>
  <c r="F80" i="6" s="1"/>
  <c r="E16" i="7"/>
  <c r="E23" i="7" s="1"/>
  <c r="C26" i="5"/>
  <c r="C29" i="5" s="1"/>
  <c r="C53" i="5" s="1"/>
  <c r="E19" i="2"/>
  <c r="H70" i="1"/>
  <c r="G16" i="7"/>
  <c r="G23" i="7" s="1"/>
  <c r="G30" i="7" s="1"/>
  <c r="G10" i="2"/>
  <c r="E69" i="8" l="1"/>
  <c r="E63" i="8"/>
  <c r="E52" i="8"/>
  <c r="E32" i="8"/>
  <c r="E22" i="8"/>
  <c r="H76" i="6"/>
  <c r="H78" i="6" s="1"/>
  <c r="H65" i="6"/>
  <c r="H51" i="6"/>
  <c r="H21" i="6"/>
  <c r="H18" i="6"/>
  <c r="E57" i="5"/>
  <c r="E52" i="5"/>
  <c r="E42" i="5"/>
  <c r="E25" i="5"/>
  <c r="E17" i="5"/>
  <c r="G24" i="2"/>
  <c r="G17" i="2"/>
  <c r="F68" i="1"/>
  <c r="F57" i="1"/>
  <c r="F46" i="1"/>
  <c r="F15" i="1"/>
  <c r="I8" i="7"/>
  <c r="I16" i="7" s="1"/>
  <c r="I14" i="7"/>
  <c r="I21" i="7"/>
  <c r="I28" i="7"/>
  <c r="J21" i="6"/>
  <c r="J34" i="6" s="1"/>
  <c r="G69" i="8"/>
  <c r="G63" i="8"/>
  <c r="G52" i="8"/>
  <c r="G32" i="8"/>
  <c r="G22" i="8"/>
  <c r="J76" i="6"/>
  <c r="J78" i="6" s="1"/>
  <c r="J65" i="6"/>
  <c r="J51" i="6"/>
  <c r="J18" i="6"/>
  <c r="G57" i="5"/>
  <c r="G52" i="5"/>
  <c r="G42" i="5"/>
  <c r="G25" i="5"/>
  <c r="G17" i="5"/>
  <c r="I24" i="2"/>
  <c r="I17" i="2"/>
  <c r="I10" i="2"/>
  <c r="J68" i="1"/>
  <c r="J57" i="1"/>
  <c r="J46" i="1"/>
  <c r="J18" i="1"/>
  <c r="J29" i="1" s="1"/>
  <c r="J15" i="1"/>
  <c r="AA36" i="7"/>
  <c r="Y36" i="7" s="1"/>
  <c r="W36" i="7" s="1"/>
  <c r="AA35" i="7"/>
  <c r="Y35" i="7" s="1"/>
  <c r="W35" i="7" s="1"/>
  <c r="H67" i="6" l="1"/>
  <c r="H80" i="6" s="1"/>
  <c r="E33" i="8"/>
  <c r="E36" i="8" s="1"/>
  <c r="E65" i="8" s="1"/>
  <c r="H34" i="6"/>
  <c r="H36" i="6" s="1"/>
  <c r="E26" i="5"/>
  <c r="E29" i="5" s="1"/>
  <c r="E53" i="5" s="1"/>
  <c r="G12" i="2"/>
  <c r="G19" i="2" s="1"/>
  <c r="F59" i="1"/>
  <c r="F70" i="1" s="1"/>
  <c r="I23" i="7"/>
  <c r="I30" i="7" s="1"/>
  <c r="G33" i="8"/>
  <c r="G36" i="8" s="1"/>
  <c r="G65" i="8" s="1"/>
  <c r="J36" i="6"/>
  <c r="J67" i="6"/>
  <c r="J80" i="6" s="1"/>
  <c r="G26" i="5"/>
  <c r="G29" i="5" s="1"/>
  <c r="G53" i="5" s="1"/>
  <c r="I12" i="2"/>
  <c r="I19" i="2" s="1"/>
  <c r="J59" i="1"/>
  <c r="J70" i="1" s="1"/>
  <c r="J31" i="1"/>
  <c r="L18" i="1"/>
  <c r="I17" i="5"/>
  <c r="G26" i="2" l="1"/>
  <c r="I26" i="2"/>
  <c r="M32" i="7"/>
  <c r="M31" i="7"/>
  <c r="M27" i="7"/>
  <c r="M26" i="7"/>
  <c r="M20" i="7"/>
  <c r="M19" i="7"/>
  <c r="M13" i="7"/>
  <c r="M12" i="7"/>
  <c r="M11" i="7"/>
  <c r="M10" i="7"/>
  <c r="M7" i="7"/>
  <c r="M6" i="7"/>
  <c r="M23" i="2"/>
  <c r="M22" i="2"/>
  <c r="M16" i="2"/>
  <c r="M15" i="2"/>
  <c r="M9" i="2"/>
  <c r="M8" i="2"/>
  <c r="M7" i="2"/>
  <c r="L65" i="6" l="1"/>
  <c r="M28" i="7" l="1"/>
  <c r="M21" i="7"/>
  <c r="M14" i="7"/>
  <c r="M8" i="7"/>
  <c r="M24" i="2"/>
  <c r="M17" i="2"/>
  <c r="M10" i="2"/>
  <c r="M12" i="2" s="1"/>
  <c r="M19" i="2" l="1"/>
  <c r="M26" i="2" s="1"/>
  <c r="M16" i="7"/>
  <c r="M23" i="7" l="1"/>
  <c r="M30" i="7" s="1"/>
  <c r="O28" i="7" l="1"/>
  <c r="O21" i="7"/>
  <c r="O14" i="7"/>
  <c r="O8" i="7"/>
  <c r="Q8" i="7"/>
  <c r="Q14" i="7"/>
  <c r="Q21" i="7"/>
  <c r="Q28" i="7"/>
  <c r="N76" i="6"/>
  <c r="N78" i="6" s="1"/>
  <c r="N65" i="6"/>
  <c r="N51" i="6"/>
  <c r="N21" i="6"/>
  <c r="N34" i="6" s="1"/>
  <c r="N18" i="6"/>
  <c r="K57" i="5"/>
  <c r="K52" i="5"/>
  <c r="K42" i="5"/>
  <c r="K25" i="5"/>
  <c r="K17" i="5"/>
  <c r="O24" i="2"/>
  <c r="O17" i="2"/>
  <c r="O10" i="2"/>
  <c r="N68" i="1"/>
  <c r="N57" i="1"/>
  <c r="N46" i="1"/>
  <c r="N18" i="1"/>
  <c r="N29" i="1" s="1"/>
  <c r="N15" i="1"/>
  <c r="Q16" i="7" l="1"/>
  <c r="Q23" i="7" s="1"/>
  <c r="Q30" i="7" s="1"/>
  <c r="K26" i="5"/>
  <c r="K29" i="5" s="1"/>
  <c r="K53" i="5" s="1"/>
  <c r="O16" i="7"/>
  <c r="O23" i="7" s="1"/>
  <c r="O30" i="7" s="1"/>
  <c r="N36" i="6"/>
  <c r="N67" i="6"/>
  <c r="N80" i="6" s="1"/>
  <c r="O12" i="2"/>
  <c r="N31" i="1"/>
  <c r="N59" i="1"/>
  <c r="N70" i="1" s="1"/>
  <c r="I69" i="8"/>
  <c r="I63" i="8"/>
  <c r="I52" i="8"/>
  <c r="I32" i="8"/>
  <c r="I22" i="8"/>
  <c r="K69" i="8"/>
  <c r="K63" i="8"/>
  <c r="K52" i="8"/>
  <c r="K32" i="8"/>
  <c r="K22" i="8"/>
  <c r="I52" i="5"/>
  <c r="C331" i="10"/>
  <c r="E387" i="10"/>
  <c r="E361" i="10"/>
  <c r="E367" i="10" s="1"/>
  <c r="E352" i="10"/>
  <c r="E331" i="10"/>
  <c r="E337" i="10" s="1"/>
  <c r="K33" i="8" l="1"/>
  <c r="K36" i="8" s="1"/>
  <c r="K65" i="8" s="1"/>
  <c r="I33" i="8"/>
  <c r="I36" i="8" s="1"/>
  <c r="I65" i="8" s="1"/>
  <c r="O19" i="2"/>
  <c r="O26" i="2" s="1"/>
  <c r="M69" i="8" l="1"/>
  <c r="M63" i="8"/>
  <c r="M52" i="8"/>
  <c r="M32" i="8"/>
  <c r="M22" i="8"/>
  <c r="P76" i="6"/>
  <c r="P78" i="6" s="1"/>
  <c r="P65" i="6"/>
  <c r="P51" i="6"/>
  <c r="P21" i="6"/>
  <c r="P34" i="6" s="1"/>
  <c r="P18" i="6"/>
  <c r="M57" i="5"/>
  <c r="M52" i="5"/>
  <c r="M42" i="5"/>
  <c r="M25" i="5"/>
  <c r="M17" i="5"/>
  <c r="Q24" i="2"/>
  <c r="Q17" i="2"/>
  <c r="Q10" i="2"/>
  <c r="P68" i="1"/>
  <c r="P57" i="1"/>
  <c r="P46" i="1"/>
  <c r="P18" i="1"/>
  <c r="P29" i="1" s="1"/>
  <c r="P15" i="1"/>
  <c r="U331" i="10"/>
  <c r="T331" i="10"/>
  <c r="S331" i="10"/>
  <c r="R331" i="10"/>
  <c r="P331" i="10"/>
  <c r="O331" i="10"/>
  <c r="N331" i="10"/>
  <c r="M331" i="10"/>
  <c r="L331" i="10"/>
  <c r="K331" i="10"/>
  <c r="J331" i="10"/>
  <c r="I331" i="10"/>
  <c r="H331" i="10"/>
  <c r="G331" i="10"/>
  <c r="F331" i="10"/>
  <c r="U325" i="10"/>
  <c r="S325" i="10"/>
  <c r="O325" i="10"/>
  <c r="M325" i="10"/>
  <c r="K325" i="10"/>
  <c r="I325" i="10"/>
  <c r="G325" i="10"/>
  <c r="C325" i="10"/>
  <c r="U346" i="10"/>
  <c r="T346" i="10"/>
  <c r="T352" i="10" s="1"/>
  <c r="S346" i="10"/>
  <c r="R346" i="10"/>
  <c r="R352" i="10" s="1"/>
  <c r="P346" i="10"/>
  <c r="P352" i="10" s="1"/>
  <c r="O346" i="10"/>
  <c r="N346" i="10"/>
  <c r="N352" i="10" s="1"/>
  <c r="M346" i="10"/>
  <c r="L346" i="10"/>
  <c r="L352" i="10" s="1"/>
  <c r="K346" i="10"/>
  <c r="J346" i="10"/>
  <c r="J352" i="10" s="1"/>
  <c r="I346" i="10"/>
  <c r="H346" i="10"/>
  <c r="H352" i="10" s="1"/>
  <c r="G346" i="10"/>
  <c r="F346" i="10"/>
  <c r="F352" i="10" s="1"/>
  <c r="U340" i="10"/>
  <c r="S340" i="10"/>
  <c r="O340" i="10"/>
  <c r="M340" i="10"/>
  <c r="K340" i="10"/>
  <c r="I340" i="10"/>
  <c r="G340" i="10"/>
  <c r="C340" i="10"/>
  <c r="U361" i="10"/>
  <c r="T361" i="10"/>
  <c r="S361" i="10"/>
  <c r="R361" i="10"/>
  <c r="Q361" i="10"/>
  <c r="P361" i="10"/>
  <c r="O361" i="10"/>
  <c r="N361" i="10"/>
  <c r="M361" i="10"/>
  <c r="L361" i="10"/>
  <c r="K361" i="10"/>
  <c r="J361" i="10"/>
  <c r="I361" i="10"/>
  <c r="H361" i="10"/>
  <c r="G361" i="10"/>
  <c r="F361" i="10"/>
  <c r="C361" i="10"/>
  <c r="U355" i="10"/>
  <c r="S355" i="10"/>
  <c r="Q355" i="10"/>
  <c r="O355" i="10"/>
  <c r="M355" i="10"/>
  <c r="K355" i="10"/>
  <c r="I355" i="10"/>
  <c r="G355" i="10"/>
  <c r="C355" i="10"/>
  <c r="AR12" i="2"/>
  <c r="AP12" i="2"/>
  <c r="AT65" i="1"/>
  <c r="K367" i="10" l="1"/>
  <c r="P36" i="6"/>
  <c r="P59" i="1"/>
  <c r="P70" i="1" s="1"/>
  <c r="M26" i="5"/>
  <c r="M29" i="5" s="1"/>
  <c r="M337" i="10"/>
  <c r="M352" i="10"/>
  <c r="M33" i="8"/>
  <c r="M36" i="8" s="1"/>
  <c r="M65" i="8" s="1"/>
  <c r="P31" i="1"/>
  <c r="P67" i="6"/>
  <c r="P80" i="6" s="1"/>
  <c r="M53" i="5"/>
  <c r="Q12" i="2"/>
  <c r="Q19" i="2" s="1"/>
  <c r="U367" i="10"/>
  <c r="S352" i="10"/>
  <c r="U352" i="10"/>
  <c r="U337" i="10"/>
  <c r="K337" i="10"/>
  <c r="K352" i="10"/>
  <c r="S367" i="10"/>
  <c r="O352" i="10"/>
  <c r="O337" i="10"/>
  <c r="S337" i="10"/>
  <c r="C352" i="10"/>
  <c r="I367" i="10"/>
  <c r="C337" i="10"/>
  <c r="G367" i="10"/>
  <c r="G352" i="10"/>
  <c r="G337" i="10"/>
  <c r="I352" i="10"/>
  <c r="I337" i="10"/>
  <c r="O367" i="10"/>
  <c r="Q367" i="10"/>
  <c r="C367" i="10"/>
  <c r="M367" i="10"/>
  <c r="K28" i="7"/>
  <c r="K21" i="7"/>
  <c r="K14" i="7"/>
  <c r="K8" i="7"/>
  <c r="I57" i="5"/>
  <c r="I42" i="5"/>
  <c r="I25" i="5"/>
  <c r="K24" i="2"/>
  <c r="K17" i="2"/>
  <c r="K10" i="2"/>
  <c r="L76" i="6"/>
  <c r="L78" i="6" s="1"/>
  <c r="L51" i="6"/>
  <c r="L21" i="6"/>
  <c r="L34" i="6" s="1"/>
  <c r="L18" i="6"/>
  <c r="L68" i="1"/>
  <c r="L57" i="1"/>
  <c r="L46" i="1"/>
  <c r="L29" i="1"/>
  <c r="L15" i="1"/>
  <c r="U381" i="10"/>
  <c r="U370" i="10"/>
  <c r="S381" i="10"/>
  <c r="S370" i="10"/>
  <c r="M381" i="10"/>
  <c r="M387" i="10" s="1"/>
  <c r="Q381" i="10"/>
  <c r="Q370" i="10"/>
  <c r="O381" i="10"/>
  <c r="O370" i="10"/>
  <c r="I370" i="10"/>
  <c r="I387" i="10" s="1"/>
  <c r="K387" i="10"/>
  <c r="G387" i="10"/>
  <c r="C370" i="10"/>
  <c r="C387" i="10" s="1"/>
  <c r="T387" i="10"/>
  <c r="R387" i="10"/>
  <c r="P387" i="10"/>
  <c r="N387" i="10"/>
  <c r="L387" i="10"/>
  <c r="J387" i="10"/>
  <c r="H387" i="10"/>
  <c r="F387" i="10"/>
  <c r="T367" i="10"/>
  <c r="R367" i="10"/>
  <c r="P367" i="10"/>
  <c r="N367" i="10"/>
  <c r="L367" i="10"/>
  <c r="J367" i="10"/>
  <c r="H367" i="10"/>
  <c r="F367" i="10"/>
  <c r="Q351" i="10"/>
  <c r="Q350" i="10"/>
  <c r="Q348" i="10"/>
  <c r="Q347" i="10"/>
  <c r="Q345" i="10"/>
  <c r="Q344" i="10"/>
  <c r="Q343" i="10"/>
  <c r="Q342" i="10"/>
  <c r="Q341" i="10"/>
  <c r="Q26" i="2" l="1"/>
  <c r="K12" i="2"/>
  <c r="K19" i="2" s="1"/>
  <c r="S387" i="10"/>
  <c r="Q340" i="10"/>
  <c r="U387" i="10"/>
  <c r="Q346" i="10"/>
  <c r="K16" i="7"/>
  <c r="K23" i="7" s="1"/>
  <c r="K30" i="7" s="1"/>
  <c r="I26" i="5"/>
  <c r="I29" i="5" s="1"/>
  <c r="I53" i="5" s="1"/>
  <c r="L36" i="6"/>
  <c r="L67" i="6"/>
  <c r="L80" i="6" s="1"/>
  <c r="L31" i="1"/>
  <c r="L59" i="1"/>
  <c r="L70" i="1" s="1"/>
  <c r="Q387" i="10"/>
  <c r="Q336" i="10"/>
  <c r="Q335" i="10"/>
  <c r="Q334" i="10"/>
  <c r="Q333" i="10"/>
  <c r="Q332" i="10"/>
  <c r="Q330" i="10"/>
  <c r="Q329" i="10"/>
  <c r="Q328" i="10"/>
  <c r="Q327" i="10"/>
  <c r="Q326" i="10"/>
  <c r="BQ24" i="2"/>
  <c r="BO24" i="2"/>
  <c r="BM24" i="2"/>
  <c r="BI24" i="2"/>
  <c r="BG24" i="2"/>
  <c r="BE24" i="2"/>
  <c r="BC24" i="2"/>
  <c r="AY24" i="2"/>
  <c r="AW24" i="2"/>
  <c r="AU24" i="2"/>
  <c r="AS24" i="2"/>
  <c r="AO24" i="2"/>
  <c r="AM24" i="2"/>
  <c r="AK24" i="2"/>
  <c r="AI24" i="2"/>
  <c r="AE24" i="2"/>
  <c r="AC24" i="2"/>
  <c r="AA24" i="2"/>
  <c r="Y24" i="2"/>
  <c r="U24" i="2"/>
  <c r="S24" i="2"/>
  <c r="BQ17" i="2"/>
  <c r="BO17" i="2"/>
  <c r="BM17" i="2"/>
  <c r="BI17" i="2"/>
  <c r="BG17" i="2"/>
  <c r="BE17" i="2"/>
  <c r="BC17" i="2"/>
  <c r="AY17" i="2"/>
  <c r="AW17" i="2"/>
  <c r="AU17" i="2"/>
  <c r="AS17" i="2"/>
  <c r="AO17" i="2"/>
  <c r="AM17" i="2"/>
  <c r="AK17" i="2"/>
  <c r="AI17" i="2"/>
  <c r="AE17" i="2"/>
  <c r="AC17" i="2"/>
  <c r="AA17" i="2"/>
  <c r="Y17" i="2"/>
  <c r="U17" i="2"/>
  <c r="S17" i="2"/>
  <c r="BI10" i="2"/>
  <c r="AY10" i="2"/>
  <c r="AW10" i="2"/>
  <c r="AU10" i="2"/>
  <c r="AS10" i="2"/>
  <c r="AO10" i="2"/>
  <c r="AM10" i="2"/>
  <c r="AK10" i="2"/>
  <c r="AI10" i="2"/>
  <c r="AE10" i="2"/>
  <c r="AC10" i="2"/>
  <c r="AA10" i="2"/>
  <c r="Y10" i="2"/>
  <c r="U10" i="2"/>
  <c r="S10" i="2"/>
  <c r="BQ28" i="7"/>
  <c r="BO28" i="7"/>
  <c r="BM28" i="7"/>
  <c r="BI28" i="7"/>
  <c r="BG28" i="7"/>
  <c r="BE28" i="7"/>
  <c r="BC28" i="7"/>
  <c r="AY28" i="7"/>
  <c r="AW28" i="7"/>
  <c r="AU28" i="7"/>
  <c r="AS28" i="7"/>
  <c r="AO28" i="7"/>
  <c r="AM28" i="7"/>
  <c r="AK28" i="7"/>
  <c r="AI28" i="7"/>
  <c r="AE28" i="7"/>
  <c r="AC28" i="7"/>
  <c r="AA28" i="7"/>
  <c r="Y28" i="7"/>
  <c r="U28" i="7"/>
  <c r="BQ21" i="7"/>
  <c r="BO21" i="7"/>
  <c r="BM21" i="7"/>
  <c r="BI21" i="7"/>
  <c r="BG21" i="7"/>
  <c r="BE21" i="7"/>
  <c r="BC21" i="7"/>
  <c r="AY21" i="7"/>
  <c r="AW21" i="7"/>
  <c r="AU21" i="7"/>
  <c r="AS21" i="7"/>
  <c r="AO21" i="7"/>
  <c r="AM21" i="7"/>
  <c r="AK21" i="7"/>
  <c r="AI21" i="7"/>
  <c r="AE21" i="7"/>
  <c r="AC21" i="7"/>
  <c r="AA21" i="7"/>
  <c r="Y21" i="7"/>
  <c r="U21" i="7"/>
  <c r="BR16" i="7"/>
  <c r="BR23" i="7" s="1"/>
  <c r="BM14" i="7"/>
  <c r="BI14" i="7"/>
  <c r="AY14" i="7"/>
  <c r="AW14" i="7"/>
  <c r="AU14" i="7"/>
  <c r="AS14" i="7"/>
  <c r="AO14" i="7"/>
  <c r="AM14" i="7"/>
  <c r="AK14" i="7"/>
  <c r="AI14" i="7"/>
  <c r="AE14" i="7"/>
  <c r="AC14" i="7"/>
  <c r="AA14" i="7"/>
  <c r="Y14" i="7"/>
  <c r="U14" i="7"/>
  <c r="BQ8" i="7"/>
  <c r="BO8" i="7"/>
  <c r="BM8" i="7"/>
  <c r="BI8" i="7"/>
  <c r="BI16" i="7" s="1"/>
  <c r="BI23" i="7" s="1"/>
  <c r="BG8" i="7"/>
  <c r="BE8" i="7"/>
  <c r="BC8" i="7"/>
  <c r="AY8" i="7"/>
  <c r="AW8" i="7"/>
  <c r="AU8" i="7"/>
  <c r="AS8" i="7"/>
  <c r="AO8" i="7"/>
  <c r="AM8" i="7"/>
  <c r="AK8" i="7"/>
  <c r="AI8" i="7"/>
  <c r="AE8" i="7"/>
  <c r="AC8" i="7"/>
  <c r="AA8" i="7"/>
  <c r="Y8" i="7"/>
  <c r="U8" i="7"/>
  <c r="S28" i="7"/>
  <c r="S21" i="7"/>
  <c r="S14" i="7"/>
  <c r="S8" i="7"/>
  <c r="K26" i="2" l="1"/>
  <c r="AS16" i="7"/>
  <c r="AS23" i="7" s="1"/>
  <c r="BM16" i="7"/>
  <c r="BM23" i="7" s="1"/>
  <c r="BM30" i="7" s="1"/>
  <c r="AE12" i="2"/>
  <c r="AE19" i="2" s="1"/>
  <c r="AE26" i="2" s="1"/>
  <c r="AI12" i="2"/>
  <c r="AM12" i="2"/>
  <c r="AM19" i="2"/>
  <c r="AU12" i="2"/>
  <c r="S12" i="2"/>
  <c r="S19" i="2" s="1"/>
  <c r="S26" i="2" s="1"/>
  <c r="AW12" i="2"/>
  <c r="AW19" i="2" s="1"/>
  <c r="AW26" i="2" s="1"/>
  <c r="AA12" i="2"/>
  <c r="AA19" i="2" s="1"/>
  <c r="AA26" i="2" s="1"/>
  <c r="AC12" i="2"/>
  <c r="AC19" i="2" s="1"/>
  <c r="AK12" i="2"/>
  <c r="AO12" i="2"/>
  <c r="AS12" i="2"/>
  <c r="AS19" i="2" s="1"/>
  <c r="AS26" i="2" s="1"/>
  <c r="U12" i="2"/>
  <c r="U19" i="2" s="1"/>
  <c r="AY12" i="2"/>
  <c r="Y12" i="2"/>
  <c r="BI12" i="2"/>
  <c r="BI19" i="2" s="1"/>
  <c r="Q352" i="10"/>
  <c r="Q331" i="10"/>
  <c r="Q325" i="10"/>
  <c r="AO16" i="7"/>
  <c r="AO23" i="7" s="1"/>
  <c r="AO30" i="7" s="1"/>
  <c r="AM16" i="7"/>
  <c r="AM23" i="7" s="1"/>
  <c r="U16" i="7"/>
  <c r="U23" i="7" s="1"/>
  <c r="AK16" i="7"/>
  <c r="AK23" i="7" s="1"/>
  <c r="AU16" i="7"/>
  <c r="AA16" i="7"/>
  <c r="AA23" i="7" s="1"/>
  <c r="AA30" i="7" s="1"/>
  <c r="AY16" i="7"/>
  <c r="AY23" i="7" s="1"/>
  <c r="AY30" i="7" s="1"/>
  <c r="BI30" i="7"/>
  <c r="AC16" i="7"/>
  <c r="AC23" i="7" s="1"/>
  <c r="AE16" i="7"/>
  <c r="AE23" i="7" s="1"/>
  <c r="Y16" i="7"/>
  <c r="Y23" i="7" s="1"/>
  <c r="S16" i="7"/>
  <c r="S23" i="7" s="1"/>
  <c r="S30" i="7" s="1"/>
  <c r="AW16" i="7"/>
  <c r="AI16" i="7"/>
  <c r="AI23" i="7" s="1"/>
  <c r="AZ76" i="6"/>
  <c r="AZ78" i="6" s="1"/>
  <c r="AX76" i="6"/>
  <c r="AX78" i="6" s="1"/>
  <c r="AV76" i="6"/>
  <c r="AV78" i="6" s="1"/>
  <c r="AR76" i="6"/>
  <c r="AR78" i="6" s="1"/>
  <c r="AP76" i="6"/>
  <c r="AP78" i="6" s="1"/>
  <c r="AN76" i="6"/>
  <c r="AN78" i="6" s="1"/>
  <c r="AL76" i="6"/>
  <c r="AL78" i="6" s="1"/>
  <c r="AJ76" i="6"/>
  <c r="AJ78" i="6" s="1"/>
  <c r="AH76" i="6"/>
  <c r="AH78" i="6" s="1"/>
  <c r="AF76" i="6"/>
  <c r="AF78" i="6" s="1"/>
  <c r="AD76" i="6"/>
  <c r="AD78" i="6" s="1"/>
  <c r="AB76" i="6"/>
  <c r="AB78" i="6" s="1"/>
  <c r="Z76" i="6"/>
  <c r="Z78" i="6" s="1"/>
  <c r="X76" i="6"/>
  <c r="X78" i="6" s="1"/>
  <c r="V76" i="6"/>
  <c r="V78" i="6" s="1"/>
  <c r="T76" i="6"/>
  <c r="T78" i="6" s="1"/>
  <c r="AZ65" i="6"/>
  <c r="AX65" i="6"/>
  <c r="AV65" i="6"/>
  <c r="AT65" i="6"/>
  <c r="AR65" i="6"/>
  <c r="AP65" i="6"/>
  <c r="AN65" i="6"/>
  <c r="AL65" i="6"/>
  <c r="AJ65" i="6"/>
  <c r="AH65" i="6"/>
  <c r="AF65" i="6"/>
  <c r="AD65" i="6"/>
  <c r="AB65" i="6"/>
  <c r="Z65" i="6"/>
  <c r="X65" i="6"/>
  <c r="V65" i="6"/>
  <c r="T65" i="6"/>
  <c r="AZ51" i="6"/>
  <c r="AX51" i="6"/>
  <c r="AV51" i="6"/>
  <c r="AT51" i="6"/>
  <c r="AR51" i="6"/>
  <c r="AP51" i="6"/>
  <c r="AN51" i="6"/>
  <c r="AL51" i="6"/>
  <c r="AJ51" i="6"/>
  <c r="AH51" i="6"/>
  <c r="AF51" i="6"/>
  <c r="AD51" i="6"/>
  <c r="AB51" i="6"/>
  <c r="Z51" i="6"/>
  <c r="X51" i="6"/>
  <c r="V51" i="6"/>
  <c r="T51" i="6"/>
  <c r="AZ21" i="6"/>
  <c r="AZ34" i="6" s="1"/>
  <c r="AX21" i="6"/>
  <c r="AX34" i="6" s="1"/>
  <c r="AV21" i="6"/>
  <c r="AV34" i="6" s="1"/>
  <c r="AR21" i="6"/>
  <c r="AR34" i="6" s="1"/>
  <c r="AP21" i="6"/>
  <c r="AP34" i="6" s="1"/>
  <c r="AN21" i="6"/>
  <c r="AN34" i="6" s="1"/>
  <c r="AL21" i="6"/>
  <c r="AL34" i="6" s="1"/>
  <c r="AJ21" i="6"/>
  <c r="AJ34" i="6" s="1"/>
  <c r="AH21" i="6"/>
  <c r="AH34" i="6" s="1"/>
  <c r="AF21" i="6"/>
  <c r="AF34" i="6" s="1"/>
  <c r="AD21" i="6"/>
  <c r="AD34" i="6" s="1"/>
  <c r="AB21" i="6"/>
  <c r="AB34" i="6" s="1"/>
  <c r="Z21" i="6"/>
  <c r="Z34" i="6" s="1"/>
  <c r="X21" i="6"/>
  <c r="X34" i="6" s="1"/>
  <c r="V21" i="6"/>
  <c r="V34" i="6" s="1"/>
  <c r="T21" i="6"/>
  <c r="R76" i="6"/>
  <c r="R78" i="6" s="1"/>
  <c r="R65" i="6"/>
  <c r="R51" i="6"/>
  <c r="R21" i="6"/>
  <c r="R34" i="6" s="1"/>
  <c r="AZ18" i="6"/>
  <c r="AX18" i="6"/>
  <c r="AV18" i="6"/>
  <c r="AT18" i="6"/>
  <c r="AR18" i="6"/>
  <c r="AP18" i="6"/>
  <c r="AN18" i="6"/>
  <c r="AL18" i="6"/>
  <c r="AJ18" i="6"/>
  <c r="AH18" i="6"/>
  <c r="AF18" i="6"/>
  <c r="AD18" i="6"/>
  <c r="AB18" i="6"/>
  <c r="Z18" i="6"/>
  <c r="X18" i="6"/>
  <c r="V18" i="6"/>
  <c r="T18" i="6"/>
  <c r="R18" i="6"/>
  <c r="AZ68" i="1"/>
  <c r="AX68" i="1"/>
  <c r="AV68" i="1"/>
  <c r="AT68" i="1"/>
  <c r="AR68" i="1"/>
  <c r="AP68" i="1"/>
  <c r="AN68" i="1"/>
  <c r="AL68" i="1"/>
  <c r="AJ68" i="1"/>
  <c r="AH68" i="1"/>
  <c r="AF68" i="1"/>
  <c r="AD68" i="1"/>
  <c r="AB68" i="1"/>
  <c r="Z68" i="1"/>
  <c r="X68" i="1"/>
  <c r="V68" i="1"/>
  <c r="T68" i="1"/>
  <c r="AZ57" i="1"/>
  <c r="AX57" i="1"/>
  <c r="AV57" i="1"/>
  <c r="AT57" i="1"/>
  <c r="AR57" i="1"/>
  <c r="AP57" i="1"/>
  <c r="AN57" i="1"/>
  <c r="AL57" i="1"/>
  <c r="AJ57" i="1"/>
  <c r="AH57" i="1"/>
  <c r="AF57" i="1"/>
  <c r="AD57" i="1"/>
  <c r="AB57" i="1"/>
  <c r="Z57" i="1"/>
  <c r="X57" i="1"/>
  <c r="V57" i="1"/>
  <c r="T57" i="1"/>
  <c r="AZ46" i="1"/>
  <c r="AX46" i="1"/>
  <c r="AV46" i="1"/>
  <c r="AT46" i="1"/>
  <c r="AR46" i="1"/>
  <c r="AP46" i="1"/>
  <c r="AN46" i="1"/>
  <c r="AL46" i="1"/>
  <c r="AJ46" i="1"/>
  <c r="AH46" i="1"/>
  <c r="AF46" i="1"/>
  <c r="AD46" i="1"/>
  <c r="AB46" i="1"/>
  <c r="Z46" i="1"/>
  <c r="X46" i="1"/>
  <c r="V46" i="1"/>
  <c r="T46" i="1"/>
  <c r="R68" i="1"/>
  <c r="R57" i="1"/>
  <c r="R46" i="1"/>
  <c r="AZ18" i="1"/>
  <c r="AZ29" i="1" s="1"/>
  <c r="AX18" i="1"/>
  <c r="AX29" i="1" s="1"/>
  <c r="AV18" i="1"/>
  <c r="AV29" i="1" s="1"/>
  <c r="AT18" i="1"/>
  <c r="AT29" i="1" s="1"/>
  <c r="AR18" i="1"/>
  <c r="AR29" i="1" s="1"/>
  <c r="AP18" i="1"/>
  <c r="AN18" i="1"/>
  <c r="AL18" i="1"/>
  <c r="AL29" i="1" s="1"/>
  <c r="AJ18" i="1"/>
  <c r="AJ29" i="1" s="1"/>
  <c r="AH18" i="1"/>
  <c r="AH29" i="1" s="1"/>
  <c r="AF18" i="1"/>
  <c r="AF29" i="1" s="1"/>
  <c r="AD18" i="1"/>
  <c r="AD29" i="1" s="1"/>
  <c r="AB18" i="1"/>
  <c r="AB29" i="1" s="1"/>
  <c r="Z18" i="1"/>
  <c r="Z29" i="1" s="1"/>
  <c r="X18" i="1"/>
  <c r="X29" i="1" s="1"/>
  <c r="V18" i="1"/>
  <c r="V29" i="1" s="1"/>
  <c r="T18" i="1"/>
  <c r="T29" i="1" s="1"/>
  <c r="R18" i="1"/>
  <c r="R29" i="1" s="1"/>
  <c r="AZ15" i="1"/>
  <c r="AX15" i="1"/>
  <c r="AV15" i="1"/>
  <c r="AT15" i="1"/>
  <c r="AR15" i="1"/>
  <c r="AP15" i="1"/>
  <c r="AN15" i="1"/>
  <c r="AL15" i="1"/>
  <c r="AJ15" i="1"/>
  <c r="AH15" i="1"/>
  <c r="AF15" i="1"/>
  <c r="AD15" i="1"/>
  <c r="AB15" i="1"/>
  <c r="Z15" i="1"/>
  <c r="X15" i="1"/>
  <c r="V15" i="1"/>
  <c r="T15" i="1"/>
  <c r="R15" i="1"/>
  <c r="AJ67" i="6" l="1"/>
  <c r="AZ67" i="6"/>
  <c r="AZ80" i="6" s="1"/>
  <c r="AF67" i="6"/>
  <c r="AF80" i="6" s="1"/>
  <c r="V67" i="6"/>
  <c r="AB67" i="6"/>
  <c r="AB80" i="6" s="1"/>
  <c r="AH67" i="6"/>
  <c r="AH80" i="6" s="1"/>
  <c r="V36" i="6"/>
  <c r="AX36" i="6"/>
  <c r="AD67" i="6"/>
  <c r="AD80" i="6" s="1"/>
  <c r="AP36" i="6"/>
  <c r="AK30" i="7"/>
  <c r="AS30" i="7"/>
  <c r="U30" i="7"/>
  <c r="BI26" i="2"/>
  <c r="AM26" i="2"/>
  <c r="AK19" i="2"/>
  <c r="AK26" i="2" s="1"/>
  <c r="AY19" i="2"/>
  <c r="AY26" i="2" s="1"/>
  <c r="AC26" i="2"/>
  <c r="AI19" i="2"/>
  <c r="AI26" i="2" s="1"/>
  <c r="AO19" i="2"/>
  <c r="AO26" i="2" s="1"/>
  <c r="Y19" i="2"/>
  <c r="Y26" i="2" s="1"/>
  <c r="AU19" i="2"/>
  <c r="AU26" i="2" s="1"/>
  <c r="U26" i="2"/>
  <c r="AX59" i="1"/>
  <c r="AX70" i="1" s="1"/>
  <c r="AD59" i="1"/>
  <c r="AD70" i="1" s="1"/>
  <c r="AF59" i="1"/>
  <c r="AF70" i="1" s="1"/>
  <c r="AH59" i="1"/>
  <c r="AH70" i="1" s="1"/>
  <c r="AT67" i="6"/>
  <c r="AR36" i="6"/>
  <c r="R67" i="6"/>
  <c r="R80" i="6" s="1"/>
  <c r="AB36" i="6"/>
  <c r="Z36" i="6"/>
  <c r="T34" i="6"/>
  <c r="T36" i="6" s="1"/>
  <c r="R59" i="1"/>
  <c r="R70" i="1" s="1"/>
  <c r="AV31" i="1"/>
  <c r="X31" i="1"/>
  <c r="R31" i="1"/>
  <c r="T31" i="1"/>
  <c r="AH31" i="1"/>
  <c r="AZ59" i="1"/>
  <c r="AZ70" i="1" s="1"/>
  <c r="Q337" i="10"/>
  <c r="AM30" i="7"/>
  <c r="AW23" i="7"/>
  <c r="AW30" i="7" s="1"/>
  <c r="AU23" i="7"/>
  <c r="AU30" i="7" s="1"/>
  <c r="Y30" i="7"/>
  <c r="AI30" i="7"/>
  <c r="AC30" i="7"/>
  <c r="AE30" i="7"/>
  <c r="X36" i="6"/>
  <c r="AV36" i="6"/>
  <c r="AL36" i="6"/>
  <c r="AZ36" i="6"/>
  <c r="AN36" i="6"/>
  <c r="AD36" i="6"/>
  <c r="AF36" i="6"/>
  <c r="R36" i="6"/>
  <c r="AL67" i="6"/>
  <c r="AL80" i="6" s="1"/>
  <c r="T67" i="6"/>
  <c r="T80" i="6" s="1"/>
  <c r="AR67" i="6"/>
  <c r="AR80" i="6" s="1"/>
  <c r="AN67" i="6"/>
  <c r="AN80" i="6" s="1"/>
  <c r="AH36" i="6"/>
  <c r="AJ36" i="6"/>
  <c r="AJ80" i="6"/>
  <c r="V80" i="6"/>
  <c r="AP67" i="6"/>
  <c r="AP80" i="6" s="1"/>
  <c r="X67" i="6"/>
  <c r="X80" i="6" s="1"/>
  <c r="AV67" i="6"/>
  <c r="AV80" i="6" s="1"/>
  <c r="Z67" i="6"/>
  <c r="Z80" i="6" s="1"/>
  <c r="AX67" i="6"/>
  <c r="AX80" i="6" s="1"/>
  <c r="V31" i="1"/>
  <c r="V59" i="1"/>
  <c r="V70" i="1" s="1"/>
  <c r="AT59" i="1"/>
  <c r="AT70" i="1" s="1"/>
  <c r="AJ59" i="1"/>
  <c r="AJ70" i="1" s="1"/>
  <c r="AX31" i="1"/>
  <c r="X59" i="1"/>
  <c r="X70" i="1" s="1"/>
  <c r="AV59" i="1"/>
  <c r="AV70" i="1" s="1"/>
  <c r="AF31" i="1"/>
  <c r="AJ31" i="1"/>
  <c r="Z59" i="1"/>
  <c r="Z70" i="1" s="1"/>
  <c r="AL31" i="1"/>
  <c r="AP59" i="1"/>
  <c r="AP70" i="1" s="1"/>
  <c r="AB59" i="1"/>
  <c r="AB70" i="1" s="1"/>
  <c r="AL59" i="1"/>
  <c r="AL70" i="1" s="1"/>
  <c r="AN59" i="1"/>
  <c r="AN70" i="1" s="1"/>
  <c r="T59" i="1"/>
  <c r="T70" i="1" s="1"/>
  <c r="AR59" i="1"/>
  <c r="AR70" i="1" s="1"/>
  <c r="AR31" i="1"/>
  <c r="AD31" i="1"/>
  <c r="Z31" i="1"/>
  <c r="AZ31" i="1"/>
  <c r="AT31" i="1"/>
  <c r="AB31" i="1"/>
  <c r="AP29" i="1"/>
  <c r="AP31" i="1" s="1"/>
  <c r="AN29" i="1"/>
  <c r="AN31" i="1" s="1"/>
  <c r="AW69" i="8"/>
  <c r="AU69" i="8"/>
  <c r="AS69" i="8"/>
  <c r="AQ69" i="8"/>
  <c r="AO69" i="8"/>
  <c r="AM69" i="8"/>
  <c r="AK69" i="8"/>
  <c r="AI69" i="8"/>
  <c r="AG69" i="8"/>
  <c r="AE69" i="8"/>
  <c r="AC69" i="8"/>
  <c r="AA69" i="8"/>
  <c r="Y69" i="8"/>
  <c r="W69" i="8"/>
  <c r="U69" i="8"/>
  <c r="S69" i="8"/>
  <c r="Q69" i="8"/>
  <c r="AW63" i="8"/>
  <c r="AU63" i="8"/>
  <c r="AS63" i="8"/>
  <c r="AQ63" i="8"/>
  <c r="AO63" i="8"/>
  <c r="AM63" i="8"/>
  <c r="AK63" i="8"/>
  <c r="AI63" i="8"/>
  <c r="AG63" i="8"/>
  <c r="AE63" i="8"/>
  <c r="AC63" i="8"/>
  <c r="AA63" i="8"/>
  <c r="Y63" i="8"/>
  <c r="W63" i="8"/>
  <c r="U63" i="8"/>
  <c r="S63" i="8"/>
  <c r="Q63" i="8"/>
  <c r="AW52" i="8"/>
  <c r="AU52" i="8"/>
  <c r="AS52" i="8"/>
  <c r="AQ52" i="8"/>
  <c r="AO52" i="8"/>
  <c r="AM52" i="8"/>
  <c r="AK52" i="8"/>
  <c r="AI52" i="8"/>
  <c r="AG52" i="8"/>
  <c r="AE52" i="8"/>
  <c r="AC52" i="8"/>
  <c r="AA52" i="8"/>
  <c r="Y52" i="8"/>
  <c r="W52" i="8"/>
  <c r="U52" i="8"/>
  <c r="S52" i="8"/>
  <c r="Q52" i="8"/>
  <c r="AW32" i="8"/>
  <c r="AU32" i="8"/>
  <c r="AS32" i="8"/>
  <c r="AQ32" i="8"/>
  <c r="AO32" i="8"/>
  <c r="AM32" i="8"/>
  <c r="AK32" i="8"/>
  <c r="AI32" i="8"/>
  <c r="AG32" i="8"/>
  <c r="AE32" i="8"/>
  <c r="AC32" i="8"/>
  <c r="AA32" i="8"/>
  <c r="Y32" i="8"/>
  <c r="W32" i="8"/>
  <c r="U32" i="8"/>
  <c r="S32" i="8"/>
  <c r="Q32" i="8"/>
  <c r="AW22" i="8"/>
  <c r="AU22" i="8"/>
  <c r="AS22" i="8"/>
  <c r="AQ22" i="8"/>
  <c r="AO22" i="8"/>
  <c r="AM22" i="8"/>
  <c r="AK22" i="8"/>
  <c r="AI22" i="8"/>
  <c r="AG22" i="8"/>
  <c r="AE22" i="8"/>
  <c r="AC22" i="8"/>
  <c r="AA22" i="8"/>
  <c r="Y22" i="8"/>
  <c r="W22" i="8"/>
  <c r="U22" i="8"/>
  <c r="S22" i="8"/>
  <c r="Q22" i="8"/>
  <c r="O69" i="8"/>
  <c r="O63" i="8"/>
  <c r="O52" i="8"/>
  <c r="O32" i="8"/>
  <c r="O22" i="8"/>
  <c r="AW57" i="5"/>
  <c r="AU57" i="5"/>
  <c r="AS57" i="5"/>
  <c r="AQ57" i="5"/>
  <c r="AO57" i="5"/>
  <c r="AM57" i="5"/>
  <c r="AK57" i="5"/>
  <c r="AI57" i="5"/>
  <c r="AG57" i="5"/>
  <c r="AE57" i="5"/>
  <c r="AC57" i="5"/>
  <c r="AA57" i="5"/>
  <c r="Y57" i="5"/>
  <c r="W57" i="5"/>
  <c r="U57" i="5"/>
  <c r="S57" i="5"/>
  <c r="Q57" i="5"/>
  <c r="O57" i="5"/>
  <c r="AA33" i="8" l="1"/>
  <c r="AA36" i="8" s="1"/>
  <c r="AA65" i="8" s="1"/>
  <c r="AM33" i="8"/>
  <c r="AM36" i="8" s="1"/>
  <c r="AM65" i="8" s="1"/>
  <c r="AQ33" i="8"/>
  <c r="AQ36" i="8" s="1"/>
  <c r="AQ65" i="8" s="1"/>
  <c r="AK33" i="8"/>
  <c r="AK36" i="8" s="1"/>
  <c r="AK65" i="8" s="1"/>
  <c r="AI33" i="8"/>
  <c r="AI36" i="8" s="1"/>
  <c r="AI65" i="8" s="1"/>
  <c r="S33" i="8"/>
  <c r="S36" i="8" s="1"/>
  <c r="S65" i="8" s="1"/>
  <c r="O33" i="8"/>
  <c r="O36" i="8" s="1"/>
  <c r="O65" i="8" s="1"/>
  <c r="AU33" i="8"/>
  <c r="AU36" i="8" s="1"/>
  <c r="AU65" i="8" s="1"/>
  <c r="Y33" i="8"/>
  <c r="Y36" i="8" s="1"/>
  <c r="Y65" i="8" s="1"/>
  <c r="AW33" i="8"/>
  <c r="AW36" i="8" s="1"/>
  <c r="AW65" i="8" s="1"/>
  <c r="Q33" i="8"/>
  <c r="Q36" i="8" s="1"/>
  <c r="Q65" i="8" s="1"/>
  <c r="AO33" i="8"/>
  <c r="AO36" i="8" s="1"/>
  <c r="AO65" i="8" s="1"/>
  <c r="AG33" i="8"/>
  <c r="AG36" i="8" s="1"/>
  <c r="AG65" i="8" s="1"/>
  <c r="W33" i="8"/>
  <c r="W36" i="8" s="1"/>
  <c r="W65" i="8" s="1"/>
  <c r="AE33" i="8"/>
  <c r="AE36" i="8" s="1"/>
  <c r="AE65" i="8" s="1"/>
  <c r="AC33" i="8"/>
  <c r="AC36" i="8" s="1"/>
  <c r="AC65" i="8" s="1"/>
  <c r="U33" i="8"/>
  <c r="U36" i="8" s="1"/>
  <c r="U65" i="8" s="1"/>
  <c r="AS33" i="8"/>
  <c r="AS36" i="8" s="1"/>
  <c r="AS65" i="8" s="1"/>
  <c r="AW52" i="5"/>
  <c r="AU52" i="5"/>
  <c r="AS52" i="5"/>
  <c r="AQ52" i="5"/>
  <c r="AO52" i="5"/>
  <c r="AM52" i="5"/>
  <c r="AK52" i="5"/>
  <c r="AI52" i="5"/>
  <c r="AG52" i="5"/>
  <c r="AE52" i="5"/>
  <c r="AC52" i="5"/>
  <c r="AA52" i="5"/>
  <c r="Y52" i="5"/>
  <c r="W52" i="5"/>
  <c r="U52" i="5"/>
  <c r="S52" i="5"/>
  <c r="Q52" i="5"/>
  <c r="O52" i="5"/>
  <c r="AW42" i="5"/>
  <c r="AU42" i="5"/>
  <c r="AS42" i="5"/>
  <c r="AQ42" i="5"/>
  <c r="AO42" i="5"/>
  <c r="AM42" i="5"/>
  <c r="AK42" i="5"/>
  <c r="AI42" i="5"/>
  <c r="AG42" i="5"/>
  <c r="AE42" i="5"/>
  <c r="AC42" i="5"/>
  <c r="AA42" i="5"/>
  <c r="Y42" i="5"/>
  <c r="W42" i="5"/>
  <c r="U42" i="5"/>
  <c r="S42" i="5"/>
  <c r="Q42" i="5"/>
  <c r="O42" i="5"/>
  <c r="AW25" i="5"/>
  <c r="AU25" i="5"/>
  <c r="AS25" i="5"/>
  <c r="AQ25" i="5"/>
  <c r="AO25" i="5"/>
  <c r="AM25" i="5"/>
  <c r="AK25" i="5"/>
  <c r="AI25" i="5"/>
  <c r="AG25" i="5"/>
  <c r="AE25" i="5"/>
  <c r="AC25" i="5"/>
  <c r="AA25" i="5"/>
  <c r="Y25" i="5"/>
  <c r="W25" i="5"/>
  <c r="U25" i="5"/>
  <c r="S25" i="5"/>
  <c r="Q25" i="5"/>
  <c r="O25" i="5"/>
  <c r="AW17" i="5"/>
  <c r="AU17" i="5"/>
  <c r="AS17" i="5"/>
  <c r="AQ17" i="5"/>
  <c r="AO17" i="5"/>
  <c r="AM17" i="5"/>
  <c r="AK17" i="5"/>
  <c r="AI17" i="5"/>
  <c r="AG17" i="5"/>
  <c r="AE17" i="5"/>
  <c r="AC17" i="5"/>
  <c r="AA17" i="5"/>
  <c r="Y17" i="5"/>
  <c r="W17" i="5"/>
  <c r="U17" i="5"/>
  <c r="S17" i="5"/>
  <c r="Q17" i="5"/>
  <c r="O17" i="5"/>
  <c r="AG26" i="5" l="1"/>
  <c r="AG29" i="5" s="1"/>
  <c r="AG53" i="5" s="1"/>
  <c r="U26" i="5"/>
  <c r="U29" i="5" s="1"/>
  <c r="U53" i="5" s="1"/>
  <c r="AS26" i="5"/>
  <c r="AS29" i="5" s="1"/>
  <c r="AS53" i="5" s="1"/>
  <c r="AI26" i="5"/>
  <c r="AI29" i="5" s="1"/>
  <c r="AI53" i="5" s="1"/>
  <c r="W26" i="5"/>
  <c r="W29" i="5" s="1"/>
  <c r="W53" i="5" s="1"/>
  <c r="AU26" i="5"/>
  <c r="AU29" i="5" s="1"/>
  <c r="AU53" i="5" s="1"/>
  <c r="AK26" i="5"/>
  <c r="AK29" i="5" s="1"/>
  <c r="AK53" i="5" s="1"/>
  <c r="Y26" i="5"/>
  <c r="Y29" i="5" s="1"/>
  <c r="Y53" i="5" s="1"/>
  <c r="AW26" i="5"/>
  <c r="AW29" i="5" s="1"/>
  <c r="AW53" i="5" s="1"/>
  <c r="AA26" i="5"/>
  <c r="AA29" i="5" s="1"/>
  <c r="AA53" i="5" s="1"/>
  <c r="AC26" i="5"/>
  <c r="AC29" i="5" s="1"/>
  <c r="AC53" i="5" s="1"/>
  <c r="S26" i="5"/>
  <c r="S29" i="5" s="1"/>
  <c r="S53" i="5" s="1"/>
  <c r="AQ26" i="5"/>
  <c r="AQ29" i="5" s="1"/>
  <c r="AQ53" i="5" s="1"/>
  <c r="AE26" i="5"/>
  <c r="AE29" i="5" s="1"/>
  <c r="AE53" i="5" s="1"/>
  <c r="AM26" i="5"/>
  <c r="AM29" i="5" s="1"/>
  <c r="AM53" i="5" s="1"/>
  <c r="O26" i="5"/>
  <c r="O29" i="5" s="1"/>
  <c r="O53" i="5" s="1"/>
  <c r="Q26" i="5"/>
  <c r="Q29" i="5" s="1"/>
  <c r="Q53" i="5" s="1"/>
  <c r="AO26" i="5"/>
  <c r="AO29" i="5" s="1"/>
  <c r="AO53" i="5" s="1"/>
  <c r="AT73" i="6" l="1"/>
  <c r="AT30" i="6"/>
  <c r="AT21" i="6" s="1"/>
  <c r="AT34" i="6" l="1"/>
  <c r="AT36" i="6" s="1"/>
  <c r="AT76" i="6"/>
  <c r="AT78" i="6" s="1"/>
  <c r="AM36" i="7"/>
  <c r="AT80" i="6" l="1"/>
  <c r="BA36" i="7"/>
  <c r="BA35" i="7"/>
  <c r="W32" i="7" l="1"/>
  <c r="W31" i="7"/>
  <c r="W27" i="7"/>
  <c r="W26" i="7"/>
  <c r="W20" i="7"/>
  <c r="W19" i="7"/>
  <c r="W21" i="7" s="1"/>
  <c r="W13" i="7"/>
  <c r="W12" i="7"/>
  <c r="W11" i="7"/>
  <c r="W10" i="7"/>
  <c r="W7" i="7"/>
  <c r="W6" i="7"/>
  <c r="AG36" i="7"/>
  <c r="AG35" i="7"/>
  <c r="AQ36" i="7"/>
  <c r="AQ35" i="7"/>
  <c r="AG32" i="7"/>
  <c r="AG31" i="7"/>
  <c r="AG27" i="7"/>
  <c r="AG26" i="7"/>
  <c r="AG28" i="7" s="1"/>
  <c r="AG20" i="7"/>
  <c r="AG19" i="7"/>
  <c r="AG21" i="7" s="1"/>
  <c r="AG13" i="7"/>
  <c r="AG12" i="7"/>
  <c r="AG11" i="7"/>
  <c r="AG10" i="7"/>
  <c r="AG7" i="7"/>
  <c r="AG6" i="7"/>
  <c r="AQ32" i="7"/>
  <c r="AQ31" i="7"/>
  <c r="AQ27" i="7"/>
  <c r="AQ26" i="7"/>
  <c r="AQ28" i="7" s="1"/>
  <c r="AQ20" i="7"/>
  <c r="AQ19" i="7"/>
  <c r="AQ21" i="7" s="1"/>
  <c r="AQ13" i="7"/>
  <c r="AQ12" i="7"/>
  <c r="AQ11" i="7"/>
  <c r="AQ10" i="7"/>
  <c r="AQ7" i="7"/>
  <c r="AQ6" i="7"/>
  <c r="BK36" i="7"/>
  <c r="BK35" i="7"/>
  <c r="BC9" i="2"/>
  <c r="BM9" i="2"/>
  <c r="BA32" i="7"/>
  <c r="BA31" i="7"/>
  <c r="BA27" i="7"/>
  <c r="BA26" i="7"/>
  <c r="BA20" i="7"/>
  <c r="BA19" i="7"/>
  <c r="BA21" i="7" s="1"/>
  <c r="BA12" i="7"/>
  <c r="BA11" i="7"/>
  <c r="BA10" i="7"/>
  <c r="BA7" i="7"/>
  <c r="BA6" i="7"/>
  <c r="BK32" i="7"/>
  <c r="BK31" i="7"/>
  <c r="BK27" i="7"/>
  <c r="BK26" i="7"/>
  <c r="BK20" i="7"/>
  <c r="BK19" i="7"/>
  <c r="BK12" i="7"/>
  <c r="BK11" i="7"/>
  <c r="BK10" i="7"/>
  <c r="BK7" i="7"/>
  <c r="BK6" i="7"/>
  <c r="BC13" i="7"/>
  <c r="BE9" i="2"/>
  <c r="BO9" i="2"/>
  <c r="BE13" i="7"/>
  <c r="BO13" i="7"/>
  <c r="BG13" i="7"/>
  <c r="BQ13" i="7"/>
  <c r="BQ9" i="2"/>
  <c r="BG9" i="2"/>
  <c r="BK21" i="7" l="1"/>
  <c r="W14" i="7"/>
  <c r="BA13" i="7"/>
  <c r="BA14" i="7" s="1"/>
  <c r="BK13" i="7"/>
  <c r="BK14" i="7" s="1"/>
  <c r="AG14" i="7"/>
  <c r="AQ14" i="7"/>
  <c r="BK28" i="7"/>
  <c r="BA28" i="7"/>
  <c r="BE14" i="7"/>
  <c r="BE16" i="7" s="1"/>
  <c r="BG14" i="7"/>
  <c r="BO14" i="7"/>
  <c r="BO16" i="7" s="1"/>
  <c r="W8" i="7"/>
  <c r="BQ14" i="7"/>
  <c r="BQ16" i="7" s="1"/>
  <c r="BC14" i="7"/>
  <c r="BC16" i="7" s="1"/>
  <c r="BK8" i="7"/>
  <c r="BA8" i="7"/>
  <c r="AQ8" i="7"/>
  <c r="AG8" i="7"/>
  <c r="W28" i="7"/>
  <c r="BO10" i="2"/>
  <c r="BE10" i="2"/>
  <c r="BE12" i="2" s="1"/>
  <c r="BM10" i="2"/>
  <c r="BM12" i="2" s="1"/>
  <c r="BM19" i="2" s="1"/>
  <c r="BC10" i="2"/>
  <c r="BC12" i="2" s="1"/>
  <c r="BC19" i="2" s="1"/>
  <c r="BG10" i="2"/>
  <c r="BG12" i="2" s="1"/>
  <c r="BQ10" i="2"/>
  <c r="BQ12" i="2" s="1"/>
  <c r="BQ19" i="2" s="1"/>
  <c r="BK30" i="2"/>
  <c r="BK29" i="2"/>
  <c r="BK23" i="2"/>
  <c r="BK22" i="2"/>
  <c r="BK16" i="2"/>
  <c r="BK15" i="2"/>
  <c r="BK9" i="2"/>
  <c r="BK8" i="2"/>
  <c r="BK7" i="2"/>
  <c r="BA30" i="2"/>
  <c r="BA29" i="2"/>
  <c r="BA23" i="2"/>
  <c r="BA22" i="2"/>
  <c r="BA16" i="2"/>
  <c r="BA15" i="2"/>
  <c r="BA9" i="2"/>
  <c r="BA8" i="2"/>
  <c r="BA7" i="2"/>
  <c r="AQ30" i="2"/>
  <c r="AQ29" i="2"/>
  <c r="AQ23" i="2"/>
  <c r="AQ22" i="2"/>
  <c r="AQ16" i="2"/>
  <c r="AQ15" i="2"/>
  <c r="AQ9" i="2"/>
  <c r="AQ8" i="2"/>
  <c r="AQ7" i="2"/>
  <c r="W23" i="2"/>
  <c r="W22" i="2"/>
  <c r="W24" i="2" s="1"/>
  <c r="W16" i="2"/>
  <c r="W15" i="2"/>
  <c r="W17" i="2" s="1"/>
  <c r="W9" i="2"/>
  <c r="W8" i="2"/>
  <c r="W7" i="2"/>
  <c r="AG30" i="2"/>
  <c r="AG29" i="2"/>
  <c r="AG23" i="2"/>
  <c r="AG22" i="2"/>
  <c r="AG16" i="2"/>
  <c r="AG15" i="2"/>
  <c r="AG9" i="2"/>
  <c r="AG8" i="2"/>
  <c r="AG7" i="2"/>
  <c r="W16" i="7" l="1"/>
  <c r="BA17" i="2"/>
  <c r="AQ16" i="7"/>
  <c r="AQ23" i="7" s="1"/>
  <c r="AG24" i="2"/>
  <c r="AQ24" i="2"/>
  <c r="BC23" i="7"/>
  <c r="BC30" i="7" s="1"/>
  <c r="BA24" i="2"/>
  <c r="BK24" i="2"/>
  <c r="BO12" i="2"/>
  <c r="BO19" i="2" s="1"/>
  <c r="BG19" i="2"/>
  <c r="BG26" i="2" s="1"/>
  <c r="BE19" i="2"/>
  <c r="BE26" i="2" s="1"/>
  <c r="BO23" i="7"/>
  <c r="BO30" i="7" s="1"/>
  <c r="BK16" i="7"/>
  <c r="BK23" i="7" s="1"/>
  <c r="BQ23" i="7"/>
  <c r="BQ30" i="7" s="1"/>
  <c r="AG16" i="7"/>
  <c r="AG23" i="7" s="1"/>
  <c r="BE23" i="7"/>
  <c r="BE30" i="7" s="1"/>
  <c r="AQ30" i="7"/>
  <c r="BA16" i="7"/>
  <c r="BA23" i="7" s="1"/>
  <c r="BG16" i="7"/>
  <c r="BG23" i="7" s="1"/>
  <c r="W23" i="7"/>
  <c r="W30" i="7" s="1"/>
  <c r="BQ26" i="2"/>
  <c r="BC26" i="2"/>
  <c r="W10" i="2"/>
  <c r="W12" i="2" s="1"/>
  <c r="AQ17" i="2"/>
  <c r="BM26" i="2"/>
  <c r="BK10" i="2"/>
  <c r="BK12" i="2" s="1"/>
  <c r="AQ10" i="2"/>
  <c r="AG10" i="2"/>
  <c r="AG12" i="2" s="1"/>
  <c r="AG17" i="2"/>
  <c r="BA10" i="2"/>
  <c r="BK17" i="2"/>
  <c r="O387" i="10"/>
  <c r="BK30" i="7" l="1"/>
  <c r="W19" i="2"/>
  <c r="W26" i="2" s="1"/>
  <c r="BA12" i="2"/>
  <c r="BA19" i="2" s="1"/>
  <c r="BA26" i="2" s="1"/>
  <c r="BK19" i="2"/>
  <c r="BK26" i="2" s="1"/>
  <c r="AQ12" i="2"/>
  <c r="AQ19" i="2" s="1"/>
  <c r="AQ26" i="2" s="1"/>
  <c r="AG19" i="2"/>
  <c r="AG30" i="7"/>
  <c r="BA30" i="7"/>
  <c r="BG30" i="7"/>
  <c r="BO26" i="2"/>
  <c r="AG26" i="2" l="1"/>
  <c r="F29" i="1" l="1"/>
  <c r="F31" i="1" s="1"/>
</calcChain>
</file>

<file path=xl/sharedStrings.xml><?xml version="1.0" encoding="utf-8"?>
<sst xmlns="http://schemas.openxmlformats.org/spreadsheetml/2006/main" count="825" uniqueCount="296">
  <si>
    <t>Controladora</t>
  </si>
  <si>
    <t>Consolidado</t>
  </si>
  <si>
    <t>ATIVO</t>
  </si>
  <si>
    <t>Circulante</t>
  </si>
  <si>
    <t>Caixa e equivalentes de caixa</t>
  </si>
  <si>
    <t>Títulos e valores mobiliários</t>
  </si>
  <si>
    <t>Clientes</t>
  </si>
  <si>
    <t>Estoques</t>
  </si>
  <si>
    <t>Dividendos e Juros sobre o capital próprio a receber</t>
  </si>
  <si>
    <t>Imposto de renda e Contribuição social a compensar</t>
  </si>
  <si>
    <t>Outros tributos a compensar</t>
  </si>
  <si>
    <t>Outros ativos</t>
  </si>
  <si>
    <t>Total Circulante</t>
  </si>
  <si>
    <t>Não Circulante</t>
  </si>
  <si>
    <t>Realizável a longo prazo</t>
  </si>
  <si>
    <t>Ativos Biológicos</t>
  </si>
  <si>
    <t>Depósitos judiciais</t>
  </si>
  <si>
    <t>Benefícios a empregados</t>
  </si>
  <si>
    <t>Imposto de renda e Contribuição social diferidos</t>
  </si>
  <si>
    <t>Direito de uso</t>
  </si>
  <si>
    <t>Investimentos</t>
  </si>
  <si>
    <t>Imobilizado</t>
  </si>
  <si>
    <t>Intangível</t>
  </si>
  <si>
    <t>Total não Circulante</t>
  </si>
  <si>
    <t>TOTAL DO ATIVO</t>
  </si>
  <si>
    <t>As notas explicativas são parte integrante das demonstrações contábeis</t>
  </si>
  <si>
    <t>PASSIVO</t>
  </si>
  <si>
    <t>Fornecedores</t>
  </si>
  <si>
    <t>Obrigações com pessoal</t>
  </si>
  <si>
    <t>Empréstimos e financiamentos</t>
  </si>
  <si>
    <t>Debêntures</t>
  </si>
  <si>
    <t>Imposto de renda e Contribuição social a recolher</t>
  </si>
  <si>
    <t>Outros tributos a recolher</t>
  </si>
  <si>
    <t>Dividendos e Juros sobre o capital próprio a pagar</t>
  </si>
  <si>
    <t>Arrendamentos</t>
  </si>
  <si>
    <t>Provisões</t>
  </si>
  <si>
    <t>Outros passivos</t>
  </si>
  <si>
    <t>Não circulante</t>
  </si>
  <si>
    <t>Outros tributos diferidos</t>
  </si>
  <si>
    <t>Outros Passivos</t>
  </si>
  <si>
    <t>TOTAL DO PASSIVO</t>
  </si>
  <si>
    <t>PATRIMÔNIO LÍQUIDO</t>
  </si>
  <si>
    <t>Capital social</t>
  </si>
  <si>
    <t>Reservas de capital</t>
  </si>
  <si>
    <t>Reservas de lucros</t>
  </si>
  <si>
    <t>Ajustes de avaliação patrimonial</t>
  </si>
  <si>
    <t>Total do Patrimônio Líquido dos Acionistas Controladores</t>
  </si>
  <si>
    <t>Participação dos acionistas não controladores</t>
  </si>
  <si>
    <t>Total do Patrimônio Líquido</t>
  </si>
  <si>
    <t>TOTAL DO PASSIVO E PATRIMÔNIO LÍQUIDO</t>
  </si>
  <si>
    <t>31/03/2023</t>
  </si>
  <si>
    <t>31/12/2022</t>
  </si>
  <si>
    <t>(Em milhões de Reais, exceto quando indicado)</t>
  </si>
  <si>
    <t>Receita líquida</t>
  </si>
  <si>
    <t>Custos dos produtos e serviços</t>
  </si>
  <si>
    <t>Lucro bruto</t>
  </si>
  <si>
    <t>Receitas e despesas operacionais</t>
  </si>
  <si>
    <t>Despesas com vendas</t>
  </si>
  <si>
    <t>Despesas gerais e administrativas</t>
  </si>
  <si>
    <t>Resultado de participações societárias</t>
  </si>
  <si>
    <t>Total das receitas e despesas operacionais</t>
  </si>
  <si>
    <t>Lucro antes do Resultado financeiro e dos Tributos sobre o lucro</t>
  </si>
  <si>
    <t>Resultado financeiro</t>
  </si>
  <si>
    <t>Receitas financeiras</t>
  </si>
  <si>
    <t>Despesas financeiras</t>
  </si>
  <si>
    <t>Total do Resultado Financeiro</t>
  </si>
  <si>
    <t>Lucro antes dos Tributos sobre o lucro</t>
  </si>
  <si>
    <t>Tributos sobre o lucro</t>
  </si>
  <si>
    <t>Imposto de renda e contribuição social correntes</t>
  </si>
  <si>
    <t>Imposto de renda e contribuição social diferidos</t>
  </si>
  <si>
    <t>Total dos Tributos sobre o Lucro</t>
  </si>
  <si>
    <t>Lucro líquido atribuível aos Acionistas Controladores</t>
  </si>
  <si>
    <t>Lucro líquido atribuível aos Acionistas Não Controladores</t>
  </si>
  <si>
    <t>Lucro líquido por ação - Básico e Diluído (Em Reais)</t>
  </si>
  <si>
    <t>Ordinárias</t>
  </si>
  <si>
    <t>Preferenciais</t>
  </si>
  <si>
    <t>01/01 a 31/03/2023</t>
  </si>
  <si>
    <t>01/01 a 31/03/2022</t>
  </si>
  <si>
    <t>Outras receitas e despesas</t>
  </si>
  <si>
    <t>Lucro líquido do período</t>
  </si>
  <si>
    <t>(Em milhões de Reais)</t>
  </si>
  <si>
    <t>Fluxos de caixa das atividades operacionais</t>
  </si>
  <si>
    <t>Ajustes para reconciliação do lucro líquido</t>
  </si>
  <si>
    <t>Juros e variações cambiais e monetárias (líquidas)</t>
  </si>
  <si>
    <t>Depreciação, amortização e exaustão</t>
  </si>
  <si>
    <t>Variação do valor justo dos Ativos biológicos</t>
  </si>
  <si>
    <t>Perda esperada para créditos de liquidação duvidosa (PECLD)</t>
  </si>
  <si>
    <t>Resultado na venda de Investimentos</t>
  </si>
  <si>
    <t>Créditos com indébitos tributários</t>
  </si>
  <si>
    <t>Outros</t>
  </si>
  <si>
    <t>Variações nos Ativos e Passivos</t>
  </si>
  <si>
    <t>(Aumento) Redução de Clientes</t>
  </si>
  <si>
    <t>(Aumento) Redução em Estoques</t>
  </si>
  <si>
    <t>(Aumento) Redução em Tributos a compensar</t>
  </si>
  <si>
    <t>(Aumento) Redução em Outros ativos</t>
  </si>
  <si>
    <t>Aumento (Redução) em Tributos a recolher</t>
  </si>
  <si>
    <t>Aumento (Redução) em Fornecedores</t>
  </si>
  <si>
    <t>Aumento (Redução) em Obrigações com pessoal</t>
  </si>
  <si>
    <t>Aumento (Redução) em Outros passivos</t>
  </si>
  <si>
    <t>Caixa proveniente das operações</t>
  </si>
  <si>
    <t>Pagamento de Imposto de renda e Contribuição social</t>
  </si>
  <si>
    <t>Juros pagos sobre Empréstimos, financiamentos e Debêntures</t>
  </si>
  <si>
    <t>Caixa líquido (aplicado) gerado nas atividades operacionais</t>
  </si>
  <si>
    <t>Fluxos de caixa das atividades de investimentos</t>
  </si>
  <si>
    <t>Aquisição de Investimentos</t>
  </si>
  <si>
    <t>Alienação de Investimentos</t>
  </si>
  <si>
    <t>Investimentos em Fundo de Corporate Venture Capital</t>
  </si>
  <si>
    <t>(Aumento) Redução de capital social em investidas</t>
  </si>
  <si>
    <t>Aquisição de Imobilizado, Intangível e Ativos biológicos</t>
  </si>
  <si>
    <t>Alienação de Imobilizado, Intangível e Ativos biológicos</t>
  </si>
  <si>
    <t>Juros sobre o capital próprio e Dividendos recebidos</t>
  </si>
  <si>
    <t>Caixa líquido gerado nas atividades de investimentos</t>
  </si>
  <si>
    <t>Fluxos de caixa das atividades de financiamentos</t>
  </si>
  <si>
    <t>(Aquisição) Alienação de Ações em tesouraria</t>
  </si>
  <si>
    <t>Juros sobre o capital próprio e Dividendos pagos</t>
  </si>
  <si>
    <t>Ingresso de Empréstimos, Financiamentos e Debêntures</t>
  </si>
  <si>
    <t>Amortização de Empréstimos, Financiamentos e Debêntures</t>
  </si>
  <si>
    <t xml:space="preserve">Amortização de passivos de arrendamento </t>
  </si>
  <si>
    <t>Amortização de derivativos</t>
  </si>
  <si>
    <t>Caixa líquido aplicado nas atividades de financiamentos</t>
  </si>
  <si>
    <t>Variação cambial sobre Caixa e equivalentes de caixa</t>
  </si>
  <si>
    <t>Aumento (redução) líquido de Caixa e equivalentes de caixa</t>
  </si>
  <si>
    <t>Caixa e equivalentes de caixa no início do período</t>
  </si>
  <si>
    <t>Caixa e equivalentes de caixa no final do período</t>
  </si>
  <si>
    <t>01/10 a 31/12/2022</t>
  </si>
  <si>
    <t>01/07 a 30/09/2022</t>
  </si>
  <si>
    <t>01/04 a 30/06/2022</t>
  </si>
  <si>
    <t>01/04 a 30/06/2021</t>
  </si>
  <si>
    <t>01/01 a 31/03/2021</t>
  </si>
  <si>
    <t>01/10 a 31/12/2021</t>
  </si>
  <si>
    <t>01/07 a 30/09/2021</t>
  </si>
  <si>
    <t>01/07 a 30/09/2020</t>
  </si>
  <si>
    <t>01/04 a 30/06/2020</t>
  </si>
  <si>
    <t>01/01 a 31/03/2020</t>
  </si>
  <si>
    <t>01/10 a 31/12/2020</t>
  </si>
  <si>
    <t>01/07 a 30/09/2019</t>
  </si>
  <si>
    <t>01/04 a 30/06/2019</t>
  </si>
  <si>
    <t>01/01 a 31/03/2019</t>
  </si>
  <si>
    <t>01/10 a 31/12/2019</t>
  </si>
  <si>
    <t>01/07 a 30/09/2018</t>
  </si>
  <si>
    <t>01/04 a 30/06/2018</t>
  </si>
  <si>
    <t>01/01 a 31/03/2018</t>
  </si>
  <si>
    <t>01/10 a 31/12/2018</t>
  </si>
  <si>
    <t>Balanço Patrimonial Individual</t>
  </si>
  <si>
    <t>Demonstração do Resultado Individual</t>
  </si>
  <si>
    <t>Demonstração dos Fluxos de Caixa Individual</t>
  </si>
  <si>
    <t>01/01 a 30/09/2022</t>
  </si>
  <si>
    <t>01/01 a 30/06/2022</t>
  </si>
  <si>
    <t>01/01 a 30/06/2021</t>
  </si>
  <si>
    <t>01/01 a 30/09/2021</t>
  </si>
  <si>
    <t>01/01 a 30/09/2020</t>
  </si>
  <si>
    <t>01/01 a 30/06/2020</t>
  </si>
  <si>
    <t>01/01 a 30/09/2019</t>
  </si>
  <si>
    <t>01/01 a 30/06/2019</t>
  </si>
  <si>
    <t>Balanço Patrimonial Consolidado</t>
  </si>
  <si>
    <t>Demonstração do Resultado Consolidada</t>
  </si>
  <si>
    <t>Demonstração dos Fluxos de Caixa Consolidado</t>
  </si>
  <si>
    <t>Saldo em 31 de março de 2023</t>
  </si>
  <si>
    <t>Reservas estatutárias</t>
  </si>
  <si>
    <t>Dividendos e Juros sobre o Capital Próprio propostos</t>
  </si>
  <si>
    <t>Dividendos e Juros sobre o Capital Próprio do exercício</t>
  </si>
  <si>
    <t>Reserva legal</t>
  </si>
  <si>
    <t>Destinação do lucro</t>
  </si>
  <si>
    <t>Outros resultados abrangentes</t>
  </si>
  <si>
    <t>Total do resultado abrangente</t>
  </si>
  <si>
    <t>Equivalência patrimonial reflexa do Patrimônio líquido das investidas</t>
  </si>
  <si>
    <t>Dividendos e Juros sobre o Capital Próprio de exercícios anteriores</t>
  </si>
  <si>
    <t>Reversão de dividendos prescritos</t>
  </si>
  <si>
    <t>Saldo em 31 de dezembro de 2022</t>
  </si>
  <si>
    <t>Aquisição de ações em tesouraria</t>
  </si>
  <si>
    <t>Saldo em 31 de dezembro de 2021</t>
  </si>
  <si>
    <t>Total Consolidado</t>
  </si>
  <si>
    <t>Participação dos não controladores</t>
  </si>
  <si>
    <t>Total Controladora</t>
  </si>
  <si>
    <t>Lucros acumulados</t>
  </si>
  <si>
    <t>Ações em tesouraria</t>
  </si>
  <si>
    <t>Capital 
social</t>
  </si>
  <si>
    <t>Atribuível aos acionistas controladores</t>
  </si>
  <si>
    <t>Demonstração das Mutações do Patrimônio Líquido</t>
  </si>
  <si>
    <t>Aumento de capital com integralização de Reservas de lucros</t>
  </si>
  <si>
    <t>Cancelamento de ações</t>
  </si>
  <si>
    <t>Lucro líquido do exercício</t>
  </si>
  <si>
    <t>Caixa e Equivalentes de caixa de controladas incorporadas/adquiridas</t>
  </si>
  <si>
    <t>Exclusão ICMS base PIS e COFINS</t>
  </si>
  <si>
    <t>Reversão de provisão ICMS base PIS COFINS</t>
  </si>
  <si>
    <t>Recebimento de juros sobre Debêntures</t>
  </si>
  <si>
    <t>Resgate de Debêntures</t>
  </si>
  <si>
    <t>Integralização de Capital social</t>
  </si>
  <si>
    <t>Alienação de ações em tesouraria</t>
  </si>
  <si>
    <t>Redução de participação de acionistas não controladores</t>
  </si>
  <si>
    <t>Saldo em 30 de setembro de 2022</t>
  </si>
  <si>
    <t>Saldo em 30 de junho de 2022</t>
  </si>
  <si>
    <t>Saldo em 31 de março de 2022</t>
  </si>
  <si>
    <t>Saldo em 31 de dezembro de 2020</t>
  </si>
  <si>
    <t>Transações com os acionistas</t>
  </si>
  <si>
    <t>Saldo em 30 de setembro de 2021</t>
  </si>
  <si>
    <t>Saldo em 30 de junho de 2021</t>
  </si>
  <si>
    <t>Saldo em 31 de março de 2021</t>
  </si>
  <si>
    <t>Saldo em 31 de dezembro de 2019</t>
  </si>
  <si>
    <t>Saldo em 31 de março de 2020</t>
  </si>
  <si>
    <t>Dividendos e Juros sobre o Capital Próprio do período</t>
  </si>
  <si>
    <t>Saldo em 30 de setembro de 2020</t>
  </si>
  <si>
    <t>Aumento de participação de acionistas não controladores</t>
  </si>
  <si>
    <t>Equivalência patrimonial reflexa do Patrimônio líquido das controladas em conjunto</t>
  </si>
  <si>
    <t>Equivalência patrimonial sobre outros resultados abrangentes</t>
  </si>
  <si>
    <t>Saldo em 30 de junho de 2020</t>
  </si>
  <si>
    <t>Saldo em 31 de dezembro de 2018</t>
  </si>
  <si>
    <t>Resultado na venda de Investimentos, Imobilizado e Intangível</t>
  </si>
  <si>
    <t xml:space="preserve">Total do Patrimônio Líquido </t>
  </si>
  <si>
    <t>Lucro líquido</t>
  </si>
  <si>
    <t>Transações com os Acionistas</t>
  </si>
  <si>
    <t>Aumento de Participação de Acionistas Não Controladores</t>
  </si>
  <si>
    <t>Dividendos e Juros sobre o Capital Próprio não Reclamados</t>
  </si>
  <si>
    <t>Dividendos e Juros sobre o Capital Próprio do Exercício</t>
  </si>
  <si>
    <t>Dividendos e Juros sobre o Capital Próprio do Exercício Anterior</t>
  </si>
  <si>
    <t>Transações com Subsidiárias e Controladas em Conjunto</t>
  </si>
  <si>
    <t>Total do Resultado Abrangente</t>
  </si>
  <si>
    <t>Lucro Líquido</t>
  </si>
  <si>
    <t>Outros Resultados Abrangentes</t>
  </si>
  <si>
    <t>Reserva Legal</t>
  </si>
  <si>
    <t>Reservas a Integralizar</t>
  </si>
  <si>
    <t>Saldo em 30 de setembro de 2019</t>
  </si>
  <si>
    <t>Subscrição e Integralização de Capital</t>
  </si>
  <si>
    <t>Ações em Tesouraria</t>
  </si>
  <si>
    <t>Cancelamento de Ações em Tesouraria</t>
  </si>
  <si>
    <t>Aumento de Capital com Reservas</t>
  </si>
  <si>
    <t>Dividendos e Juros sobre o Capital Próprio (Reserva de Lucros)</t>
  </si>
  <si>
    <t>Saldo em 30 de junho de 2019</t>
  </si>
  <si>
    <t>Saldo em 31 de março de 2019</t>
  </si>
  <si>
    <t>Saldo em 31 de dezembro de 2017</t>
  </si>
  <si>
    <t>01/04 a 30/06/2023</t>
  </si>
  <si>
    <t>01/01 a 30/06/2023</t>
  </si>
  <si>
    <t>Saldo em 30 de junho de 2023</t>
  </si>
  <si>
    <t>Demonstração do Resultado Abrangente</t>
  </si>
  <si>
    <t>Itens que serão reclassificados para o resultado (líquidos de tributos)</t>
  </si>
  <si>
    <t>Ajuste a valor justo de ativos financeiros</t>
  </si>
  <si>
    <t>Hedge</t>
  </si>
  <si>
    <t>Variação cambial de investimentos no exterior</t>
  </si>
  <si>
    <t>Contratos de seguro</t>
  </si>
  <si>
    <t>Remensuração em obrigações de benefício pós-emprego</t>
  </si>
  <si>
    <t>Total de Outros resultados abrangentes</t>
  </si>
  <si>
    <t>Total do Resultado abrangente</t>
  </si>
  <si>
    <t>Atribuível aos Acionistas Controladores</t>
  </si>
  <si>
    <t>Atribuível aos Acionistas Não Controladores</t>
  </si>
  <si>
    <t>Demonstração do Valor Adicionado</t>
  </si>
  <si>
    <t>Receitas</t>
  </si>
  <si>
    <t>Vendas de produtos e serviços</t>
  </si>
  <si>
    <t>Perda esperada para créditos de liquidação duvidosa</t>
  </si>
  <si>
    <t>Outras receitas</t>
  </si>
  <si>
    <t>Insumos adquiridos de terceiros</t>
  </si>
  <si>
    <t>Materiais, energia, serviços de terceiros e outros</t>
  </si>
  <si>
    <t>Valor adicionado bruto</t>
  </si>
  <si>
    <t>Valor adicionado líquido produzido</t>
  </si>
  <si>
    <t>Valor adicionado recebido em transferência</t>
  </si>
  <si>
    <t>Valor adicionado total a distribuir</t>
  </si>
  <si>
    <t>Distribuição do valor adicionado</t>
  </si>
  <si>
    <t>Pessoal</t>
  </si>
  <si>
    <t>Remuneração direta</t>
  </si>
  <si>
    <t>Benefícios</t>
  </si>
  <si>
    <t>FGTS</t>
  </si>
  <si>
    <t>Impostos, taxas e contribuições</t>
  </si>
  <si>
    <t>Federais</t>
  </si>
  <si>
    <t>Estaduais</t>
  </si>
  <si>
    <t>Municipais</t>
  </si>
  <si>
    <t>Remuneração de capital de terceiros</t>
  </si>
  <si>
    <t>Juros</t>
  </si>
  <si>
    <t>Remuneração de capital próprio</t>
  </si>
  <si>
    <t xml:space="preserve">Dividendos e Juros sobre o Capital Próprio </t>
  </si>
  <si>
    <t>Lucros retidos</t>
  </si>
  <si>
    <t>Participação dos acionistas não controladores nos lucros retidos</t>
  </si>
  <si>
    <t>01/07 a 30/09/2023</t>
  </si>
  <si>
    <t>01/01 a 30/09/2023</t>
  </si>
  <si>
    <t>Saldo em 30 de setembro de 2023</t>
  </si>
  <si>
    <t>Adiantamento para futuro aumento do capital social</t>
  </si>
  <si>
    <t>Alienação de Títulos e Valores Mobiliários</t>
  </si>
  <si>
    <t>Adiantamento para futuro aumento do Capital Social</t>
  </si>
  <si>
    <t>Adiantamento para futuro aumento de capital social</t>
  </si>
  <si>
    <t>Adiantamento para futuro aumento do Capital social</t>
  </si>
  <si>
    <t>Variação no valor justo dos Títulos e valores mobiliários</t>
  </si>
  <si>
    <t>Saldo em 31 de dezembro de 2023</t>
  </si>
  <si>
    <t>01/10 a 31/12/2023</t>
  </si>
  <si>
    <t>Aumento de capital</t>
  </si>
  <si>
    <t>Plano de Incentivo de Longo Prazo – ILP</t>
  </si>
  <si>
    <t>01/01 a 31/03/2024</t>
  </si>
  <si>
    <t>Saldo em 31 de março de 2024</t>
  </si>
  <si>
    <t>Dividendos e Juros sobre o Capital Próprio prescritos</t>
  </si>
  <si>
    <t>Itens que não serão reclassificados para o resultado (líquidos de tributos)</t>
  </si>
  <si>
    <t>01/04 a 30/06/2024</t>
  </si>
  <si>
    <t>01/01 a 30/06/2024</t>
  </si>
  <si>
    <t>Entrega de ações em tesouraria - Plano de Incentivo de Longo Prazo – ILP</t>
  </si>
  <si>
    <t>Saldo em 30 de junho de 2024</t>
  </si>
  <si>
    <t>01/07 a 30/09/2024</t>
  </si>
  <si>
    <t>01/01 a 30/09/2024</t>
  </si>
  <si>
    <t>Saldo em 30 de setembro de 2024</t>
  </si>
  <si>
    <t>Aplicações financeiras</t>
  </si>
  <si>
    <t>Resgate de aplicações financeiras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</si>
</sst>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&quot;Saldo em &quot;dd/mm/yyyy"/>
    <numFmt numFmtId="165" formatCode="_(* #,##0.00_);_(* \(#,##0.00\);_(* &quot;-&quot;??_);_(@_)"/>
    <numFmt numFmtId="166" formatCode="_(* #,##0_);_(* \(#,##0\);_(* &quot;-&quot;??_);_(@_)"/>
    <numFmt numFmtId="167" formatCode="#,##0.00000"/>
    <numFmt numFmtId="168" formatCode="&quot;Saldo em&quot;\ dd\ &quot;de&quot;\ mmmm\ &quot;de&quot;\ yyyy"/>
    <numFmt numFmtId="169" formatCode="_(&quot;R$ &quot;* #,##0.00_);_(&quot;R$ &quot;* \(#,##0.00\);_(&quot;R$ &quot;* &quot;-&quot;??_);_(@_)"/>
    <numFmt numFmtId="170" formatCode="_(* #,##0.000000_);_(* \(#,##0.000000\);_(* &quot;-&quot;??_);_(@_)"/>
  </numFmts>
  <fonts count="77" x14ac:knownFonts="1">
    <font>
      <sz val="10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8"/>
      <color rgb="FF000080"/>
      <name val="Segoe UI"/>
      <family val="2"/>
    </font>
    <font>
      <sz val="10"/>
      <color theme="1"/>
      <name val="Segoe UI"/>
      <family val="2"/>
    </font>
    <font>
      <i/>
      <sz val="8"/>
      <color theme="1"/>
      <name val="Segoe UI"/>
      <family val="2"/>
    </font>
    <font>
      <sz val="8"/>
      <name val="Segoe UI"/>
      <family val="2"/>
    </font>
    <font>
      <sz val="8"/>
      <color theme="1"/>
      <name val="Segoe UI"/>
      <family val="2"/>
    </font>
    <font>
      <sz val="8"/>
      <color rgb="FF0056A7"/>
      <name val="Segoe UI"/>
      <family val="2"/>
    </font>
    <font>
      <b/>
      <sz val="8"/>
      <color rgb="FF0056A7"/>
      <name val="Segoe UI"/>
      <family val="2"/>
    </font>
    <font>
      <b/>
      <sz val="8"/>
      <color theme="1"/>
      <name val="Segoe UI"/>
      <family val="2"/>
    </font>
    <font>
      <b/>
      <sz val="8"/>
      <name val="Segoe UI"/>
      <family val="2"/>
    </font>
    <font>
      <b/>
      <sz val="10"/>
      <color theme="1"/>
      <name val="Segoe UI"/>
      <family val="2"/>
    </font>
    <font>
      <sz val="8"/>
      <color rgb="FF0057A7"/>
      <name val="Segoe UI"/>
      <family val="2"/>
    </font>
    <font>
      <sz val="10"/>
      <color rgb="FF0057A7"/>
      <name val="Segoe UI"/>
      <family val="2"/>
    </font>
    <font>
      <b/>
      <sz val="8"/>
      <color rgb="FF0057A7"/>
      <name val="Segoe UI"/>
      <family val="2"/>
    </font>
    <font>
      <b/>
      <sz val="8"/>
      <color rgb="FF262626"/>
      <name val="Segoe UI"/>
      <family val="2"/>
    </font>
    <font>
      <sz val="8"/>
      <color rgb="FF262626"/>
      <name val="Segoe UI"/>
      <family val="2"/>
    </font>
    <font>
      <b/>
      <sz val="9"/>
      <name val="Segoe UI"/>
      <family val="2"/>
    </font>
    <font>
      <sz val="8"/>
      <color rgb="FF000000"/>
      <name val="Segoe U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i/>
      <sz val="8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9"/>
      <name val="Arial"/>
      <family val="2"/>
    </font>
    <font>
      <sz val="10"/>
      <color rgb="FF262626"/>
      <name val="Arial"/>
      <family val="2"/>
    </font>
    <font>
      <b/>
      <sz val="10"/>
      <color theme="0"/>
      <name val="Segoe UI"/>
      <family val="2"/>
    </font>
    <font>
      <sz val="8"/>
      <color theme="0"/>
      <name val="Segoe UI"/>
      <family val="2"/>
    </font>
    <font>
      <i/>
      <sz val="8"/>
      <color theme="0"/>
      <name val="Segoe UI"/>
      <family val="2"/>
    </font>
    <font>
      <b/>
      <sz val="12"/>
      <color theme="0"/>
      <name val="Segoe UI"/>
      <family val="2"/>
    </font>
    <font>
      <b/>
      <sz val="8"/>
      <color theme="0"/>
      <name val="Segoe UI"/>
      <family val="2"/>
    </font>
    <font>
      <i/>
      <sz val="9"/>
      <color theme="0"/>
      <name val="Segoe UI"/>
      <family val="2"/>
    </font>
    <font>
      <b/>
      <sz val="9"/>
      <color theme="0"/>
      <name val="Segoe UI"/>
      <family val="2"/>
    </font>
    <font>
      <sz val="10"/>
      <color theme="0"/>
      <name val="Segoe UI"/>
      <family val="2"/>
    </font>
    <font>
      <sz val="8"/>
      <color theme="0"/>
      <name val="Calibri"/>
      <family val="2"/>
    </font>
    <font>
      <b/>
      <sz val="9"/>
      <color rgb="FF0056A7"/>
      <name val="Segoe UI"/>
      <family val="2"/>
    </font>
    <font>
      <sz val="9"/>
      <color rgb="FF0056A7"/>
      <name val="Segoe UI"/>
      <family val="2"/>
    </font>
    <font>
      <sz val="9"/>
      <color rgb="FF000000"/>
      <name val="Segoe UI"/>
      <family val="2"/>
    </font>
    <font>
      <b/>
      <sz val="9"/>
      <color rgb="FF262626"/>
      <name val="Segoe UI"/>
      <family val="2"/>
    </font>
    <font>
      <sz val="9"/>
      <color rgb="FF262626"/>
      <name val="Segoe UI"/>
      <family val="2"/>
    </font>
    <font>
      <sz val="9"/>
      <name val="Segoe UI"/>
      <family val="2"/>
    </font>
  </fonts>
  <fills count="5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2673B9"/>
        <bgColor indexed="64"/>
      </patternFill>
    </fill>
    <fill>
      <patternFill patternType="solid">
        <fgColor rgb="FF0056A7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n">
        <color rgb="FF848687"/>
      </bottom>
      <diagonal/>
    </border>
    <border>
      <left/>
      <right/>
      <top style="thin">
        <color rgb="FF848687"/>
      </top>
      <bottom style="thin">
        <color rgb="FF848687"/>
      </bottom>
      <diagonal/>
    </border>
    <border>
      <left/>
      <right/>
      <top style="thin">
        <color rgb="FF848687"/>
      </top>
      <bottom/>
      <diagonal/>
    </border>
    <border>
      <left/>
      <right/>
      <top style="thin">
        <color rgb="FF848687"/>
      </top>
      <bottom style="double">
        <color rgb="FF848687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499984740745262"/>
      </top>
      <bottom style="double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rgb="FF808080"/>
      </top>
      <bottom style="double">
        <color rgb="FF80808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</borders>
  <cellStyleXfs count="115">
    <xf numFmtId="0" fontId="0" fillId="0" borderId="0"/>
    <xf numFmtId="165" fontId="5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7" fillId="0" borderId="0">
      <alignment vertical="top"/>
    </xf>
    <xf numFmtId="0" fontId="4" fillId="0" borderId="0"/>
    <xf numFmtId="165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3" fillId="0" borderId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43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6" fillId="0" borderId="0" applyFont="0" applyFill="0" applyBorder="0" applyAlignment="0" applyProtection="0"/>
    <xf numFmtId="0" fontId="39" fillId="0" borderId="0"/>
    <xf numFmtId="0" fontId="40" fillId="34" borderId="0" applyNumberFormat="0" applyBorder="0" applyAlignment="0" applyProtection="0"/>
    <xf numFmtId="0" fontId="40" fillId="35" borderId="0" applyNumberFormat="0" applyBorder="0" applyAlignment="0" applyProtection="0"/>
    <xf numFmtId="0" fontId="40" fillId="36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43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2" fillId="36" borderId="0" applyNumberFormat="0" applyBorder="0" applyAlignment="0" applyProtection="0"/>
    <xf numFmtId="0" fontId="43" fillId="48" borderId="20" applyNumberFormat="0" applyAlignment="0" applyProtection="0"/>
    <xf numFmtId="0" fontId="44" fillId="49" borderId="21" applyNumberFormat="0" applyAlignment="0" applyProtection="0"/>
    <xf numFmtId="0" fontId="45" fillId="0" borderId="22" applyNumberFormat="0" applyFill="0" applyAlignment="0" applyProtection="0"/>
    <xf numFmtId="43" fontId="6" fillId="0" borderId="0" applyFont="0" applyFill="0" applyBorder="0" applyAlignment="0" applyProtection="0"/>
    <xf numFmtId="0" fontId="41" fillId="50" borderId="0" applyNumberFormat="0" applyBorder="0" applyAlignment="0" applyProtection="0"/>
    <xf numFmtId="0" fontId="41" fillId="51" borderId="0" applyNumberFormat="0" applyBorder="0" applyAlignment="0" applyProtection="0"/>
    <xf numFmtId="0" fontId="41" fillId="52" borderId="0" applyNumberFormat="0" applyBorder="0" applyAlignment="0" applyProtection="0"/>
    <xf numFmtId="0" fontId="41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53" borderId="0" applyNumberFormat="0" applyBorder="0" applyAlignment="0" applyProtection="0"/>
    <xf numFmtId="0" fontId="46" fillId="39" borderId="20" applyNumberFormat="0" applyAlignment="0" applyProtection="0"/>
    <xf numFmtId="0" fontId="47" fillId="35" borderId="0" applyNumberFormat="0" applyBorder="0" applyAlignment="0" applyProtection="0"/>
    <xf numFmtId="0" fontId="48" fillId="54" borderId="0" applyNumberFormat="0" applyBorder="0" applyAlignment="0" applyProtection="0"/>
    <xf numFmtId="0" fontId="6" fillId="0" borderId="0">
      <alignment vertical="top"/>
    </xf>
    <xf numFmtId="0" fontId="6" fillId="55" borderId="23" applyNumberFormat="0" applyFont="0" applyAlignment="0" applyProtection="0"/>
    <xf numFmtId="0" fontId="49" fillId="48" borderId="24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25" applyNumberFormat="0" applyFill="0" applyAlignment="0" applyProtection="0"/>
    <xf numFmtId="0" fontId="54" fillId="0" borderId="26" applyNumberFormat="0" applyFill="0" applyAlignment="0" applyProtection="0"/>
    <xf numFmtId="0" fontId="55" fillId="0" borderId="27" applyNumberFormat="0" applyFill="0" applyAlignment="0" applyProtection="0"/>
    <xf numFmtId="0" fontId="55" fillId="0" borderId="0" applyNumberFormat="0" applyFill="0" applyBorder="0" applyAlignment="0" applyProtection="0"/>
    <xf numFmtId="0" fontId="56" fillId="0" borderId="28" applyNumberFormat="0" applyFill="0" applyAlignment="0" applyProtection="0"/>
    <xf numFmtId="0" fontId="1" fillId="0" borderId="0"/>
    <xf numFmtId="43" fontId="60" fillId="0" borderId="0" applyFill="0" applyBorder="0" applyAlignment="0" applyProtection="0"/>
    <xf numFmtId="0" fontId="58" fillId="0" borderId="0" applyNumberFormat="0" applyFill="0" applyBorder="0" applyAlignment="0" applyProtection="0"/>
    <xf numFmtId="0" fontId="25" fillId="0" borderId="11" applyNumberFormat="0" applyFill="0" applyAlignment="0" applyProtection="0"/>
    <xf numFmtId="0" fontId="26" fillId="0" borderId="12" applyNumberFormat="0" applyFill="0" applyAlignment="0" applyProtection="0"/>
    <xf numFmtId="0" fontId="27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8" fillId="3" borderId="0" applyNumberFormat="0" applyBorder="0" applyAlignment="0" applyProtection="0"/>
    <xf numFmtId="0" fontId="29" fillId="4" borderId="0" applyNumberFormat="0" applyBorder="0" applyAlignment="0" applyProtection="0"/>
    <xf numFmtId="0" fontId="59" fillId="5" borderId="0" applyNumberFormat="0" applyBorder="0" applyAlignment="0" applyProtection="0"/>
    <xf numFmtId="0" fontId="30" fillId="6" borderId="14" applyNumberFormat="0" applyAlignment="0" applyProtection="0"/>
    <xf numFmtId="0" fontId="31" fillId="7" borderId="15" applyNumberFormat="0" applyAlignment="0" applyProtection="0"/>
    <xf numFmtId="0" fontId="32" fillId="7" borderId="14" applyNumberFormat="0" applyAlignment="0" applyProtection="0"/>
    <xf numFmtId="0" fontId="33" fillId="0" borderId="16" applyNumberFormat="0" applyFill="0" applyAlignment="0" applyProtection="0"/>
    <xf numFmtId="0" fontId="34" fillId="8" borderId="17" applyNumberFormat="0" applyAlignment="0" applyProtection="0"/>
    <xf numFmtId="0" fontId="35" fillId="0" borderId="0" applyNumberFormat="0" applyFill="0" applyBorder="0" applyAlignment="0" applyProtection="0"/>
    <xf numFmtId="0" fontId="1" fillId="9" borderId="18" applyNumberFormat="0" applyFont="0" applyAlignment="0" applyProtection="0"/>
    <xf numFmtId="0" fontId="36" fillId="0" borderId="0" applyNumberFormat="0" applyFill="0" applyBorder="0" applyAlignment="0" applyProtection="0"/>
    <xf numFmtId="0" fontId="37" fillId="0" borderId="19" applyNumberFormat="0" applyFill="0" applyAlignment="0" applyProtection="0"/>
    <xf numFmtId="0" fontId="38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8" fillId="33" borderId="0" applyNumberFormat="0" applyBorder="0" applyAlignment="0" applyProtection="0"/>
    <xf numFmtId="0" fontId="40" fillId="0" borderId="0"/>
    <xf numFmtId="43" fontId="60" fillId="0" borderId="0" applyFill="0" applyBorder="0" applyAlignment="0" applyProtection="0"/>
    <xf numFmtId="0" fontId="6" fillId="0" borderId="0">
      <alignment vertical="top"/>
    </xf>
    <xf numFmtId="38" fontId="57" fillId="0" borderId="0"/>
    <xf numFmtId="0" fontId="7" fillId="0" borderId="0">
      <alignment vertical="top"/>
    </xf>
    <xf numFmtId="16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0"/>
  </cellStyleXfs>
  <cellXfs count="251">
    <xf numFmtId="0" fontId="0" fillId="0" borderId="0" xfId="0"/>
    <xf numFmtId="0" fontId="9" fillId="0" borderId="0" xfId="0" applyFont="1"/>
    <xf numFmtId="0" fontId="10" fillId="0" borderId="0" xfId="0" applyFont="1" applyAlignment="1">
      <alignment horizontal="left"/>
    </xf>
    <xf numFmtId="0" fontId="12" fillId="0" borderId="0" xfId="0" applyFont="1"/>
    <xf numFmtId="3" fontId="12" fillId="0" borderId="0" xfId="0" applyNumberFormat="1" applyFont="1"/>
    <xf numFmtId="166" fontId="8" fillId="0" borderId="0" xfId="3" applyNumberFormat="1" applyFont="1" applyFill="1" applyBorder="1" applyAlignment="1" applyProtection="1">
      <alignment horizontal="right" vertical="center"/>
    </xf>
    <xf numFmtId="166" fontId="12" fillId="0" borderId="0" xfId="0" applyNumberFormat="1" applyFont="1"/>
    <xf numFmtId="0" fontId="13" fillId="0" borderId="0" xfId="0" applyFont="1"/>
    <xf numFmtId="0" fontId="14" fillId="0" borderId="0" xfId="0" applyFont="1"/>
    <xf numFmtId="164" fontId="14" fillId="0" borderId="0" xfId="2" applyNumberFormat="1" applyFont="1" applyAlignment="1">
      <alignment horizontal="left"/>
    </xf>
    <xf numFmtId="3" fontId="14" fillId="0" borderId="0" xfId="2" applyNumberFormat="1" applyFont="1" applyAlignment="1">
      <alignment horizontal="left"/>
    </xf>
    <xf numFmtId="166" fontId="14" fillId="0" borderId="0" xfId="2" applyNumberFormat="1" applyFont="1" applyAlignment="1">
      <alignment horizontal="center" vertical="center" wrapText="1"/>
    </xf>
    <xf numFmtId="166" fontId="14" fillId="0" borderId="0" xfId="2" applyNumberFormat="1" applyFont="1" applyAlignment="1">
      <alignment horizontal="left"/>
    </xf>
    <xf numFmtId="166" fontId="12" fillId="0" borderId="0" xfId="0" applyNumberFormat="1" applyFont="1" applyAlignment="1">
      <alignment horizontal="right" vertical="center"/>
    </xf>
    <xf numFmtId="3" fontId="13" fillId="0" borderId="0" xfId="0" applyNumberFormat="1" applyFont="1"/>
    <xf numFmtId="166" fontId="14" fillId="0" borderId="4" xfId="3" applyNumberFormat="1" applyFont="1" applyFill="1" applyBorder="1" applyAlignment="1" applyProtection="1">
      <alignment horizontal="right" vertical="center"/>
    </xf>
    <xf numFmtId="166" fontId="13" fillId="0" borderId="0" xfId="0" applyNumberFormat="1" applyFont="1"/>
    <xf numFmtId="164" fontId="8" fillId="0" borderId="5" xfId="2" applyNumberFormat="1" applyFont="1" applyBorder="1" applyAlignment="1">
      <alignment horizontal="left"/>
    </xf>
    <xf numFmtId="0" fontId="12" fillId="0" borderId="5" xfId="0" applyFont="1" applyBorder="1"/>
    <xf numFmtId="3" fontId="12" fillId="0" borderId="5" xfId="0" applyNumberFormat="1" applyFont="1" applyBorder="1"/>
    <xf numFmtId="166" fontId="8" fillId="0" borderId="5" xfId="3" applyNumberFormat="1" applyFont="1" applyFill="1" applyBorder="1" applyAlignment="1" applyProtection="1">
      <alignment horizontal="right" vertical="center"/>
    </xf>
    <xf numFmtId="166" fontId="12" fillId="0" borderId="5" xfId="0" applyNumberFormat="1" applyFont="1" applyBorder="1"/>
    <xf numFmtId="3" fontId="15" fillId="0" borderId="0" xfId="0" applyNumberFormat="1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164" fontId="15" fillId="0" borderId="0" xfId="2" applyNumberFormat="1" applyFont="1" applyAlignment="1">
      <alignment horizontal="left"/>
    </xf>
    <xf numFmtId="166" fontId="15" fillId="0" borderId="2" xfId="3" applyNumberFormat="1" applyFont="1" applyFill="1" applyBorder="1" applyAlignment="1" applyProtection="1">
      <alignment horizontal="right" vertical="center"/>
    </xf>
    <xf numFmtId="165" fontId="15" fillId="0" borderId="0" xfId="1" applyFont="1" applyAlignment="1" applyProtection="1">
      <alignment horizontal="left"/>
    </xf>
    <xf numFmtId="3" fontId="8" fillId="0" borderId="0" xfId="2" applyNumberFormat="1" applyFont="1" applyAlignment="1">
      <alignment horizontal="left"/>
    </xf>
    <xf numFmtId="0" fontId="15" fillId="0" borderId="0" xfId="1" applyNumberFormat="1" applyFont="1" applyAlignment="1" applyProtection="1">
      <alignment horizontal="left"/>
    </xf>
    <xf numFmtId="166" fontId="15" fillId="0" borderId="0" xfId="4" applyNumberFormat="1" applyFont="1" applyAlignment="1">
      <alignment horizontal="right"/>
    </xf>
    <xf numFmtId="3" fontId="16" fillId="0" borderId="0" xfId="4" applyNumberFormat="1" applyFont="1" applyAlignment="1">
      <alignment horizontal="right"/>
    </xf>
    <xf numFmtId="3" fontId="15" fillId="0" borderId="0" xfId="4" applyNumberFormat="1" applyFont="1" applyAlignment="1">
      <alignment horizontal="right"/>
    </xf>
    <xf numFmtId="0" fontId="20" fillId="0" borderId="0" xfId="1" applyNumberFormat="1" applyFont="1" applyAlignment="1" applyProtection="1">
      <alignment horizontal="left"/>
    </xf>
    <xf numFmtId="3" fontId="18" fillId="0" borderId="0" xfId="0" applyNumberFormat="1" applyFont="1"/>
    <xf numFmtId="166" fontId="20" fillId="0" borderId="4" xfId="3" applyNumberFormat="1" applyFont="1" applyFill="1" applyBorder="1" applyAlignment="1" applyProtection="1">
      <alignment horizontal="right" vertical="center"/>
    </xf>
    <xf numFmtId="166" fontId="20" fillId="0" borderId="0" xfId="4" applyNumberFormat="1" applyFont="1" applyAlignment="1">
      <alignment horizontal="right"/>
    </xf>
    <xf numFmtId="167" fontId="12" fillId="0" borderId="0" xfId="0" applyNumberFormat="1" applyFont="1" applyAlignment="1">
      <alignment horizontal="right" vertical="center"/>
    </xf>
    <xf numFmtId="0" fontId="10" fillId="0" borderId="3" xfId="0" applyFont="1" applyBorder="1"/>
    <xf numFmtId="3" fontId="10" fillId="0" borderId="3" xfId="0" applyNumberFormat="1" applyFont="1" applyBorder="1"/>
    <xf numFmtId="166" fontId="10" fillId="0" borderId="3" xfId="0" applyNumberFormat="1" applyFont="1" applyBorder="1" applyAlignment="1">
      <alignment horizontal="right" vertical="center"/>
    </xf>
    <xf numFmtId="166" fontId="12" fillId="0" borderId="3" xfId="0" applyNumberFormat="1" applyFont="1" applyBorder="1"/>
    <xf numFmtId="166" fontId="12" fillId="0" borderId="3" xfId="0" applyNumberFormat="1" applyFont="1" applyBorder="1" applyAlignment="1">
      <alignment horizontal="right" vertical="center"/>
    </xf>
    <xf numFmtId="165" fontId="14" fillId="0" borderId="0" xfId="1" applyFont="1" applyAlignment="1" applyProtection="1">
      <alignment horizontal="left"/>
    </xf>
    <xf numFmtId="166" fontId="8" fillId="0" borderId="0" xfId="2" applyNumberFormat="1" applyFont="1" applyAlignment="1">
      <alignment horizontal="right" vertical="center"/>
    </xf>
    <xf numFmtId="166" fontId="14" fillId="0" borderId="0" xfId="2" applyNumberFormat="1" applyFont="1" applyAlignment="1">
      <alignment horizontal="right" vertical="center"/>
    </xf>
    <xf numFmtId="0" fontId="12" fillId="0" borderId="0" xfId="0" quotePrefix="1" applyFont="1"/>
    <xf numFmtId="37" fontId="13" fillId="0" borderId="0" xfId="4" applyNumberFormat="1" applyFont="1" applyAlignment="1"/>
    <xf numFmtId="3" fontId="14" fillId="0" borderId="0" xfId="4" applyNumberFormat="1" applyFont="1" applyAlignment="1">
      <alignment horizontal="right"/>
    </xf>
    <xf numFmtId="166" fontId="14" fillId="0" borderId="0" xfId="4" applyNumberFormat="1" applyFont="1" applyAlignment="1">
      <alignment horizontal="right"/>
    </xf>
    <xf numFmtId="165" fontId="8" fillId="0" borderId="0" xfId="1" applyFont="1" applyAlignment="1" applyProtection="1">
      <alignment horizontal="left"/>
    </xf>
    <xf numFmtId="37" fontId="11" fillId="0" borderId="0" xfId="4" applyNumberFormat="1" applyFont="1" applyAlignment="1"/>
    <xf numFmtId="166" fontId="16" fillId="0" borderId="0" xfId="4" applyNumberFormat="1" applyFont="1" applyAlignment="1">
      <alignment horizontal="right"/>
    </xf>
    <xf numFmtId="164" fontId="8" fillId="0" borderId="0" xfId="2" applyNumberFormat="1" applyFont="1" applyAlignment="1">
      <alignment horizontal="left"/>
    </xf>
    <xf numFmtId="0" fontId="14" fillId="0" borderId="0" xfId="7" applyFont="1"/>
    <xf numFmtId="0" fontId="13" fillId="0" borderId="0" xfId="7" applyFont="1"/>
    <xf numFmtId="0" fontId="21" fillId="0" borderId="0" xfId="8" applyFont="1"/>
    <xf numFmtId="0" fontId="22" fillId="0" borderId="0" xfId="7" applyFont="1"/>
    <xf numFmtId="0" fontId="21" fillId="0" borderId="0" xfId="7" applyFont="1" applyAlignment="1">
      <alignment horizontal="left" indent="1"/>
    </xf>
    <xf numFmtId="0" fontId="21" fillId="0" borderId="0" xfId="7" applyFont="1"/>
    <xf numFmtId="166" fontId="21" fillId="0" borderId="0" xfId="7" applyNumberFormat="1" applyFont="1"/>
    <xf numFmtId="0" fontId="22" fillId="0" borderId="0" xfId="8" applyFont="1" applyAlignment="1">
      <alignment horizontal="left" indent="2"/>
    </xf>
    <xf numFmtId="166" fontId="12" fillId="0" borderId="0" xfId="7" applyNumberFormat="1" applyFont="1" applyAlignment="1">
      <alignment horizontal="right" vertical="center"/>
    </xf>
    <xf numFmtId="0" fontId="22" fillId="0" borderId="0" xfId="7" applyFont="1" applyAlignment="1">
      <alignment horizontal="left" indent="2"/>
    </xf>
    <xf numFmtId="166" fontId="16" fillId="0" borderId="7" xfId="6" applyNumberFormat="1" applyFont="1" applyFill="1" applyBorder="1" applyAlignment="1" applyProtection="1">
      <alignment wrapText="1"/>
    </xf>
    <xf numFmtId="0" fontId="22" fillId="0" borderId="0" xfId="9" applyFont="1" applyAlignment="1">
      <alignment horizontal="left" indent="2"/>
    </xf>
    <xf numFmtId="0" fontId="12" fillId="0" borderId="0" xfId="7" applyFont="1" applyAlignment="1">
      <alignment horizontal="left" indent="2"/>
    </xf>
    <xf numFmtId="0" fontId="21" fillId="0" borderId="0" xfId="8" applyFont="1" applyAlignment="1">
      <alignment horizontal="left"/>
    </xf>
    <xf numFmtId="0" fontId="22" fillId="0" borderId="0" xfId="9" applyFont="1" applyAlignment="1">
      <alignment horizontal="left" indent="1"/>
    </xf>
    <xf numFmtId="0" fontId="14" fillId="0" borderId="0" xfId="8" applyFont="1"/>
    <xf numFmtId="166" fontId="14" fillId="0" borderId="6" xfId="6" applyNumberFormat="1" applyFont="1" applyFill="1" applyBorder="1" applyAlignment="1" applyProtection="1">
      <alignment wrapText="1"/>
    </xf>
    <xf numFmtId="0" fontId="12" fillId="0" borderId="0" xfId="7" applyFont="1" applyAlignment="1">
      <alignment horizontal="left" indent="1"/>
    </xf>
    <xf numFmtId="0" fontId="22" fillId="0" borderId="0" xfId="9" applyFont="1" applyAlignment="1">
      <alignment horizontal="left"/>
    </xf>
    <xf numFmtId="166" fontId="22" fillId="0" borderId="0" xfId="7" applyNumberFormat="1" applyFont="1"/>
    <xf numFmtId="0" fontId="13" fillId="0" borderId="0" xfId="9" applyFont="1" applyAlignment="1">
      <alignment horizontal="left" indent="1"/>
    </xf>
    <xf numFmtId="0" fontId="13" fillId="0" borderId="0" xfId="9" applyFont="1" applyAlignment="1">
      <alignment horizontal="left"/>
    </xf>
    <xf numFmtId="0" fontId="10" fillId="0" borderId="8" xfId="7" applyFont="1" applyBorder="1"/>
    <xf numFmtId="0" fontId="22" fillId="0" borderId="8" xfId="7" applyFont="1" applyBorder="1"/>
    <xf numFmtId="0" fontId="12" fillId="0" borderId="0" xfId="7" applyFont="1"/>
    <xf numFmtId="0" fontId="11" fillId="0" borderId="0" xfId="7" applyFont="1"/>
    <xf numFmtId="164" fontId="14" fillId="2" borderId="0" xfId="2" applyNumberFormat="1" applyFont="1" applyFill="1" applyAlignment="1">
      <alignment horizontal="left"/>
    </xf>
    <xf numFmtId="166" fontId="12" fillId="2" borderId="0" xfId="0" applyNumberFormat="1" applyFont="1" applyFill="1" applyAlignment="1">
      <alignment horizontal="right" vertical="center"/>
    </xf>
    <xf numFmtId="166" fontId="14" fillId="2" borderId="4" xfId="3" applyNumberFormat="1" applyFont="1" applyFill="1" applyBorder="1" applyAlignment="1" applyProtection="1">
      <alignment horizontal="right" vertical="center"/>
    </xf>
    <xf numFmtId="166" fontId="8" fillId="2" borderId="0" xfId="2" applyNumberFormat="1" applyFont="1" applyFill="1" applyAlignment="1">
      <alignment horizontal="right" vertical="center"/>
    </xf>
    <xf numFmtId="166" fontId="14" fillId="2" borderId="0" xfId="2" applyNumberFormat="1" applyFont="1" applyFill="1" applyAlignment="1">
      <alignment horizontal="right" vertical="center"/>
    </xf>
    <xf numFmtId="166" fontId="8" fillId="2" borderId="0" xfId="3" applyNumberFormat="1" applyFont="1" applyFill="1" applyBorder="1" applyAlignment="1" applyProtection="1">
      <alignment horizontal="right" vertical="center"/>
    </xf>
    <xf numFmtId="166" fontId="13" fillId="2" borderId="0" xfId="0" applyNumberFormat="1" applyFont="1" applyFill="1"/>
    <xf numFmtId="166" fontId="14" fillId="2" borderId="0" xfId="2" applyNumberFormat="1" applyFont="1" applyFill="1" applyAlignment="1">
      <alignment horizontal="center" vertical="center" wrapText="1"/>
    </xf>
    <xf numFmtId="166" fontId="14" fillId="2" borderId="0" xfId="2" applyNumberFormat="1" applyFont="1" applyFill="1" applyAlignment="1">
      <alignment horizontal="left"/>
    </xf>
    <xf numFmtId="166" fontId="12" fillId="2" borderId="0" xfId="0" applyNumberFormat="1" applyFont="1" applyFill="1"/>
    <xf numFmtId="0" fontId="20" fillId="0" borderId="1" xfId="0" applyFont="1" applyBorder="1"/>
    <xf numFmtId="166" fontId="15" fillId="2" borderId="2" xfId="3" applyNumberFormat="1" applyFont="1" applyFill="1" applyBorder="1" applyAlignment="1" applyProtection="1">
      <alignment horizontal="right" vertical="center"/>
    </xf>
    <xf numFmtId="0" fontId="9" fillId="2" borderId="0" xfId="0" applyFont="1" applyFill="1"/>
    <xf numFmtId="166" fontId="20" fillId="2" borderId="4" xfId="3" applyNumberFormat="1" applyFont="1" applyFill="1" applyBorder="1" applyAlignment="1" applyProtection="1">
      <alignment horizontal="right" vertical="center"/>
    </xf>
    <xf numFmtId="0" fontId="22" fillId="2" borderId="0" xfId="7" applyFont="1" applyFill="1"/>
    <xf numFmtId="0" fontId="21" fillId="2" borderId="0" xfId="7" applyFont="1" applyFill="1"/>
    <xf numFmtId="166" fontId="12" fillId="2" borderId="0" xfId="7" applyNumberFormat="1" applyFont="1" applyFill="1" applyAlignment="1">
      <alignment horizontal="right" vertical="center"/>
    </xf>
    <xf numFmtId="166" fontId="16" fillId="2" borderId="7" xfId="6" applyNumberFormat="1" applyFont="1" applyFill="1" applyBorder="1" applyAlignment="1" applyProtection="1">
      <alignment wrapText="1"/>
    </xf>
    <xf numFmtId="166" fontId="14" fillId="2" borderId="6" xfId="6" applyNumberFormat="1" applyFont="1" applyFill="1" applyBorder="1" applyAlignment="1" applyProtection="1">
      <alignment wrapText="1"/>
    </xf>
    <xf numFmtId="166" fontId="22" fillId="2" borderId="0" xfId="7" applyNumberFormat="1" applyFont="1" applyFill="1"/>
    <xf numFmtId="0" fontId="12" fillId="0" borderId="0" xfId="10" applyFont="1"/>
    <xf numFmtId="0" fontId="14" fillId="0" borderId="0" xfId="10" applyFont="1"/>
    <xf numFmtId="166" fontId="14" fillId="0" borderId="6" xfId="3" applyNumberFormat="1" applyFont="1" applyFill="1" applyBorder="1" applyAlignment="1" applyProtection="1">
      <alignment horizontal="right" vertical="center"/>
    </xf>
    <xf numFmtId="166" fontId="14" fillId="0" borderId="0" xfId="6" applyNumberFormat="1" applyFont="1" applyFill="1" applyAlignment="1" applyProtection="1">
      <alignment wrapText="1"/>
    </xf>
    <xf numFmtId="168" fontId="14" fillId="0" borderId="0" xfId="10" applyNumberFormat="1" applyFont="1" applyAlignment="1">
      <alignment horizontal="left" wrapText="1"/>
    </xf>
    <xf numFmtId="166" fontId="11" fillId="0" borderId="0" xfId="6" applyNumberFormat="1" applyFont="1" applyFill="1" applyAlignment="1" applyProtection="1">
      <alignment wrapText="1"/>
    </xf>
    <xf numFmtId="0" fontId="12" fillId="0" borderId="0" xfId="10" applyFont="1" applyAlignment="1">
      <alignment horizontal="left" indent="1"/>
    </xf>
    <xf numFmtId="0" fontId="14" fillId="0" borderId="0" xfId="10" applyFont="1" applyAlignment="1">
      <alignment wrapText="1"/>
    </xf>
    <xf numFmtId="0" fontId="13" fillId="0" borderId="0" xfId="10" applyFont="1"/>
    <xf numFmtId="0" fontId="12" fillId="0" borderId="0" xfId="10" applyFont="1" applyAlignment="1">
      <alignment horizontal="left" wrapText="1" indent="1"/>
    </xf>
    <xf numFmtId="0" fontId="12" fillId="2" borderId="0" xfId="10" applyFont="1" applyFill="1"/>
    <xf numFmtId="166" fontId="23" fillId="0" borderId="7" xfId="6" applyNumberFormat="1" applyFont="1" applyFill="1" applyBorder="1" applyAlignment="1" applyProtection="1">
      <alignment wrapText="1"/>
    </xf>
    <xf numFmtId="166" fontId="14" fillId="0" borderId="4" xfId="3" applyNumberFormat="1" applyFont="1" applyFill="1" applyBorder="1" applyAlignment="1">
      <alignment horizontal="right" vertical="center"/>
    </xf>
    <xf numFmtId="166" fontId="14" fillId="2" borderId="4" xfId="3" applyNumberFormat="1" applyFont="1" applyFill="1" applyBorder="1" applyAlignment="1">
      <alignment horizontal="right" vertical="center"/>
    </xf>
    <xf numFmtId="166" fontId="8" fillId="2" borderId="5" xfId="3" applyNumberFormat="1" applyFont="1" applyFill="1" applyBorder="1" applyAlignment="1" applyProtection="1">
      <alignment horizontal="right" vertical="center"/>
    </xf>
    <xf numFmtId="168" fontId="14" fillId="0" borderId="0" xfId="5" applyNumberFormat="1" applyFont="1" applyAlignment="1">
      <alignment horizontal="left" wrapText="1"/>
    </xf>
    <xf numFmtId="0" fontId="14" fillId="0" borderId="0" xfId="5" applyFont="1"/>
    <xf numFmtId="166" fontId="14" fillId="0" borderId="10" xfId="3" applyNumberFormat="1" applyFont="1" applyFill="1" applyBorder="1" applyAlignment="1" applyProtection="1">
      <alignment horizontal="right" vertical="center"/>
    </xf>
    <xf numFmtId="166" fontId="14" fillId="0" borderId="0" xfId="6" applyNumberFormat="1" applyFont="1" applyFill="1" applyBorder="1" applyAlignment="1" applyProtection="1">
      <alignment wrapText="1"/>
    </xf>
    <xf numFmtId="0" fontId="24" fillId="0" borderId="0" xfId="5" applyFont="1"/>
    <xf numFmtId="166" fontId="11" fillId="0" borderId="0" xfId="6" applyNumberFormat="1" applyFont="1" applyFill="1" applyBorder="1" applyAlignment="1" applyProtection="1">
      <alignment wrapText="1"/>
    </xf>
    <xf numFmtId="0" fontId="24" fillId="0" borderId="0" xfId="5" applyFont="1" applyAlignment="1">
      <alignment horizontal="left" indent="1"/>
    </xf>
    <xf numFmtId="0" fontId="24" fillId="0" borderId="0" xfId="5" applyFont="1" applyAlignment="1">
      <alignment horizontal="left" wrapText="1" indent="1"/>
    </xf>
    <xf numFmtId="166" fontId="14" fillId="0" borderId="10" xfId="3" applyNumberFormat="1" applyFont="1" applyFill="1" applyBorder="1" applyAlignment="1">
      <alignment horizontal="right" vertical="center"/>
    </xf>
    <xf numFmtId="166" fontId="14" fillId="0" borderId="0" xfId="6" applyNumberFormat="1" applyFont="1" applyFill="1" applyBorder="1" applyAlignment="1">
      <alignment wrapText="1"/>
    </xf>
    <xf numFmtId="166" fontId="11" fillId="0" borderId="0" xfId="6" applyNumberFormat="1" applyFont="1" applyFill="1" applyBorder="1" applyAlignment="1">
      <alignment wrapText="1"/>
    </xf>
    <xf numFmtId="168" fontId="14" fillId="0" borderId="0" xfId="0" applyNumberFormat="1" applyFont="1" applyAlignment="1">
      <alignment horizontal="left" wrapText="1"/>
    </xf>
    <xf numFmtId="0" fontId="24" fillId="0" borderId="0" xfId="0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wrapText="1" indent="1"/>
    </xf>
    <xf numFmtId="166" fontId="16" fillId="0" borderId="7" xfId="6" applyNumberFormat="1" applyFont="1" applyFill="1" applyBorder="1" applyAlignment="1">
      <alignment wrapText="1"/>
    </xf>
    <xf numFmtId="166" fontId="14" fillId="0" borderId="6" xfId="6" applyNumberFormat="1" applyFont="1" applyFill="1" applyBorder="1" applyAlignment="1">
      <alignment wrapText="1"/>
    </xf>
    <xf numFmtId="0" fontId="20" fillId="0" borderId="0" xfId="2" applyFont="1" applyAlignment="1">
      <alignment horizontal="left" wrapText="1"/>
    </xf>
    <xf numFmtId="166" fontId="14" fillId="0" borderId="4" xfId="3" quotePrefix="1" applyNumberFormat="1" applyFont="1" applyFill="1" applyBorder="1" applyAlignment="1" applyProtection="1">
      <alignment horizontal="right" vertical="center"/>
    </xf>
    <xf numFmtId="166" fontId="61" fillId="0" borderId="0" xfId="42" applyNumberFormat="1" applyFont="1" applyFill="1" applyBorder="1" applyAlignment="1"/>
    <xf numFmtId="166" fontId="0" fillId="0" borderId="0" xfId="0" applyNumberFormat="1"/>
    <xf numFmtId="0" fontId="24" fillId="0" borderId="0" xfId="0" applyFont="1" applyAlignment="1">
      <alignment horizontal="left"/>
    </xf>
    <xf numFmtId="0" fontId="13" fillId="0" borderId="0" xfId="5" applyFont="1"/>
    <xf numFmtId="0" fontId="22" fillId="0" borderId="0" xfId="5" applyFont="1"/>
    <xf numFmtId="0" fontId="21" fillId="0" borderId="0" xfId="5" applyFont="1"/>
    <xf numFmtId="0" fontId="10" fillId="0" borderId="8" xfId="5" applyFont="1" applyBorder="1"/>
    <xf numFmtId="0" fontId="11" fillId="0" borderId="0" xfId="5" applyFont="1"/>
    <xf numFmtId="0" fontId="12" fillId="0" borderId="0" xfId="5" applyFont="1"/>
    <xf numFmtId="0" fontId="0" fillId="56" borderId="0" xfId="0" applyFill="1"/>
    <xf numFmtId="164" fontId="62" fillId="57" borderId="0" xfId="2" applyNumberFormat="1" applyFont="1" applyFill="1" applyAlignment="1">
      <alignment horizontal="left" vertical="center" indent="1"/>
    </xf>
    <xf numFmtId="0" fontId="18" fillId="57" borderId="0" xfId="0" applyFont="1" applyFill="1"/>
    <xf numFmtId="0" fontId="63" fillId="57" borderId="0" xfId="0" applyFont="1" applyFill="1"/>
    <xf numFmtId="164" fontId="64" fillId="57" borderId="0" xfId="2" applyNumberFormat="1" applyFont="1" applyFill="1" applyAlignment="1">
      <alignment horizontal="right"/>
    </xf>
    <xf numFmtId="0" fontId="12" fillId="57" borderId="0" xfId="0" applyFont="1" applyFill="1"/>
    <xf numFmtId="0" fontId="66" fillId="57" borderId="0" xfId="0" applyFont="1" applyFill="1"/>
    <xf numFmtId="164" fontId="67" fillId="57" borderId="0" xfId="2" applyNumberFormat="1" applyFont="1" applyFill="1" applyAlignment="1">
      <alignment horizontal="left" vertical="center" indent="1"/>
    </xf>
    <xf numFmtId="164" fontId="66" fillId="57" borderId="0" xfId="2" applyNumberFormat="1" applyFont="1" applyFill="1" applyAlignment="1">
      <alignment horizontal="left"/>
    </xf>
    <xf numFmtId="14" fontId="66" fillId="57" borderId="1" xfId="2" applyNumberFormat="1" applyFont="1" applyFill="1" applyBorder="1" applyAlignment="1">
      <alignment horizontal="center" vertical="center" wrapText="1"/>
    </xf>
    <xf numFmtId="14" fontId="66" fillId="57" borderId="0" xfId="2" applyNumberFormat="1" applyFont="1" applyFill="1" applyAlignment="1">
      <alignment horizontal="center" vertical="center" wrapText="1"/>
    </xf>
    <xf numFmtId="164" fontId="68" fillId="57" borderId="0" xfId="2" applyNumberFormat="1" applyFont="1" applyFill="1" applyAlignment="1">
      <alignment horizontal="left"/>
    </xf>
    <xf numFmtId="164" fontId="64" fillId="57" borderId="0" xfId="2" applyNumberFormat="1" applyFont="1" applyFill="1" applyAlignment="1">
      <alignment horizontal="left"/>
    </xf>
    <xf numFmtId="0" fontId="66" fillId="57" borderId="0" xfId="7" applyFont="1" applyFill="1"/>
    <xf numFmtId="0" fontId="63" fillId="57" borderId="0" xfId="7" applyFont="1" applyFill="1"/>
    <xf numFmtId="0" fontId="66" fillId="57" borderId="1" xfId="2" applyFont="1" applyFill="1" applyBorder="1" applyAlignment="1">
      <alignment horizontal="center" vertical="center" wrapText="1"/>
    </xf>
    <xf numFmtId="14" fontId="66" fillId="57" borderId="0" xfId="7" applyNumberFormat="1" applyFont="1" applyFill="1" applyAlignment="1">
      <alignment horizontal="center"/>
    </xf>
    <xf numFmtId="164" fontId="64" fillId="57" borderId="0" xfId="2" applyNumberFormat="1" applyFont="1" applyFill="1" applyAlignment="1">
      <alignment horizontal="left" vertical="center" indent="1"/>
    </xf>
    <xf numFmtId="0" fontId="66" fillId="57" borderId="0" xfId="10" applyFont="1" applyFill="1"/>
    <xf numFmtId="0" fontId="63" fillId="57" borderId="0" xfId="10" applyFont="1" applyFill="1"/>
    <xf numFmtId="0" fontId="66" fillId="57" borderId="0" xfId="10" applyFont="1" applyFill="1" applyAlignment="1">
      <alignment horizontal="center"/>
    </xf>
    <xf numFmtId="0" fontId="66" fillId="57" borderId="0" xfId="10" applyFont="1" applyFill="1" applyAlignment="1">
      <alignment wrapText="1"/>
    </xf>
    <xf numFmtId="0" fontId="66" fillId="57" borderId="9" xfId="10" applyFont="1" applyFill="1" applyBorder="1" applyAlignment="1">
      <alignment horizontal="center" wrapText="1"/>
    </xf>
    <xf numFmtId="0" fontId="66" fillId="57" borderId="0" xfId="10" applyFont="1" applyFill="1" applyAlignment="1">
      <alignment horizontal="center" wrapText="1"/>
    </xf>
    <xf numFmtId="0" fontId="66" fillId="57" borderId="0" xfId="5" applyFont="1" applyFill="1"/>
    <xf numFmtId="0" fontId="63" fillId="57" borderId="0" xfId="5" applyFont="1" applyFill="1"/>
    <xf numFmtId="164" fontId="62" fillId="57" borderId="0" xfId="2" applyNumberFormat="1" applyFont="1" applyFill="1" applyAlignment="1">
      <alignment horizontal="left" indent="1"/>
    </xf>
    <xf numFmtId="0" fontId="69" fillId="57" borderId="0" xfId="0" applyFont="1" applyFill="1"/>
    <xf numFmtId="0" fontId="66" fillId="57" borderId="0" xfId="2" applyFont="1" applyFill="1" applyAlignment="1">
      <alignment horizontal="center" vertical="center" wrapText="1"/>
    </xf>
    <xf numFmtId="166" fontId="16" fillId="0" borderId="0" xfId="6" applyNumberFormat="1" applyFont="1" applyFill="1" applyBorder="1" applyAlignment="1" applyProtection="1">
      <alignment wrapText="1"/>
    </xf>
    <xf numFmtId="166" fontId="14" fillId="0" borderId="0" xfId="3" applyNumberFormat="1" applyFont="1" applyFill="1" applyBorder="1" applyAlignment="1" applyProtection="1">
      <alignment horizontal="right" vertical="center"/>
    </xf>
    <xf numFmtId="166" fontId="14" fillId="0" borderId="0" xfId="3" applyNumberFormat="1" applyFont="1" applyFill="1" applyBorder="1" applyAlignment="1">
      <alignment horizontal="right" vertical="center"/>
    </xf>
    <xf numFmtId="0" fontId="70" fillId="57" borderId="0" xfId="0" applyFont="1" applyFill="1"/>
    <xf numFmtId="0" fontId="14" fillId="0" borderId="0" xfId="1" applyNumberFormat="1" applyFont="1" applyFill="1" applyAlignment="1" applyProtection="1">
      <alignment horizontal="left"/>
    </xf>
    <xf numFmtId="0" fontId="14" fillId="0" borderId="0" xfId="1" applyNumberFormat="1" applyFont="1" applyAlignment="1" applyProtection="1">
      <alignment horizontal="left"/>
    </xf>
    <xf numFmtId="0" fontId="15" fillId="0" borderId="0" xfId="0" applyFont="1" applyAlignment="1">
      <alignment horizontal="left" indent="1"/>
    </xf>
    <xf numFmtId="0" fontId="12" fillId="0" borderId="0" xfId="0" applyFont="1" applyAlignment="1">
      <alignment horizontal="left" indent="2"/>
    </xf>
    <xf numFmtId="0" fontId="10" fillId="0" borderId="0" xfId="0" applyFont="1" applyAlignment="1">
      <alignment horizontal="left" indent="2"/>
    </xf>
    <xf numFmtId="0" fontId="12" fillId="0" borderId="1" xfId="0" applyFont="1" applyBorder="1"/>
    <xf numFmtId="166" fontId="12" fillId="0" borderId="1" xfId="0" applyNumberFormat="1" applyFont="1" applyBorder="1"/>
    <xf numFmtId="0" fontId="10" fillId="0" borderId="0" xfId="0" applyFont="1"/>
    <xf numFmtId="4" fontId="12" fillId="0" borderId="0" xfId="0" applyNumberFormat="1" applyFont="1"/>
    <xf numFmtId="0" fontId="66" fillId="57" borderId="0" xfId="5" applyFont="1" applyFill="1" applyAlignment="1">
      <alignment horizontal="center" vertical="center"/>
    </xf>
    <xf numFmtId="166" fontId="21" fillId="0" borderId="0" xfId="5" applyNumberFormat="1" applyFont="1"/>
    <xf numFmtId="4" fontId="63" fillId="57" borderId="0" xfId="0" applyNumberFormat="1" applyFont="1" applyFill="1"/>
    <xf numFmtId="164" fontId="66" fillId="57" borderId="0" xfId="2" applyNumberFormat="1" applyFont="1" applyFill="1" applyAlignment="1">
      <alignment horizontal="left" indent="1"/>
    </xf>
    <xf numFmtId="0" fontId="21" fillId="0" borderId="0" xfId="15" applyFont="1"/>
    <xf numFmtId="0" fontId="22" fillId="0" borderId="0" xfId="15" applyFont="1" applyAlignment="1">
      <alignment horizontal="left" indent="1"/>
    </xf>
    <xf numFmtId="0" fontId="21" fillId="0" borderId="0" xfId="5" applyFont="1" applyAlignment="1">
      <alignment horizontal="left" indent="1"/>
    </xf>
    <xf numFmtId="0" fontId="22" fillId="0" borderId="0" xfId="15" applyFont="1" applyAlignment="1">
      <alignment horizontal="left" indent="2"/>
    </xf>
    <xf numFmtId="0" fontId="22" fillId="0" borderId="0" xfId="5" applyFont="1" applyAlignment="1">
      <alignment horizontal="left" indent="2"/>
    </xf>
    <xf numFmtId="0" fontId="21" fillId="0" borderId="0" xfId="9" applyFont="1" applyAlignment="1">
      <alignment horizontal="left" wrapText="1"/>
    </xf>
    <xf numFmtId="0" fontId="21" fillId="0" borderId="0" xfId="9" applyFont="1"/>
    <xf numFmtId="0" fontId="22" fillId="0" borderId="0" xfId="9" applyFont="1"/>
    <xf numFmtId="0" fontId="22" fillId="0" borderId="0" xfId="9" applyFont="1" applyAlignment="1">
      <alignment horizontal="left" vertical="center" wrapText="1" indent="1"/>
    </xf>
    <xf numFmtId="0" fontId="14" fillId="0" borderId="0" xfId="9" applyFont="1"/>
    <xf numFmtId="0" fontId="13" fillId="0" borderId="0" xfId="5" applyFont="1" applyAlignment="1">
      <alignment horizontal="left" indent="2"/>
    </xf>
    <xf numFmtId="0" fontId="13" fillId="0" borderId="0" xfId="9" applyFont="1" applyAlignment="1">
      <alignment horizontal="left" indent="2"/>
    </xf>
    <xf numFmtId="0" fontId="21" fillId="0" borderId="0" xfId="9" applyFont="1" applyAlignment="1">
      <alignment horizontal="left" indent="1"/>
    </xf>
    <xf numFmtId="0" fontId="21" fillId="0" borderId="0" xfId="9" applyFont="1" applyAlignment="1">
      <alignment horizontal="left" indent="2"/>
    </xf>
    <xf numFmtId="0" fontId="12" fillId="0" borderId="0" xfId="5" applyFont="1" applyAlignment="1">
      <alignment horizontal="left" indent="2"/>
    </xf>
    <xf numFmtId="0" fontId="15" fillId="0" borderId="0" xfId="5" applyFont="1" applyAlignment="1">
      <alignment horizontal="left" indent="1"/>
    </xf>
    <xf numFmtId="0" fontId="15" fillId="0" borderId="0" xfId="5" applyFont="1" applyAlignment="1">
      <alignment horizontal="left" indent="2"/>
    </xf>
    <xf numFmtId="0" fontId="21" fillId="0" borderId="0" xfId="15" applyFont="1" applyAlignment="1">
      <alignment horizontal="left"/>
    </xf>
    <xf numFmtId="0" fontId="21" fillId="0" borderId="0" xfId="15" applyFont="1" applyAlignment="1">
      <alignment horizontal="left" indent="1"/>
    </xf>
    <xf numFmtId="166" fontId="14" fillId="0" borderId="6" xfId="3" applyNumberFormat="1" applyFont="1" applyFill="1" applyBorder="1" applyAlignment="1">
      <alignment horizontal="right" vertical="center"/>
    </xf>
    <xf numFmtId="166" fontId="14" fillId="0" borderId="0" xfId="6" applyNumberFormat="1" applyFont="1" applyFill="1" applyAlignment="1">
      <alignment wrapText="1"/>
    </xf>
    <xf numFmtId="166" fontId="11" fillId="0" borderId="0" xfId="6" applyNumberFormat="1" applyFont="1" applyFill="1" applyAlignment="1">
      <alignment wrapText="1"/>
    </xf>
    <xf numFmtId="170" fontId="12" fillId="0" borderId="0" xfId="1" applyNumberFormat="1" applyFont="1" applyAlignment="1">
      <alignment horizontal="right" vertical="center"/>
    </xf>
    <xf numFmtId="170" fontId="9" fillId="0" borderId="0" xfId="1" applyNumberFormat="1" applyFont="1"/>
    <xf numFmtId="170" fontId="12" fillId="0" borderId="0" xfId="1" applyNumberFormat="1" applyFont="1"/>
    <xf numFmtId="0" fontId="12" fillId="0" borderId="0" xfId="5" applyFont="1" applyAlignment="1">
      <alignment horizontal="left" indent="1"/>
    </xf>
    <xf numFmtId="0" fontId="66" fillId="57" borderId="1" xfId="7" applyFont="1" applyFill="1" applyBorder="1"/>
    <xf numFmtId="0" fontId="10" fillId="0" borderId="29" xfId="0" applyFont="1" applyBorder="1"/>
    <xf numFmtId="0" fontId="21" fillId="2" borderId="0" xfId="8" applyFont="1" applyFill="1"/>
    <xf numFmtId="0" fontId="21" fillId="2" borderId="0" xfId="7" applyFont="1" applyFill="1" applyAlignment="1">
      <alignment horizontal="left" indent="1"/>
    </xf>
    <xf numFmtId="0" fontId="66" fillId="0" borderId="0" xfId="10" applyFont="1" applyAlignment="1">
      <alignment wrapText="1"/>
    </xf>
    <xf numFmtId="0" fontId="71" fillId="0" borderId="2" xfId="2" applyFont="1" applyBorder="1" applyAlignment="1">
      <alignment horizontal="center" vertical="center" wrapText="1"/>
    </xf>
    <xf numFmtId="0" fontId="71" fillId="0" borderId="3" xfId="2" applyFont="1" applyBorder="1" applyAlignment="1">
      <alignment horizontal="center" vertical="center" wrapText="1"/>
    </xf>
    <xf numFmtId="164" fontId="71" fillId="0" borderId="0" xfId="2" applyNumberFormat="1" applyFont="1" applyAlignment="1">
      <alignment horizontal="center"/>
    </xf>
    <xf numFmtId="166" fontId="71" fillId="0" borderId="0" xfId="3" applyNumberFormat="1" applyFont="1" applyFill="1" applyBorder="1" applyAlignment="1">
      <alignment horizontal="right" vertical="center"/>
    </xf>
    <xf numFmtId="166" fontId="72" fillId="0" borderId="0" xfId="0" applyNumberFormat="1" applyFont="1"/>
    <xf numFmtId="166" fontId="73" fillId="0" borderId="0" xfId="0" applyNumberFormat="1" applyFont="1"/>
    <xf numFmtId="166" fontId="71" fillId="0" borderId="4" xfId="3" applyNumberFormat="1" applyFont="1" applyFill="1" applyBorder="1" applyAlignment="1">
      <alignment horizontal="right" vertical="center"/>
    </xf>
    <xf numFmtId="0" fontId="71" fillId="0" borderId="2" xfId="2" applyFont="1" applyBorder="1" applyAlignment="1">
      <alignment horizontal="center" wrapText="1"/>
    </xf>
    <xf numFmtId="0" fontId="71" fillId="0" borderId="0" xfId="2" applyFont="1" applyAlignment="1">
      <alignment horizontal="left"/>
    </xf>
    <xf numFmtId="0" fontId="71" fillId="0" borderId="0" xfId="5" applyFont="1" applyAlignment="1">
      <alignment horizontal="center"/>
    </xf>
    <xf numFmtId="166" fontId="74" fillId="0" borderId="0" xfId="5" applyNumberFormat="1" applyFont="1"/>
    <xf numFmtId="0" fontId="75" fillId="0" borderId="0" xfId="5" applyFont="1"/>
    <xf numFmtId="166" fontId="76" fillId="0" borderId="0" xfId="6" applyNumberFormat="1" applyFont="1" applyFill="1" applyBorder="1" applyAlignment="1" applyProtection="1">
      <alignment wrapText="1"/>
    </xf>
    <xf numFmtId="0" fontId="74" fillId="0" borderId="0" xfId="5" applyFont="1"/>
    <xf numFmtId="166" fontId="23" fillId="0" borderId="0" xfId="6" applyNumberFormat="1" applyFont="1" applyFill="1" applyBorder="1" applyAlignment="1" applyProtection="1">
      <alignment wrapText="1"/>
    </xf>
    <xf numFmtId="166" fontId="71" fillId="0" borderId="4" xfId="3" applyNumberFormat="1" applyFont="1" applyFill="1" applyBorder="1" applyAlignment="1" applyProtection="1">
      <alignment horizontal="right" vertical="center"/>
    </xf>
    <xf numFmtId="0" fontId="72" fillId="0" borderId="0" xfId="5" applyFont="1"/>
    <xf numFmtId="168" fontId="14" fillId="0" borderId="0" xfId="63" applyNumberFormat="1" applyFont="1" applyAlignment="1">
      <alignment horizontal="left" wrapText="1"/>
    </xf>
    <xf numFmtId="0" fontId="12" fillId="0" borderId="0" xfId="63" applyFont="1"/>
    <xf numFmtId="0" fontId="12" fillId="0" borderId="0" xfId="63" applyFont="1" applyAlignment="1">
      <alignment horizontal="left" indent="1"/>
    </xf>
    <xf numFmtId="0" fontId="10" fillId="0" borderId="0" xfId="0" applyFont="1" applyAlignment="1">
      <alignment horizontal="left"/>
    </xf>
    <xf numFmtId="164" fontId="62" fillId="57" borderId="0" xfId="2" applyNumberFormat="1" applyFont="1" applyFill="1" applyAlignment="1">
      <alignment horizontal="left" vertical="center" indent="1"/>
    </xf>
    <xf numFmtId="164" fontId="65" fillId="57" borderId="0" xfId="2" applyNumberFormat="1" applyFont="1" applyFill="1" applyAlignment="1">
      <alignment horizontal="center" vertical="center"/>
    </xf>
    <xf numFmtId="0" fontId="66" fillId="57" borderId="1" xfId="0" applyFont="1" applyFill="1" applyBorder="1" applyAlignment="1">
      <alignment horizontal="center" vertical="center"/>
    </xf>
    <xf numFmtId="0" fontId="66" fillId="57" borderId="1" xfId="0" applyFont="1" applyFill="1" applyBorder="1" applyAlignment="1">
      <alignment horizontal="center"/>
    </xf>
    <xf numFmtId="0" fontId="66" fillId="57" borderId="1" xfId="7" applyFont="1" applyFill="1" applyBorder="1" applyAlignment="1">
      <alignment horizontal="center"/>
    </xf>
    <xf numFmtId="14" fontId="62" fillId="57" borderId="9" xfId="2" applyNumberFormat="1" applyFont="1" applyFill="1" applyBorder="1" applyAlignment="1">
      <alignment horizontal="center" vertical="center" wrapText="1"/>
    </xf>
    <xf numFmtId="0" fontId="66" fillId="57" borderId="1" xfId="5" applyFont="1" applyFill="1" applyBorder="1" applyAlignment="1">
      <alignment horizontal="center" vertical="center"/>
    </xf>
    <xf numFmtId="167" fontId="9" fillId="0" borderId="0" xfId="0" applyNumberFormat="1" applyFont="1"/>
    <xf numFmtId="3" fontId="12" fillId="0" borderId="0" xfId="0" applyNumberFormat="1" applyFont="1" applyFill="1"/>
  </cellXfs>
  <cellStyles count="115">
    <cellStyle name="20% - Ênfase1 2" xfId="83" xr:uid="{161DC556-150B-47F8-9614-8A35BB57A296}"/>
    <cellStyle name="20% - Ênfase1 3" xfId="20" xr:uid="{1D1127C1-2C02-48B6-8DBA-9B48C039558D}"/>
    <cellStyle name="20% - Ênfase2 2" xfId="87" xr:uid="{A44B7959-BE7F-46C0-9DE6-5562316E5BC5}"/>
    <cellStyle name="20% - Ênfase2 3" xfId="21" xr:uid="{30C35ECE-4CCF-40BA-BE01-10B9E2F1B479}"/>
    <cellStyle name="20% - Ênfase3 2" xfId="91" xr:uid="{65330E60-40FC-4E04-89EE-E95A669287D2}"/>
    <cellStyle name="20% - Ênfase3 3" xfId="22" xr:uid="{300C36F7-54E0-44A8-BD55-1A8DFC70ECD1}"/>
    <cellStyle name="20% - Ênfase4 2" xfId="95" xr:uid="{2F8D68B9-0480-4ABE-9B90-997AE5FA8481}"/>
    <cellStyle name="20% - Ênfase4 3" xfId="23" xr:uid="{9F5EF3D2-CE77-4C24-B7A1-EBA56ECA3920}"/>
    <cellStyle name="20% - Ênfase5 2" xfId="99" xr:uid="{9374516F-7C53-4485-B429-9E82D0450E2C}"/>
    <cellStyle name="20% - Ênfase5 3" xfId="24" xr:uid="{9F7561E0-C76C-4CE6-979C-33699F069CEC}"/>
    <cellStyle name="20% - Ênfase6 2" xfId="103" xr:uid="{D53806FD-A736-44EC-BCCB-10F59E431D08}"/>
    <cellStyle name="20% - Ênfase6 3" xfId="25" xr:uid="{C10FA4C1-1944-486E-8773-4FEF44B2DC5D}"/>
    <cellStyle name="40% - Ênfase1 2" xfId="84" xr:uid="{D30DEF9B-569D-42EC-92A8-2E0DA42189F7}"/>
    <cellStyle name="40% - Ênfase1 3" xfId="26" xr:uid="{2168B4D6-A873-4FE8-A49C-2775DE445353}"/>
    <cellStyle name="40% - Ênfase2 2" xfId="88" xr:uid="{62A2F1AF-780A-437F-9FC7-C3410C35940D}"/>
    <cellStyle name="40% - Ênfase2 3" xfId="27" xr:uid="{AD4159A3-CFBC-46FE-B122-259DAB08BED3}"/>
    <cellStyle name="40% - Ênfase3 2" xfId="92" xr:uid="{9A5C4823-2035-4124-B72F-14BE295A7B0F}"/>
    <cellStyle name="40% - Ênfase3 3" xfId="28" xr:uid="{C0D920CA-C996-48BA-B153-023B873003B9}"/>
    <cellStyle name="40% - Ênfase4 2" xfId="96" xr:uid="{7ACA7617-37DB-4159-8852-2D4FB78D7E78}"/>
    <cellStyle name="40% - Ênfase4 3" xfId="29" xr:uid="{DB0DDF73-982F-4F72-9BE8-096C9E909E77}"/>
    <cellStyle name="40% - Ênfase5 2" xfId="100" xr:uid="{294151FC-C2D7-4614-863D-5792D5C55950}"/>
    <cellStyle name="40% - Ênfase5 3" xfId="30" xr:uid="{07255EB5-38CC-4213-BFC5-8526A8ED768C}"/>
    <cellStyle name="40% - Ênfase6 2" xfId="104" xr:uid="{CB8D153E-1A8B-4CE3-AE53-581A8A0FEE60}"/>
    <cellStyle name="40% - Ênfase6 3" xfId="31" xr:uid="{33FDAD14-1E0C-4139-B47A-42405CB09FFE}"/>
    <cellStyle name="60% - Ênfase1 2" xfId="85" xr:uid="{FD87D3B4-B6B2-4BA8-9273-54EB5B6EDA1D}"/>
    <cellStyle name="60% - Ênfase1 3" xfId="32" xr:uid="{E171E1E2-CC70-4703-8B16-8C2673E05AC9}"/>
    <cellStyle name="60% - Ênfase2 2" xfId="89" xr:uid="{CB9FAA48-B946-4552-8FCB-3B408E938EA7}"/>
    <cellStyle name="60% - Ênfase2 3" xfId="33" xr:uid="{4D9AA2E4-B8BB-4982-8D77-79CF52E7E4FB}"/>
    <cellStyle name="60% - Ênfase3 2" xfId="93" xr:uid="{93A66047-30C4-4A31-B4E0-49FC64DF4408}"/>
    <cellStyle name="60% - Ênfase3 3" xfId="34" xr:uid="{CBFBDBD6-DF50-4279-81FA-B6FFDCC33BC1}"/>
    <cellStyle name="60% - Ênfase4 2" xfId="97" xr:uid="{0462A386-3E9A-47A7-A1AF-A3FDDDD66908}"/>
    <cellStyle name="60% - Ênfase4 3" xfId="35" xr:uid="{027238B6-D02E-4484-ABEB-392A40471029}"/>
    <cellStyle name="60% - Ênfase5 2" xfId="101" xr:uid="{057E150C-A4B8-4957-9DD9-22C20C68D743}"/>
    <cellStyle name="60% - Ênfase5 3" xfId="36" xr:uid="{3B07BE23-8CA2-41CB-88DD-252BC2A71335}"/>
    <cellStyle name="60% - Ênfase6 2" xfId="105" xr:uid="{0AD48E6C-4D25-400D-B7E2-9C4803ACA567}"/>
    <cellStyle name="60% - Ênfase6 3" xfId="37" xr:uid="{4C6158EA-3E14-42A5-A911-69CDD303694D}"/>
    <cellStyle name="Bom 2" xfId="70" xr:uid="{FB3A12DE-026C-4F18-9D1B-C697DAB5A7B8}"/>
    <cellStyle name="Bom 3" xfId="38" xr:uid="{09965D62-B2F0-4E10-A959-C1F4B219E437}"/>
    <cellStyle name="Cálculo 2" xfId="75" xr:uid="{92B6EB91-1B6B-4F9B-A4F8-509DA33B01D7}"/>
    <cellStyle name="Cálculo 3" xfId="39" xr:uid="{3B592C9F-E0D9-4A51-AA4D-99A39800F0AA}"/>
    <cellStyle name="Célula de Verificação 2" xfId="77" xr:uid="{3DB935C9-BEAF-4A72-AF1A-BE7A78CC3CF4}"/>
    <cellStyle name="Célula de Verificação 3" xfId="40" xr:uid="{2371BB1E-80D1-4475-8B08-87052B2EEAC0}"/>
    <cellStyle name="Célula Vinculada 2" xfId="76" xr:uid="{31898405-C0E2-45C2-A487-E149E5F1C0DE}"/>
    <cellStyle name="Célula Vinculada 3" xfId="41" xr:uid="{7F481EBB-7803-4152-8065-4BBD943154D2}"/>
    <cellStyle name="Comma 3" xfId="18" xr:uid="{B850AEF1-35A5-493B-B26C-3A1AE3566CA0}"/>
    <cellStyle name="Comma 3 2" xfId="42" xr:uid="{40055D8D-5818-4219-BAF8-B46D99EEA302}"/>
    <cellStyle name="DC_OBSERVACAO" xfId="109" xr:uid="{5228EA00-0563-424C-B562-1D436C821B4E}"/>
    <cellStyle name="Ênfase1 2" xfId="82" xr:uid="{59F8B0BF-FE02-42FC-BFA9-19426C724E80}"/>
    <cellStyle name="Ênfase1 3" xfId="43" xr:uid="{389C84F6-3BC5-4A81-9A00-DDA8168AF9D1}"/>
    <cellStyle name="Ênfase2 2" xfId="86" xr:uid="{B213E9B2-3850-4B7F-AEF1-7824FDAFC3A0}"/>
    <cellStyle name="Ênfase2 3" xfId="44" xr:uid="{45EAFF61-03D7-4639-A7E8-281C020266A8}"/>
    <cellStyle name="Ênfase3 2" xfId="90" xr:uid="{AAF34CD0-B8A5-4F74-825C-4D9C859A6812}"/>
    <cellStyle name="Ênfase3 3" xfId="45" xr:uid="{A03A62F0-FF35-47B5-A3BF-77BA71F67342}"/>
    <cellStyle name="Ênfase4 2" xfId="94" xr:uid="{008E1066-3CBD-4A92-9121-ED127EDB5D55}"/>
    <cellStyle name="Ênfase4 3" xfId="46" xr:uid="{226344AC-A9B1-43AF-88A9-357C0502B89C}"/>
    <cellStyle name="Ênfase5 2" xfId="98" xr:uid="{92C88A6B-24A8-4AC9-A334-49E2AA98BB72}"/>
    <cellStyle name="Ênfase5 3" xfId="47" xr:uid="{3318EFA1-4E7E-4888-97A6-AE8AAB121AA1}"/>
    <cellStyle name="Ênfase6 2" xfId="102" xr:uid="{A76DA8A0-2C9A-4C8A-A1A5-2E8001DD69A2}"/>
    <cellStyle name="Ênfase6 3" xfId="48" xr:uid="{2BCEF5B9-438C-4AC0-A3FC-2E78F83C707A}"/>
    <cellStyle name="Entrada 2" xfId="73" xr:uid="{A78AA21F-00CF-446A-97DF-6662EACF0744}"/>
    <cellStyle name="Entrada 3" xfId="49" xr:uid="{CDD9EF74-BE7C-4E47-BC27-EB06283C1B40}"/>
    <cellStyle name="Estilo 1" xfId="110" xr:uid="{7E38A55A-7AEB-4CF7-93FF-8BE05BDDF45B}"/>
    <cellStyle name="Incorreto 2" xfId="71" xr:uid="{C33DEDE1-C371-4FFD-90E3-C58F3914FFCB}"/>
    <cellStyle name="Moeda 2" xfId="111" xr:uid="{68F97C07-46C4-4D6B-A6CD-D1BC6DEEB4AB}"/>
    <cellStyle name="Neutra 2" xfId="72" xr:uid="{50540FFD-4FE8-4758-832C-5237FD4FD6E2}"/>
    <cellStyle name="Neutro 2" xfId="51" xr:uid="{6B45F100-9359-4909-ACFE-01033EB405FF}"/>
    <cellStyle name="Normal" xfId="0" builtinId="0"/>
    <cellStyle name="Normal 18" xfId="15" xr:uid="{F376C8EF-977F-4FFB-8A82-72958E609E01}"/>
    <cellStyle name="Normal 18 2" xfId="8" xr:uid="{7ACACE9B-CC3C-4FE6-A2A9-D19C5479B927}"/>
    <cellStyle name="Normal 18 2 2" xfId="17" xr:uid="{62FA6A1E-854E-41D6-8701-5D6A23C8C4BE}"/>
    <cellStyle name="Normal 2" xfId="5" xr:uid="{0A1A9C4D-1397-4F36-A77D-6B064019F880}"/>
    <cellStyle name="Normal 2 2" xfId="9" xr:uid="{07182D41-6DA7-43A3-8F94-ABFFF75E41E0}"/>
    <cellStyle name="Normal 2 3" xfId="10" xr:uid="{32C1D36A-5C2D-4866-AD86-4D3896CF45E9}"/>
    <cellStyle name="Normal 2 4" xfId="13" xr:uid="{B2D4CB15-D8D8-4AC0-9C7A-18068A4A6221}"/>
    <cellStyle name="Normal 2 5" xfId="63" xr:uid="{E2A9E81F-4986-4453-B796-700DEF7B4C60}"/>
    <cellStyle name="Normal 3" xfId="2" xr:uid="{C6780E3E-C90C-4474-BE8D-F9D5C09E4A4D}"/>
    <cellStyle name="Normal 3 2" xfId="106" xr:uid="{2E55BC6C-9797-43C5-9E9F-65BD25A4426E}"/>
    <cellStyle name="Normal 4" xfId="7" xr:uid="{320F4566-AA6D-4B85-BB9A-B7040C08CDEE}"/>
    <cellStyle name="Normal 4 2" xfId="16" xr:uid="{A2C293BD-D4C6-4C54-9508-162607FC2A91}"/>
    <cellStyle name="Normal 4 3" xfId="52" xr:uid="{6E0CBE07-8F99-4488-B91F-815D6A9A8D61}"/>
    <cellStyle name="Normal 5" xfId="108" xr:uid="{F7B0DA93-703B-4274-B973-C031A16B3E1C}"/>
    <cellStyle name="Normal 6" xfId="113" xr:uid="{736C28B1-123F-4CF3-832B-857C2E371391}"/>
    <cellStyle name="Normal 7" xfId="114" xr:uid="{F17EA2B6-FAED-4F80-B16A-C86CE7E41FD8}"/>
    <cellStyle name="Normal 8" xfId="19" xr:uid="{FFE62BCB-2ADA-4BC8-AB79-685F36369392}"/>
    <cellStyle name="Normal_BCF  MAR_04" xfId="4" xr:uid="{B557E731-7E66-4C19-860C-0E92D0D48FF0}"/>
    <cellStyle name="Nota 2" xfId="79" xr:uid="{0CC431E7-9A11-4143-A373-0997ABBF6496}"/>
    <cellStyle name="Nota 3" xfId="53" xr:uid="{864CE0CE-7D98-4298-A9E8-AE729BA6F32D}"/>
    <cellStyle name="Ruim 2" xfId="50" xr:uid="{9D391230-992D-4508-98DF-43223E23C311}"/>
    <cellStyle name="Saída 2" xfId="74" xr:uid="{F7EEBCCE-8CAD-41B0-B965-A7A49166642A}"/>
    <cellStyle name="Saída 3" xfId="54" xr:uid="{B83D21AE-9189-47B6-95D3-24F1BDABFE8F}"/>
    <cellStyle name="Separador de milhares 2" xfId="6" xr:uid="{4F76238F-3AAB-401E-9643-90BF000ECCE1}"/>
    <cellStyle name="Separador de milhares 2 2" xfId="14" xr:uid="{04183396-E869-44E1-9284-494787FEE922}"/>
    <cellStyle name="Separador de milhares 2 3" xfId="64" xr:uid="{492C2128-2A69-4B8F-A406-01A09EF1F05A}"/>
    <cellStyle name="Separador de milhares 3" xfId="107" xr:uid="{FB98D560-6698-4467-804C-925B7653761F}"/>
    <cellStyle name="Separador de milhares 4" xfId="112" xr:uid="{33596BC3-07C4-4DE9-B7FF-4B855A321B36}"/>
    <cellStyle name="Texto de Aviso 2" xfId="78" xr:uid="{06E4237A-AA6D-47B8-9A35-1C57A4DDAAC2}"/>
    <cellStyle name="Texto de Aviso 3" xfId="55" xr:uid="{4E968A5A-B4C6-462E-8F07-60E5D514173C}"/>
    <cellStyle name="Texto Explicativo 2" xfId="80" xr:uid="{75B97830-3ACC-4B6D-8683-1FC28365FA50}"/>
    <cellStyle name="Texto Explicativo 3" xfId="56" xr:uid="{56BFD90F-CFB2-423C-B7E1-F783E0440538}"/>
    <cellStyle name="Título 1 2" xfId="66" xr:uid="{318ACA27-E718-41E1-A614-8F3AB9A3A96C}"/>
    <cellStyle name="Título 1 3" xfId="58" xr:uid="{17A7F36E-92E5-4A01-890A-933C7B0D3C26}"/>
    <cellStyle name="Título 2 2" xfId="67" xr:uid="{D445A7A4-61BC-4631-A737-BCC8AE60DBD3}"/>
    <cellStyle name="Título 2 3" xfId="59" xr:uid="{CCEAF0A4-C3EA-4961-89EE-082EC0CB9F0F}"/>
    <cellStyle name="Título 3 2" xfId="68" xr:uid="{A84E5856-2018-4AF6-8641-6254329989E2}"/>
    <cellStyle name="Título 3 3" xfId="60" xr:uid="{92828308-4F5D-4C4F-85D5-D37A7B55CE3D}"/>
    <cellStyle name="Título 4 2" xfId="69" xr:uid="{50815D4A-0EF5-4E27-A028-94650C0FFCD2}"/>
    <cellStyle name="Título 4 3" xfId="61" xr:uid="{95FF9104-51F2-4558-A334-2AB7E2766DF2}"/>
    <cellStyle name="Título 5" xfId="65" xr:uid="{69896F2E-5C7C-4852-8CCD-E95AC0212201}"/>
    <cellStyle name="Título 6" xfId="57" xr:uid="{447FD166-9BBD-47B7-8502-19F4487C6D23}"/>
    <cellStyle name="Total 2" xfId="81" xr:uid="{10DD85AF-06CB-4505-830A-38F304CDD338}"/>
    <cellStyle name="Total 3" xfId="62" xr:uid="{9DED0072-8091-4058-ABE5-6491C622B519}"/>
    <cellStyle name="Vírgula" xfId="1" builtinId="3"/>
    <cellStyle name="Vírgula 2" xfId="3" xr:uid="{8E5ECABC-84C2-4FD3-A702-887C8B11526A}"/>
    <cellStyle name="Vírgula 2 2" xfId="12" xr:uid="{1DB4EE77-1DAF-4CDA-B683-21E3E4AB207E}"/>
    <cellStyle name="Vírgula 3" xfId="11" xr:uid="{706A846D-5254-43AC-BD40-BFE099AF144E}"/>
  </cellStyles>
  <dxfs count="213"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848687"/>
      <color rgb="FF014489"/>
      <color rgb="FFEEAA6F"/>
      <color rgb="FF9FC272"/>
      <color rgb="FFFF9900"/>
      <color rgb="FF2673B9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5. DRE | Consolidado'!A1"/><Relationship Id="rId13" Type="http://schemas.openxmlformats.org/officeDocument/2006/relationships/image" Target="../media/image1.png"/><Relationship Id="rId3" Type="http://schemas.openxmlformats.org/officeDocument/2006/relationships/hyperlink" Target="#'3. DFC | Ita&#250;sa'!A1"/><Relationship Id="rId7" Type="http://schemas.openxmlformats.org/officeDocument/2006/relationships/hyperlink" Target="#'6. DFC | Consolidado'!A1"/><Relationship Id="rId12" Type="http://schemas.openxmlformats.org/officeDocument/2006/relationships/hyperlink" Target="#'2. DRE | Ita&#250;sa'!A1"/><Relationship Id="rId17" Type="http://schemas.openxmlformats.org/officeDocument/2006/relationships/image" Target="../media/image4.jpeg"/><Relationship Id="rId2" Type="http://schemas.openxmlformats.org/officeDocument/2006/relationships/hyperlink" Target="#'1. BP | Ita&#250;sa'!A1"/><Relationship Id="rId16" Type="http://schemas.openxmlformats.org/officeDocument/2006/relationships/image" Target="../media/image3.svg"/><Relationship Id="rId1" Type="http://schemas.openxmlformats.org/officeDocument/2006/relationships/hyperlink" Target="#'1. BP_Ita&#250;sa'!A1"/><Relationship Id="rId6" Type="http://schemas.openxmlformats.org/officeDocument/2006/relationships/hyperlink" Target="#'7. DMPL'!A1"/><Relationship Id="rId11" Type="http://schemas.openxmlformats.org/officeDocument/2006/relationships/hyperlink" Target="#'2. DRE_Ita&#250;sa'!A1"/><Relationship Id="rId5" Type="http://schemas.openxmlformats.org/officeDocument/2006/relationships/hyperlink" Target="#'8. DRA'!A1"/><Relationship Id="rId15" Type="http://schemas.openxmlformats.org/officeDocument/2006/relationships/image" Target="../media/image2.png"/><Relationship Id="rId10" Type="http://schemas.openxmlformats.org/officeDocument/2006/relationships/hyperlink" Target="#'4. BP | Consolidado'!A1"/><Relationship Id="rId4" Type="http://schemas.openxmlformats.org/officeDocument/2006/relationships/hyperlink" Target="#'9. DVA'!A1"/><Relationship Id="rId9" Type="http://schemas.openxmlformats.org/officeDocument/2006/relationships/hyperlink" Target="#'4. BP_Consolidado'!A1"/><Relationship Id="rId14" Type="http://schemas.microsoft.com/office/2007/relationships/hdphoto" Target="../media/hdphoto1.wdp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579269</xdr:colOff>
      <xdr:row>11</xdr:row>
      <xdr:rowOff>97007</xdr:rowOff>
    </xdr:from>
    <xdr:to>
      <xdr:col>8</xdr:col>
      <xdr:colOff>428624</xdr:colOff>
      <xdr:row>14</xdr:row>
      <xdr:rowOff>6128</xdr:rowOff>
    </xdr:to>
    <xdr:grpSp>
      <xdr:nvGrpSpPr>
        <xdr:cNvPr id="24" name="Agrupar 2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pSpPr/>
      </xdr:nvGrpSpPr>
      <xdr:grpSpPr>
        <a:xfrm>
          <a:off x="2408069" y="1878182"/>
          <a:ext cx="2897355" cy="394896"/>
          <a:chOff x="2389019" y="2011532"/>
          <a:chExt cx="2897355" cy="394896"/>
        </a:xfrm>
      </xdr:grpSpPr>
      <xdr:sp macro="" textlink="">
        <xdr:nvSpPr>
          <xdr:cNvPr id="15" name="Retângulo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 rot="5400000">
            <a:off x="3640249" y="760302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6" name="Retângulo 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2400300" y="2047875"/>
            <a:ext cx="2743199" cy="27622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pt-BR" sz="1200" b="1">
                <a:latin typeface="Segoe UI" panose="020B0502040204020203" pitchFamily="34" charset="0"/>
                <a:cs typeface="Segoe UI" panose="020B0502040204020203" pitchFamily="34" charset="0"/>
              </a:rPr>
              <a:t>1. Balanço Patrimonial | Itaúsa</a:t>
            </a:r>
          </a:p>
        </xdr:txBody>
      </xdr:sp>
    </xdr:grpSp>
    <xdr:clientData/>
  </xdr:twoCellAnchor>
  <xdr:twoCellAnchor>
    <xdr:from>
      <xdr:col>3</xdr:col>
      <xdr:colOff>588794</xdr:colOff>
      <xdr:row>19</xdr:row>
      <xdr:rowOff>39857</xdr:rowOff>
    </xdr:from>
    <xdr:to>
      <xdr:col>8</xdr:col>
      <xdr:colOff>438149</xdr:colOff>
      <xdr:row>21</xdr:row>
      <xdr:rowOff>110903</xdr:rowOff>
    </xdr:to>
    <xdr:grpSp>
      <xdr:nvGrpSpPr>
        <xdr:cNvPr id="26" name="Agrupar 2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pSpPr/>
      </xdr:nvGrpSpPr>
      <xdr:grpSpPr>
        <a:xfrm>
          <a:off x="2417594" y="3116432"/>
          <a:ext cx="2897355" cy="394896"/>
          <a:chOff x="2398544" y="3040232"/>
          <a:chExt cx="2897355" cy="394896"/>
        </a:xfrm>
      </xdr:grpSpPr>
      <xdr:sp macro="" textlink="">
        <xdr:nvSpPr>
          <xdr:cNvPr id="16" name="Retângulo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 rot="5400000">
            <a:off x="3649774" y="1789002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7" name="Retângulo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2409825" y="3086100"/>
            <a:ext cx="2743200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3. DFC | Itaúsa</a:t>
            </a:r>
          </a:p>
        </xdr:txBody>
      </xdr:sp>
    </xdr:grpSp>
    <xdr:clientData/>
  </xdr:twoCellAnchor>
  <xdr:twoCellAnchor>
    <xdr:from>
      <xdr:col>9</xdr:col>
      <xdr:colOff>245896</xdr:colOff>
      <xdr:row>23</xdr:row>
      <xdr:rowOff>154160</xdr:rowOff>
    </xdr:from>
    <xdr:to>
      <xdr:col>14</xdr:col>
      <xdr:colOff>104775</xdr:colOff>
      <xdr:row>26</xdr:row>
      <xdr:rowOff>63281</xdr:rowOff>
    </xdr:to>
    <xdr:grpSp>
      <xdr:nvGrpSpPr>
        <xdr:cNvPr id="32" name="Agrupar 3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GrpSpPr/>
      </xdr:nvGrpSpPr>
      <xdr:grpSpPr>
        <a:xfrm>
          <a:off x="5732296" y="3878435"/>
          <a:ext cx="2906879" cy="394896"/>
          <a:chOff x="5732296" y="3878435"/>
          <a:chExt cx="2906879" cy="394896"/>
        </a:xfrm>
      </xdr:grpSpPr>
      <xdr:sp macro="" textlink="">
        <xdr:nvSpPr>
          <xdr:cNvPr id="23" name="Retângulo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 rot="5400000">
            <a:off x="6983526" y="2627205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/>
        </xdr:nvSpPr>
        <xdr:spPr>
          <a:xfrm>
            <a:off x="5743575" y="3924300"/>
            <a:ext cx="2895600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9. DVA</a:t>
            </a:r>
          </a:p>
        </xdr:txBody>
      </xdr:sp>
    </xdr:grpSp>
    <xdr:clientData/>
  </xdr:twoCellAnchor>
  <xdr:twoCellAnchor>
    <xdr:from>
      <xdr:col>9</xdr:col>
      <xdr:colOff>245896</xdr:colOff>
      <xdr:row>20</xdr:row>
      <xdr:rowOff>154160</xdr:rowOff>
    </xdr:from>
    <xdr:to>
      <xdr:col>14</xdr:col>
      <xdr:colOff>95251</xdr:colOff>
      <xdr:row>23</xdr:row>
      <xdr:rowOff>63281</xdr:rowOff>
    </xdr:to>
    <xdr:grpSp>
      <xdr:nvGrpSpPr>
        <xdr:cNvPr id="31" name="Agrupar 3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pSpPr/>
      </xdr:nvGrpSpPr>
      <xdr:grpSpPr>
        <a:xfrm>
          <a:off x="5732296" y="3392660"/>
          <a:ext cx="2897355" cy="394896"/>
          <a:chOff x="5732296" y="3392660"/>
          <a:chExt cx="2897355" cy="394896"/>
        </a:xfrm>
      </xdr:grpSpPr>
      <xdr:sp macro="" textlink="">
        <xdr:nvSpPr>
          <xdr:cNvPr id="22" name="Retângulo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 rot="5400000">
            <a:off x="6983526" y="2141430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9" name="Retângulo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5734050" y="3448050"/>
            <a:ext cx="2895600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8. DRA</a:t>
            </a:r>
          </a:p>
        </xdr:txBody>
      </xdr:sp>
    </xdr:grpSp>
    <xdr:clientData/>
  </xdr:twoCellAnchor>
  <xdr:twoCellAnchor>
    <xdr:from>
      <xdr:col>9</xdr:col>
      <xdr:colOff>245896</xdr:colOff>
      <xdr:row>17</xdr:row>
      <xdr:rowOff>144636</xdr:rowOff>
    </xdr:from>
    <xdr:to>
      <xdr:col>14</xdr:col>
      <xdr:colOff>104774</xdr:colOff>
      <xdr:row>20</xdr:row>
      <xdr:rowOff>53757</xdr:rowOff>
    </xdr:to>
    <xdr:grpSp>
      <xdr:nvGrpSpPr>
        <xdr:cNvPr id="30" name="Agrupar 2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pSpPr/>
      </xdr:nvGrpSpPr>
      <xdr:grpSpPr>
        <a:xfrm>
          <a:off x="5732296" y="2897361"/>
          <a:ext cx="2906878" cy="394896"/>
          <a:chOff x="5732296" y="2897361"/>
          <a:chExt cx="2906878" cy="394896"/>
        </a:xfrm>
      </xdr:grpSpPr>
      <xdr:sp macro="" textlink="">
        <xdr:nvSpPr>
          <xdr:cNvPr id="21" name="Retângulo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 rot="5400000">
            <a:off x="6983526" y="1646131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0" name="Retângulo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5734049" y="2962275"/>
            <a:ext cx="2905125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7. DMPL</a:t>
            </a:r>
          </a:p>
        </xdr:txBody>
      </xdr:sp>
    </xdr:grpSp>
    <xdr:clientData/>
  </xdr:twoCellAnchor>
  <xdr:twoCellAnchor>
    <xdr:from>
      <xdr:col>9</xdr:col>
      <xdr:colOff>238125</xdr:colOff>
      <xdr:row>14</xdr:row>
      <xdr:rowOff>125585</xdr:rowOff>
    </xdr:from>
    <xdr:to>
      <xdr:col>14</xdr:col>
      <xdr:colOff>95251</xdr:colOff>
      <xdr:row>17</xdr:row>
      <xdr:rowOff>34706</xdr:rowOff>
    </xdr:to>
    <xdr:grpSp>
      <xdr:nvGrpSpPr>
        <xdr:cNvPr id="29" name="Agrupar 2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GrpSpPr/>
      </xdr:nvGrpSpPr>
      <xdr:grpSpPr>
        <a:xfrm>
          <a:off x="5724525" y="2392535"/>
          <a:ext cx="2905126" cy="394896"/>
          <a:chOff x="5724525" y="2392535"/>
          <a:chExt cx="2905126" cy="394896"/>
        </a:xfrm>
      </xdr:grpSpPr>
      <xdr:sp macro="" textlink="">
        <xdr:nvSpPr>
          <xdr:cNvPr id="20" name="Retângulo 1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 rot="5400000">
            <a:off x="6983526" y="1141305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1" name="Retângulo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5724525" y="2447925"/>
            <a:ext cx="2886075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6. DFC | Consolidado</a:t>
            </a:r>
          </a:p>
        </xdr:txBody>
      </xdr:sp>
    </xdr:grpSp>
    <xdr:clientData/>
  </xdr:twoCellAnchor>
  <xdr:twoCellAnchor>
    <xdr:from>
      <xdr:col>9</xdr:col>
      <xdr:colOff>245896</xdr:colOff>
      <xdr:row>11</xdr:row>
      <xdr:rowOff>106533</xdr:rowOff>
    </xdr:from>
    <xdr:to>
      <xdr:col>14</xdr:col>
      <xdr:colOff>95251</xdr:colOff>
      <xdr:row>14</xdr:row>
      <xdr:rowOff>15654</xdr:rowOff>
    </xdr:to>
    <xdr:grpSp>
      <xdr:nvGrpSpPr>
        <xdr:cNvPr id="28" name="Agrupar 2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GrpSpPr/>
      </xdr:nvGrpSpPr>
      <xdr:grpSpPr>
        <a:xfrm>
          <a:off x="5732296" y="1887708"/>
          <a:ext cx="2897355" cy="394896"/>
          <a:chOff x="5732296" y="1887708"/>
          <a:chExt cx="2897355" cy="394896"/>
        </a:xfrm>
      </xdr:grpSpPr>
      <xdr:sp macro="" textlink="">
        <xdr:nvSpPr>
          <xdr:cNvPr id="19" name="Retângulo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 rot="5400000">
            <a:off x="6983526" y="636478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2" name="Retângulo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5743575" y="1952625"/>
            <a:ext cx="2876550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5. DRE | Consolidado</a:t>
            </a:r>
          </a:p>
        </xdr:txBody>
      </xdr:sp>
    </xdr:grpSp>
    <xdr:clientData/>
  </xdr:twoCellAnchor>
  <xdr:twoCellAnchor>
    <xdr:from>
      <xdr:col>3</xdr:col>
      <xdr:colOff>590549</xdr:colOff>
      <xdr:row>22</xdr:row>
      <xdr:rowOff>144632</xdr:rowOff>
    </xdr:from>
    <xdr:to>
      <xdr:col>8</xdr:col>
      <xdr:colOff>447674</xdr:colOff>
      <xdr:row>25</xdr:row>
      <xdr:rowOff>53753</xdr:rowOff>
    </xdr:to>
    <xdr:grpSp>
      <xdr:nvGrpSpPr>
        <xdr:cNvPr id="27" name="Agrupar 2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GrpSpPr/>
      </xdr:nvGrpSpPr>
      <xdr:grpSpPr>
        <a:xfrm>
          <a:off x="2419349" y="3706982"/>
          <a:ext cx="2905125" cy="394896"/>
          <a:chOff x="2390774" y="3573632"/>
          <a:chExt cx="2905125" cy="394896"/>
        </a:xfrm>
      </xdr:grpSpPr>
      <xdr:sp macro="" textlink="">
        <xdr:nvSpPr>
          <xdr:cNvPr id="18" name="Retângulo 1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 rot="5400000">
            <a:off x="3649774" y="2322402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3" name="Retângulo 12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2390774" y="3629025"/>
            <a:ext cx="2905125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4. Balanço Patrimonial | Consolidado</a:t>
            </a:r>
          </a:p>
        </xdr:txBody>
      </xdr:sp>
    </xdr:grpSp>
    <xdr:clientData/>
  </xdr:twoCellAnchor>
  <xdr:twoCellAnchor>
    <xdr:from>
      <xdr:col>3</xdr:col>
      <xdr:colOff>579270</xdr:colOff>
      <xdr:row>15</xdr:row>
      <xdr:rowOff>68432</xdr:rowOff>
    </xdr:from>
    <xdr:to>
      <xdr:col>8</xdr:col>
      <xdr:colOff>419100</xdr:colOff>
      <xdr:row>17</xdr:row>
      <xdr:rowOff>139478</xdr:rowOff>
    </xdr:to>
    <xdr:grpSp>
      <xdr:nvGrpSpPr>
        <xdr:cNvPr id="25" name="Agrupar 2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GrpSpPr/>
      </xdr:nvGrpSpPr>
      <xdr:grpSpPr>
        <a:xfrm>
          <a:off x="2408070" y="2497307"/>
          <a:ext cx="2887830" cy="394896"/>
          <a:chOff x="2398545" y="2525882"/>
          <a:chExt cx="2887830" cy="394896"/>
        </a:xfrm>
      </xdr:grpSpPr>
      <xdr:sp macro="" textlink="">
        <xdr:nvSpPr>
          <xdr:cNvPr id="17" name="Retângulo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 rot="5400000">
            <a:off x="3645012" y="1279415"/>
            <a:ext cx="394896" cy="2887830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4" name="Retângulo 13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2400299" y="2571750"/>
            <a:ext cx="2752726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2. DRE | Itaúsa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38</xdr:row>
      <xdr:rowOff>0</xdr:rowOff>
    </xdr:to>
    <xdr:grpSp>
      <xdr:nvGrpSpPr>
        <xdr:cNvPr id="45" name="Agrupar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GrpSpPr/>
      </xdr:nvGrpSpPr>
      <xdr:grpSpPr>
        <a:xfrm>
          <a:off x="0" y="0"/>
          <a:ext cx="10972800" cy="6153150"/>
          <a:chOff x="0" y="0"/>
          <a:chExt cx="11049000" cy="6576108"/>
        </a:xfrm>
      </xdr:grpSpPr>
      <xdr:pic>
        <xdr:nvPicPr>
          <xdr:cNvPr id="4" name="Imagem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BEBA8EAE-BF5A-486C-A8C5-ECC9F3942E4B}">
                <a14:imgProps xmlns:a14="http://schemas.microsoft.com/office/drawing/2010/main">
                  <a14:imgLayer r:embed="rId14">
                    <a14:imgEffect>
                      <a14:brightnessContrast bright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172377" y="5791792"/>
            <a:ext cx="1678123" cy="614628"/>
          </a:xfrm>
          <a:prstGeom prst="rect">
            <a:avLst/>
          </a:prstGeom>
        </xdr:spPr>
      </xdr:pic>
      <xdr:sp macro="" textlink="">
        <xdr:nvSpPr>
          <xdr:cNvPr id="33" name="Retângulo 3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0" y="1914525"/>
            <a:ext cx="200025" cy="2265307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grpSp>
        <xdr:nvGrpSpPr>
          <xdr:cNvPr id="38" name="Agrupar 3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GrpSpPr/>
        </xdr:nvGrpSpPr>
        <xdr:grpSpPr>
          <a:xfrm>
            <a:off x="10696564" y="723900"/>
            <a:ext cx="352436" cy="4195747"/>
            <a:chOff x="16230600" y="1905000"/>
            <a:chExt cx="1327150" cy="7315200"/>
          </a:xfrm>
        </xdr:grpSpPr>
        <xdr:sp macro="" textlink="">
          <xdr:nvSpPr>
            <xdr:cNvPr id="39" name="Retângulo 38">
              <a:extLst>
                <a:ext uri="{FF2B5EF4-FFF2-40B4-BE49-F238E27FC236}">
                  <a16:creationId xmlns:a16="http://schemas.microsoft.com/office/drawing/2014/main" id="{00000000-0008-0000-0000-000027000000}"/>
                </a:ext>
              </a:extLst>
            </xdr:cNvPr>
            <xdr:cNvSpPr/>
          </xdr:nvSpPr>
          <xdr:spPr>
            <a:xfrm>
              <a:off x="16897350" y="1905000"/>
              <a:ext cx="660400" cy="2971800"/>
            </a:xfrm>
            <a:prstGeom prst="rect">
              <a:avLst/>
            </a:prstGeom>
            <a:solidFill>
              <a:schemeClr val="bg1">
                <a:alpha val="35000"/>
              </a:schemeClr>
            </a:solidFill>
            <a:ln>
              <a:noFill/>
            </a:ln>
            <a:effectLst/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658231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1316462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974694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2632925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3291156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3949387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4607618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526585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defTabSz="789807">
                <a:defRPr/>
              </a:pPr>
              <a:endParaRPr lang="pt-BR" sz="3110">
                <a:solidFill>
                  <a:prstClr val="white"/>
                </a:solidFill>
                <a:latin typeface="Calibri"/>
              </a:endParaRPr>
            </a:p>
          </xdr:txBody>
        </xdr:sp>
        <xdr:sp macro="" textlink="">
          <xdr:nvSpPr>
            <xdr:cNvPr id="40" name="Retângulo 39">
              <a:extLst>
                <a:ext uri="{FF2B5EF4-FFF2-40B4-BE49-F238E27FC236}">
                  <a16:creationId xmlns:a16="http://schemas.microsoft.com/office/drawing/2014/main" id="{00000000-0008-0000-0000-000028000000}"/>
                </a:ext>
              </a:extLst>
            </xdr:cNvPr>
            <xdr:cNvSpPr/>
          </xdr:nvSpPr>
          <xdr:spPr>
            <a:xfrm>
              <a:off x="16230600" y="3390900"/>
              <a:ext cx="660400" cy="5829300"/>
            </a:xfrm>
            <a:prstGeom prst="rect">
              <a:avLst/>
            </a:prstGeom>
            <a:noFill/>
            <a:ln>
              <a:solidFill>
                <a:schemeClr val="bg1">
                  <a:alpha val="35000"/>
                </a:schemeClr>
              </a:solidFill>
            </a:ln>
            <a:effectLst/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658231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1316462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974694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2632925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3291156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3949387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4607618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526585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defTabSz="789807">
                <a:defRPr/>
              </a:pPr>
              <a:endParaRPr lang="pt-BR" sz="3110">
                <a:solidFill>
                  <a:prstClr val="white"/>
                </a:solidFill>
                <a:latin typeface="Calibri"/>
              </a:endParaRPr>
            </a:p>
          </xdr:txBody>
        </xdr:sp>
      </xdr:grpSp>
      <xdr:grpSp>
        <xdr:nvGrpSpPr>
          <xdr:cNvPr id="41" name="Agrupar 4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GrpSpPr/>
        </xdr:nvGrpSpPr>
        <xdr:grpSpPr>
          <a:xfrm>
            <a:off x="0" y="4678863"/>
            <a:ext cx="5391150" cy="1897245"/>
            <a:chOff x="2737402" y="6203637"/>
            <a:chExt cx="7023114" cy="1897245"/>
          </a:xfrm>
        </xdr:grpSpPr>
        <xdr:cxnSp macro="">
          <xdr:nvCxnSpPr>
            <xdr:cNvPr id="42" name="Conector reto 41">
              <a:extLst>
                <a:ext uri="{FF2B5EF4-FFF2-40B4-BE49-F238E27FC236}">
                  <a16:creationId xmlns:a16="http://schemas.microsoft.com/office/drawing/2014/main" id="{00000000-0008-0000-0000-00002A000000}"/>
                </a:ext>
              </a:extLst>
            </xdr:cNvPr>
            <xdr:cNvCxnSpPr>
              <a:cxnSpLocks/>
            </xdr:cNvCxnSpPr>
          </xdr:nvCxnSpPr>
          <xdr:spPr>
            <a:xfrm>
              <a:off x="2737402" y="7476356"/>
              <a:ext cx="7023114" cy="0"/>
            </a:xfrm>
            <a:prstGeom prst="line">
              <a:avLst/>
            </a:prstGeom>
            <a:ln w="12700">
              <a:solidFill>
                <a:schemeClr val="bg1">
                  <a:alpha val="35000"/>
                </a:schemeClr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3" name="Retângulo: Cantos Arredondados 42">
              <a:extLst>
                <a:ext uri="{FF2B5EF4-FFF2-40B4-BE49-F238E27FC236}">
                  <a16:creationId xmlns:a16="http://schemas.microsoft.com/office/drawing/2014/main" id="{00000000-0008-0000-0000-00002B000000}"/>
                </a:ext>
              </a:extLst>
            </xdr:cNvPr>
            <xdr:cNvSpPr/>
          </xdr:nvSpPr>
          <xdr:spPr>
            <a:xfrm>
              <a:off x="3397088" y="7446995"/>
              <a:ext cx="580908" cy="61901"/>
            </a:xfrm>
            <a:prstGeom prst="roundRect">
              <a:avLst>
                <a:gd name="adj" fmla="val 50000"/>
              </a:avLst>
            </a:prstGeom>
            <a:solidFill>
              <a:srgbClr val="79ADDE"/>
            </a:solidFill>
            <a:ln>
              <a:noFill/>
            </a:ln>
            <a:effectLst/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658231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1316462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974694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2632925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3291156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3949387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4607618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526585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defTabSz="789807">
                <a:defRPr/>
              </a:pPr>
              <a:endParaRPr lang="pt-BR" sz="3110">
                <a:solidFill>
                  <a:prstClr val="white"/>
                </a:solidFill>
                <a:latin typeface="Calibri"/>
              </a:endParaRPr>
            </a:p>
          </xdr:txBody>
        </xdr:sp>
        <xdr:cxnSp macro="">
          <xdr:nvCxnSpPr>
            <xdr:cNvPr id="44" name="Conector reto 43">
              <a:extLst>
                <a:ext uri="{FF2B5EF4-FFF2-40B4-BE49-F238E27FC236}">
                  <a16:creationId xmlns:a16="http://schemas.microsoft.com/office/drawing/2014/main" id="{00000000-0008-0000-0000-00002C000000}"/>
                </a:ext>
              </a:extLst>
            </xdr:cNvPr>
            <xdr:cNvCxnSpPr>
              <a:cxnSpLocks/>
            </xdr:cNvCxnSpPr>
          </xdr:nvCxnSpPr>
          <xdr:spPr>
            <a:xfrm>
              <a:off x="3003584" y="6203637"/>
              <a:ext cx="0" cy="1897245"/>
            </a:xfrm>
            <a:prstGeom prst="line">
              <a:avLst/>
            </a:prstGeom>
            <a:ln w="12700">
              <a:solidFill>
                <a:schemeClr val="bg1">
                  <a:alpha val="35000"/>
                </a:schemeClr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</xdr:grpSp>
      <xdr:pic>
        <xdr:nvPicPr>
          <xdr:cNvPr id="3" name="Gráfico 11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>
            <a:extLs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1418961" y="4538205"/>
            <a:ext cx="1409700" cy="455660"/>
          </a:xfrm>
          <a:prstGeom prst="rect">
            <a:avLst/>
          </a:prstGeom>
        </xdr:spPr>
      </xdr:pic>
      <xdr:pic>
        <xdr:nvPicPr>
          <xdr:cNvPr id="2" name="Imagem 1" descr="Fundo preto com estrelas&#10;&#10;Descrição gerada automaticamente com confiança média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7821" b="7821"/>
          <a:stretch/>
        </xdr:blipFill>
        <xdr:spPr>
          <a:xfrm>
            <a:off x="0" y="0"/>
            <a:ext cx="11049000" cy="6576108"/>
          </a:xfrm>
          <a:custGeom>
            <a:avLst/>
            <a:gdLst>
              <a:gd name="connsiteX0" fmla="*/ 3441700 w 17557750"/>
              <a:gd name="connsiteY0" fmla="*/ 2786063 h 9874250"/>
              <a:gd name="connsiteX1" fmla="*/ 3441700 w 17557750"/>
              <a:gd name="connsiteY1" fmla="*/ 7088187 h 9874250"/>
              <a:gd name="connsiteX2" fmla="*/ 14116050 w 17557750"/>
              <a:gd name="connsiteY2" fmla="*/ 7088187 h 9874250"/>
              <a:gd name="connsiteX3" fmla="*/ 14116050 w 17557750"/>
              <a:gd name="connsiteY3" fmla="*/ 2786063 h 9874250"/>
              <a:gd name="connsiteX4" fmla="*/ 0 w 17557750"/>
              <a:gd name="connsiteY4" fmla="*/ 0 h 9874250"/>
              <a:gd name="connsiteX5" fmla="*/ 17557750 w 17557750"/>
              <a:gd name="connsiteY5" fmla="*/ 0 h 9874250"/>
              <a:gd name="connsiteX6" fmla="*/ 17557750 w 17557750"/>
              <a:gd name="connsiteY6" fmla="*/ 9874250 h 9874250"/>
              <a:gd name="connsiteX7" fmla="*/ 0 w 17557750"/>
              <a:gd name="connsiteY7" fmla="*/ 9874250 h 987425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</a:cxnLst>
            <a:rect l="l" t="t" r="r" b="b"/>
            <a:pathLst>
              <a:path w="17557750" h="9874250">
                <a:moveTo>
                  <a:pt x="3441700" y="2786063"/>
                </a:moveTo>
                <a:lnTo>
                  <a:pt x="3441700" y="7088187"/>
                </a:lnTo>
                <a:lnTo>
                  <a:pt x="14116050" y="7088187"/>
                </a:lnTo>
                <a:lnTo>
                  <a:pt x="14116050" y="2786063"/>
                </a:lnTo>
                <a:close/>
                <a:moveTo>
                  <a:pt x="0" y="0"/>
                </a:moveTo>
                <a:lnTo>
                  <a:pt x="17557750" y="0"/>
                </a:lnTo>
                <a:lnTo>
                  <a:pt x="17557750" y="9874250"/>
                </a:lnTo>
                <a:lnTo>
                  <a:pt x="0" y="9874250"/>
                </a:lnTo>
                <a:close/>
              </a:path>
            </a:pathLst>
          </a:cu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152400</xdr:rowOff>
    </xdr:from>
    <xdr:to>
      <xdr:col>0</xdr:col>
      <xdr:colOff>1192583</xdr:colOff>
      <xdr:row>2</xdr:row>
      <xdr:rowOff>87155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23825" y="152400"/>
          <a:ext cx="1064948" cy="273845"/>
        </a:xfrm>
        <a:prstGeom prst="rect">
          <a:avLst/>
        </a:prstGeom>
      </xdr:spPr>
    </xdr:pic>
    <xdr:clientData/>
  </xdr:twoCellAnchor>
  <xdr:twoCellAnchor>
    <xdr:from>
      <xdr:col>0</xdr:col>
      <xdr:colOff>3171825</xdr:colOff>
      <xdr:row>2</xdr:row>
      <xdr:rowOff>142875</xdr:rowOff>
    </xdr:from>
    <xdr:to>
      <xdr:col>2</xdr:col>
      <xdr:colOff>33075</xdr:colOff>
      <xdr:row>4</xdr:row>
      <xdr:rowOff>123975</xdr:rowOff>
    </xdr:to>
    <xdr:grpSp>
      <xdr:nvGrpSpPr>
        <xdr:cNvPr id="6" name="Agrupar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pSpPr/>
      </xdr:nvGrpSpPr>
      <xdr:grpSpPr>
        <a:xfrm>
          <a:off x="3171825" y="485775"/>
          <a:ext cx="576000" cy="28590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9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FPMExcelClientSheetOptionstb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154781</xdr:colOff>
      <xdr:row>1</xdr:row>
      <xdr:rowOff>11906</xdr:rowOff>
    </xdr:from>
    <xdr:to>
      <xdr:col>3</xdr:col>
      <xdr:colOff>683948</xdr:colOff>
      <xdr:row>2</xdr:row>
      <xdr:rowOff>97632</xdr:rowOff>
    </xdr:to>
    <xdr:pic>
      <xdr:nvPicPr>
        <xdr:cNvPr id="3" name="Picture 55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54781" y="142875"/>
          <a:ext cx="1064948" cy="273845"/>
        </a:xfrm>
        <a:prstGeom prst="rect">
          <a:avLst/>
        </a:prstGeom>
      </xdr:spPr>
    </xdr:pic>
    <xdr:clientData/>
  </xdr:twoCellAnchor>
  <xdr:twoCellAnchor>
    <xdr:from>
      <xdr:col>3</xdr:col>
      <xdr:colOff>1274921</xdr:colOff>
      <xdr:row>3</xdr:row>
      <xdr:rowOff>72958</xdr:rowOff>
    </xdr:from>
    <xdr:to>
      <xdr:col>3</xdr:col>
      <xdr:colOff>2365271</xdr:colOff>
      <xdr:row>4</xdr:row>
      <xdr:rowOff>189313</xdr:rowOff>
    </xdr:to>
    <xdr:grpSp>
      <xdr:nvGrpSpPr>
        <xdr:cNvPr id="8" name="Agrupar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pSpPr/>
      </xdr:nvGrpSpPr>
      <xdr:grpSpPr>
        <a:xfrm>
          <a:off x="1817846" y="530158"/>
          <a:ext cx="1090350" cy="297330"/>
          <a:chOff x="2964656" y="526348"/>
          <a:chExt cx="576000" cy="304950"/>
        </a:xfrm>
      </xdr:grpSpPr>
      <xdr:pic>
        <xdr:nvPicPr>
          <xdr:cNvPr id="2" name="Gráfico 1" descr="Início com preenchimento sólido">
            <a:extLst>
              <a:ext uri="{FF2B5EF4-FFF2-40B4-BE49-F238E27FC236}">
                <a16:creationId xmlns:a16="http://schemas.microsoft.com/office/drawing/2014/main" id="{00000000-0008-0000-01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5" name="Retângulo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200025</xdr:colOff>
          <xdr:row>0</xdr:row>
          <xdr:rowOff>0</xdr:rowOff>
        </xdr:to>
        <xdr:sp macro="" textlink="">
          <xdr:nvSpPr>
            <xdr:cNvPr id="2049" name="FPMExcelClientSheetOptionstb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107156</xdr:colOff>
      <xdr:row>1</xdr:row>
      <xdr:rowOff>23812</xdr:rowOff>
    </xdr:from>
    <xdr:to>
      <xdr:col>3</xdr:col>
      <xdr:colOff>626798</xdr:colOff>
      <xdr:row>2</xdr:row>
      <xdr:rowOff>130493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07156" y="202406"/>
          <a:ext cx="1064948" cy="273845"/>
        </a:xfrm>
        <a:prstGeom prst="rect">
          <a:avLst/>
        </a:prstGeom>
      </xdr:spPr>
    </xdr:pic>
    <xdr:clientData/>
  </xdr:twoCellAnchor>
  <xdr:twoCellAnchor>
    <xdr:from>
      <xdr:col>3</xdr:col>
      <xdr:colOff>1819275</xdr:colOff>
      <xdr:row>3</xdr:row>
      <xdr:rowOff>120015</xdr:rowOff>
    </xdr:from>
    <xdr:to>
      <xdr:col>3</xdr:col>
      <xdr:colOff>2783895</xdr:colOff>
      <xdr:row>4</xdr:row>
      <xdr:rowOff>238275</xdr:rowOff>
    </xdr:to>
    <xdr:grpSp>
      <xdr:nvGrpSpPr>
        <xdr:cNvPr id="6" name="Agrupar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pSpPr/>
      </xdr:nvGrpSpPr>
      <xdr:grpSpPr>
        <a:xfrm>
          <a:off x="2362200" y="662940"/>
          <a:ext cx="964620" cy="299235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166687</xdr:colOff>
      <xdr:row>1</xdr:row>
      <xdr:rowOff>11905</xdr:rowOff>
    </xdr:from>
    <xdr:to>
      <xdr:col>0</xdr:col>
      <xdr:colOff>1239255</xdr:colOff>
      <xdr:row>2</xdr:row>
      <xdr:rowOff>134303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66687" y="178593"/>
          <a:ext cx="1064948" cy="273845"/>
        </a:xfrm>
        <a:prstGeom prst="rect">
          <a:avLst/>
        </a:prstGeom>
      </xdr:spPr>
    </xdr:pic>
    <xdr:clientData/>
  </xdr:twoCellAnchor>
  <xdr:twoCellAnchor>
    <xdr:from>
      <xdr:col>0</xdr:col>
      <xdr:colOff>2693670</xdr:colOff>
      <xdr:row>4</xdr:row>
      <xdr:rowOff>131445</xdr:rowOff>
    </xdr:from>
    <xdr:to>
      <xdr:col>0</xdr:col>
      <xdr:colOff>3864030</xdr:colOff>
      <xdr:row>5</xdr:row>
      <xdr:rowOff>257325</xdr:rowOff>
    </xdr:to>
    <xdr:grpSp>
      <xdr:nvGrpSpPr>
        <xdr:cNvPr id="6" name="Agrupar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pSpPr/>
      </xdr:nvGrpSpPr>
      <xdr:grpSpPr>
        <a:xfrm>
          <a:off x="2693670" y="702945"/>
          <a:ext cx="1170360" cy="306855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7" name="FPMExcelClientSheetOptions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4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166687</xdr:colOff>
      <xdr:row>1</xdr:row>
      <xdr:rowOff>0</xdr:rowOff>
    </xdr:from>
    <xdr:to>
      <xdr:col>3</xdr:col>
      <xdr:colOff>698394</xdr:colOff>
      <xdr:row>2</xdr:row>
      <xdr:rowOff>95251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66687" y="130969"/>
          <a:ext cx="1064948" cy="273845"/>
        </a:xfrm>
        <a:prstGeom prst="rect">
          <a:avLst/>
        </a:prstGeom>
      </xdr:spPr>
    </xdr:pic>
    <xdr:clientData/>
  </xdr:twoCellAnchor>
  <xdr:twoCellAnchor>
    <xdr:from>
      <xdr:col>3</xdr:col>
      <xdr:colOff>1415415</xdr:colOff>
      <xdr:row>3</xdr:row>
      <xdr:rowOff>17145</xdr:rowOff>
    </xdr:from>
    <xdr:to>
      <xdr:col>3</xdr:col>
      <xdr:colOff>2181915</xdr:colOff>
      <xdr:row>4</xdr:row>
      <xdr:rowOff>154455</xdr:rowOff>
    </xdr:to>
    <xdr:grpSp>
      <xdr:nvGrpSpPr>
        <xdr:cNvPr id="6" name="Agrupar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pSpPr/>
      </xdr:nvGrpSpPr>
      <xdr:grpSpPr>
        <a:xfrm>
          <a:off x="1958340" y="464820"/>
          <a:ext cx="766500" cy="30876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200025</xdr:colOff>
          <xdr:row>0</xdr:row>
          <xdr:rowOff>0</xdr:rowOff>
        </xdr:to>
        <xdr:sp macro="" textlink="">
          <xdr:nvSpPr>
            <xdr:cNvPr id="5121" name="FPMExcelClientSheetOptionstb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5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11906</xdr:colOff>
      <xdr:row>0</xdr:row>
      <xdr:rowOff>166687</xdr:rowOff>
    </xdr:from>
    <xdr:to>
      <xdr:col>3</xdr:col>
      <xdr:colOff>711412</xdr:colOff>
      <xdr:row>2</xdr:row>
      <xdr:rowOff>96679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90500" y="166687"/>
          <a:ext cx="1064948" cy="273845"/>
        </a:xfrm>
        <a:prstGeom prst="rect">
          <a:avLst/>
        </a:prstGeom>
      </xdr:spPr>
    </xdr:pic>
    <xdr:clientData/>
  </xdr:twoCellAnchor>
  <xdr:twoCellAnchor>
    <xdr:from>
      <xdr:col>3</xdr:col>
      <xdr:colOff>1884045</xdr:colOff>
      <xdr:row>3</xdr:row>
      <xdr:rowOff>123825</xdr:rowOff>
    </xdr:from>
    <xdr:to>
      <xdr:col>3</xdr:col>
      <xdr:colOff>2648640</xdr:colOff>
      <xdr:row>4</xdr:row>
      <xdr:rowOff>249705</xdr:rowOff>
    </xdr:to>
    <xdr:grpSp>
      <xdr:nvGrpSpPr>
        <xdr:cNvPr id="6" name="Agrupar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pSpPr/>
      </xdr:nvGrpSpPr>
      <xdr:grpSpPr>
        <a:xfrm>
          <a:off x="2426970" y="666750"/>
          <a:ext cx="764595" cy="306855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0</xdr:rowOff>
    </xdr:from>
    <xdr:to>
      <xdr:col>0</xdr:col>
      <xdr:colOff>1198298</xdr:colOff>
      <xdr:row>4</xdr:row>
      <xdr:rowOff>20004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42875" y="464344"/>
          <a:ext cx="1064948" cy="273845"/>
        </a:xfrm>
        <a:prstGeom prst="rect">
          <a:avLst/>
        </a:prstGeom>
      </xdr:spPr>
    </xdr:pic>
    <xdr:clientData/>
  </xdr:twoCellAnchor>
  <xdr:twoCellAnchor>
    <xdr:from>
      <xdr:col>0</xdr:col>
      <xdr:colOff>2628900</xdr:colOff>
      <xdr:row>4</xdr:row>
      <xdr:rowOff>255270</xdr:rowOff>
    </xdr:from>
    <xdr:to>
      <xdr:col>0</xdr:col>
      <xdr:colOff>3427785</xdr:colOff>
      <xdr:row>5</xdr:row>
      <xdr:rowOff>293520</xdr:rowOff>
    </xdr:to>
    <xdr:grpSp>
      <xdr:nvGrpSpPr>
        <xdr:cNvPr id="6" name="Agrupar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pSpPr/>
      </xdr:nvGrpSpPr>
      <xdr:grpSpPr>
        <a:xfrm>
          <a:off x="2628900" y="974937"/>
          <a:ext cx="798885" cy="302833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6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154781</xdr:colOff>
      <xdr:row>1</xdr:row>
      <xdr:rowOff>23812</xdr:rowOff>
    </xdr:from>
    <xdr:to>
      <xdr:col>0</xdr:col>
      <xdr:colOff>1219729</xdr:colOff>
      <xdr:row>3</xdr:row>
      <xdr:rowOff>35719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54781" y="178593"/>
          <a:ext cx="1064948" cy="273845"/>
        </a:xfrm>
        <a:prstGeom prst="rect">
          <a:avLst/>
        </a:prstGeom>
      </xdr:spPr>
    </xdr:pic>
    <xdr:clientData/>
  </xdr:twoCellAnchor>
  <xdr:twoCellAnchor>
    <xdr:from>
      <xdr:col>0</xdr:col>
      <xdr:colOff>4181475</xdr:colOff>
      <xdr:row>5</xdr:row>
      <xdr:rowOff>47625</xdr:rowOff>
    </xdr:from>
    <xdr:to>
      <xdr:col>2</xdr:col>
      <xdr:colOff>33075</xdr:colOff>
      <xdr:row>5</xdr:row>
      <xdr:rowOff>352575</xdr:rowOff>
    </xdr:to>
    <xdr:grpSp>
      <xdr:nvGrpSpPr>
        <xdr:cNvPr id="6" name="Agrupar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pSpPr/>
      </xdr:nvGrpSpPr>
      <xdr:grpSpPr>
        <a:xfrm>
          <a:off x="4181475" y="781050"/>
          <a:ext cx="804600" cy="30495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168089</xdr:colOff>
      <xdr:row>0</xdr:row>
      <xdr:rowOff>145677</xdr:rowOff>
    </xdr:from>
    <xdr:to>
      <xdr:col>0</xdr:col>
      <xdr:colOff>1236847</xdr:colOff>
      <xdr:row>1</xdr:row>
      <xdr:rowOff>170863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68089" y="145677"/>
          <a:ext cx="1064948" cy="273845"/>
        </a:xfrm>
        <a:prstGeom prst="rect">
          <a:avLst/>
        </a:prstGeom>
      </xdr:spPr>
    </xdr:pic>
    <xdr:clientData/>
  </xdr:twoCellAnchor>
  <xdr:twoCellAnchor>
    <xdr:from>
      <xdr:col>0</xdr:col>
      <xdr:colOff>3581400</xdr:colOff>
      <xdr:row>1</xdr:row>
      <xdr:rowOff>228600</xdr:rowOff>
    </xdr:from>
    <xdr:to>
      <xdr:col>1</xdr:col>
      <xdr:colOff>99750</xdr:colOff>
      <xdr:row>3</xdr:row>
      <xdr:rowOff>143025</xdr:rowOff>
    </xdr:to>
    <xdr:grpSp>
      <xdr:nvGrpSpPr>
        <xdr:cNvPr id="9" name="Agrupar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pSpPr/>
      </xdr:nvGrpSpPr>
      <xdr:grpSpPr>
        <a:xfrm>
          <a:off x="3581400" y="466725"/>
          <a:ext cx="728400" cy="276375"/>
          <a:chOff x="2964656" y="526348"/>
          <a:chExt cx="576000" cy="304950"/>
        </a:xfrm>
      </xdr:grpSpPr>
      <xdr:pic>
        <xdr:nvPicPr>
          <xdr:cNvPr id="10" name="Gráfico 9" descr="Início com preenchimento sólido"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11" name="Retângulo 10">
            <a:extLst>
              <a:ext uri="{FF2B5EF4-FFF2-40B4-BE49-F238E27FC236}">
                <a16:creationId xmlns:a16="http://schemas.microsoft.com/office/drawing/2014/main" id="{00000000-0008-0000-0800-00000B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22.bin"/><Relationship Id="rId1" Type="http://schemas.openxmlformats.org/officeDocument/2006/relationships/customProperty" Target="../customProperty2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emf"/><Relationship Id="rId3" Type="http://schemas.openxmlformats.org/officeDocument/2006/relationships/customProperty" Target="../customProperty4.bin"/><Relationship Id="rId7" Type="http://schemas.openxmlformats.org/officeDocument/2006/relationships/control" Target="../activeX/activeX1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2.xml"/><Relationship Id="rId4" Type="http://schemas.openxmlformats.org/officeDocument/2006/relationships/customProperty" Target="../customProperty5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customProperty" Target="../customProperty7.bin"/><Relationship Id="rId7" Type="http://schemas.openxmlformats.org/officeDocument/2006/relationships/control" Target="../activeX/activeX2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2.bin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3.xml"/><Relationship Id="rId4" Type="http://schemas.openxmlformats.org/officeDocument/2006/relationships/customProperty" Target="../customProperty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10.bin"/><Relationship Id="rId1" Type="http://schemas.openxmlformats.org/officeDocument/2006/relationships/customProperty" Target="../customProperty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.bin"/><Relationship Id="rId7" Type="http://schemas.openxmlformats.org/officeDocument/2006/relationships/image" Target="../media/image5.emf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3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.bin"/><Relationship Id="rId7" Type="http://schemas.openxmlformats.org/officeDocument/2006/relationships/image" Target="../media/image10.emf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4.xml"/><Relationship Id="rId5" Type="http://schemas.openxmlformats.org/officeDocument/2006/relationships/vmlDrawing" Target="../drawings/vmlDrawing4.v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16.bin"/><Relationship Id="rId1" Type="http://schemas.openxmlformats.org/officeDocument/2006/relationships/customProperty" Target="../customProperty1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.bin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5.bin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20.bin"/><Relationship Id="rId1" Type="http://schemas.openxmlformats.org/officeDocument/2006/relationships/customProperty" Target="../customProperty1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BF271-4D38-4326-A514-D906753485DA}">
  <sheetPr>
    <tabColor theme="0" tint="-0.14999847407452621"/>
  </sheetPr>
  <dimension ref="A1:R38"/>
  <sheetViews>
    <sheetView showGridLines="0" showRowColHeaders="0" workbookViewId="0"/>
  </sheetViews>
  <sheetFormatPr defaultColWidth="0" defaultRowHeight="12.75" zeroHeight="1" x14ac:dyDescent="0.2"/>
  <cols>
    <col min="1" max="18" width="9.140625" customWidth="1"/>
    <col min="19" max="16384" width="9.140625" hidden="1"/>
  </cols>
  <sheetData>
    <row r="1" spans="1:18" x14ac:dyDescent="0.2">
      <c r="A1" s="144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</row>
    <row r="2" spans="1:18" x14ac:dyDescent="0.2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</row>
    <row r="3" spans="1:18" x14ac:dyDescent="0.2">
      <c r="A3" s="144"/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</row>
    <row r="4" spans="1:18" x14ac:dyDescent="0.2">
      <c r="A4" s="144"/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</row>
    <row r="5" spans="1:18" x14ac:dyDescent="0.2">
      <c r="A5" s="144"/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</row>
    <row r="6" spans="1:18" x14ac:dyDescent="0.2">
      <c r="A6" s="144"/>
      <c r="B6" s="144"/>
      <c r="C6" s="144"/>
      <c r="D6" s="144"/>
      <c r="E6" s="144"/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</row>
    <row r="7" spans="1:18" x14ac:dyDescent="0.2">
      <c r="A7" s="144"/>
      <c r="B7" s="144"/>
      <c r="C7" s="144"/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</row>
    <row r="8" spans="1:18" x14ac:dyDescent="0.2">
      <c r="A8" s="144"/>
      <c r="B8" s="144"/>
      <c r="C8" s="144"/>
      <c r="D8" s="144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</row>
    <row r="9" spans="1:18" x14ac:dyDescent="0.2">
      <c r="A9" s="144"/>
      <c r="B9" s="144"/>
      <c r="C9" s="144"/>
      <c r="D9" s="144"/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</row>
    <row r="10" spans="1:18" x14ac:dyDescent="0.2">
      <c r="A10" s="144"/>
      <c r="B10" s="144"/>
      <c r="C10" s="144"/>
      <c r="D10" s="144"/>
      <c r="E10" s="144"/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</row>
    <row r="11" spans="1:18" x14ac:dyDescent="0.2">
      <c r="A11" s="144"/>
      <c r="B11" s="144"/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</row>
    <row r="12" spans="1:18" x14ac:dyDescent="0.2">
      <c r="A12" s="144"/>
      <c r="B12" s="144"/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</row>
    <row r="13" spans="1:18" x14ac:dyDescent="0.2">
      <c r="A13" s="144"/>
      <c r="B13" s="144"/>
      <c r="C13" s="144"/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</row>
    <row r="14" spans="1:18" x14ac:dyDescent="0.2">
      <c r="A14" s="144"/>
      <c r="B14" s="144"/>
      <c r="C14" s="144"/>
      <c r="D14" s="144"/>
      <c r="E14" s="144"/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</row>
    <row r="15" spans="1:18" x14ac:dyDescent="0.2">
      <c r="A15" s="144"/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</row>
    <row r="16" spans="1:18" x14ac:dyDescent="0.2">
      <c r="A16" s="144"/>
      <c r="B16" s="144"/>
      <c r="C16" s="144"/>
      <c r="D16" s="144"/>
      <c r="E16" s="144"/>
      <c r="F16" s="144"/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</row>
    <row r="17" spans="1:18" x14ac:dyDescent="0.2">
      <c r="A17" s="144"/>
      <c r="B17" s="144"/>
      <c r="C17" s="144"/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</row>
    <row r="18" spans="1:18" x14ac:dyDescent="0.2">
      <c r="A18" s="144"/>
      <c r="B18" s="144"/>
      <c r="C18" s="144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</row>
    <row r="19" spans="1:18" x14ac:dyDescent="0.2">
      <c r="A19" s="144"/>
      <c r="B19" s="144"/>
      <c r="C19" s="144"/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</row>
    <row r="20" spans="1:18" x14ac:dyDescent="0.2">
      <c r="A20" s="144"/>
      <c r="B20" s="144"/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</row>
    <row r="21" spans="1:18" x14ac:dyDescent="0.2">
      <c r="A21" s="144"/>
      <c r="B21" s="144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</row>
    <row r="22" spans="1:18" x14ac:dyDescent="0.2">
      <c r="A22" s="144"/>
      <c r="B22" s="144"/>
      <c r="C22" s="144"/>
      <c r="D22" s="144"/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</row>
    <row r="23" spans="1:18" x14ac:dyDescent="0.2">
      <c r="A23" s="144"/>
      <c r="B23" s="144"/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</row>
    <row r="24" spans="1:18" x14ac:dyDescent="0.2">
      <c r="A24" s="144"/>
      <c r="B24" s="144"/>
      <c r="C24" s="144"/>
      <c r="D24" s="144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</row>
    <row r="25" spans="1:18" x14ac:dyDescent="0.2">
      <c r="A25" s="144"/>
      <c r="B25" s="144"/>
      <c r="C25" s="144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</row>
    <row r="26" spans="1:18" x14ac:dyDescent="0.2">
      <c r="A26" s="144"/>
      <c r="B26" s="144"/>
      <c r="C26" s="144"/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</row>
    <row r="27" spans="1:18" x14ac:dyDescent="0.2">
      <c r="A27" s="144"/>
      <c r="B27" s="144"/>
      <c r="C27" s="144"/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</row>
    <row r="28" spans="1:18" x14ac:dyDescent="0.2">
      <c r="A28" s="144"/>
      <c r="B28" s="144"/>
      <c r="C28" s="144"/>
      <c r="D28" s="144"/>
      <c r="E28" s="144"/>
      <c r="F28" s="144"/>
      <c r="G28" s="144"/>
      <c r="H28" s="144"/>
      <c r="I28" s="144"/>
      <c r="J28" s="144"/>
      <c r="K28" s="144"/>
      <c r="L28" s="144"/>
      <c r="M28" s="144"/>
      <c r="N28" s="144"/>
      <c r="O28" s="144"/>
      <c r="P28" s="144"/>
      <c r="Q28" s="144"/>
      <c r="R28" s="144"/>
    </row>
    <row r="29" spans="1:18" x14ac:dyDescent="0.2">
      <c r="A29" s="144"/>
      <c r="B29" s="144"/>
      <c r="C29" s="144"/>
      <c r="D29" s="144"/>
      <c r="E29" s="144"/>
      <c r="F29" s="144"/>
      <c r="G29" s="144"/>
      <c r="H29" s="144"/>
      <c r="I29" s="144"/>
      <c r="J29" s="144"/>
      <c r="K29" s="144"/>
      <c r="L29" s="144"/>
      <c r="M29" s="144"/>
      <c r="N29" s="144"/>
      <c r="O29" s="144"/>
      <c r="P29" s="144"/>
      <c r="Q29" s="144"/>
      <c r="R29" s="144"/>
    </row>
    <row r="30" spans="1:18" x14ac:dyDescent="0.2">
      <c r="A30" s="144"/>
      <c r="B30" s="144"/>
      <c r="C30" s="144"/>
      <c r="D30" s="144"/>
      <c r="E30" s="144"/>
      <c r="F30" s="144"/>
      <c r="G30" s="144"/>
      <c r="H30" s="144"/>
      <c r="I30" s="144"/>
      <c r="J30" s="144"/>
      <c r="K30" s="144"/>
      <c r="L30" s="144"/>
      <c r="M30" s="144"/>
      <c r="N30" s="144"/>
      <c r="O30" s="144"/>
      <c r="P30" s="144"/>
      <c r="Q30" s="144"/>
      <c r="R30" s="144"/>
    </row>
    <row r="31" spans="1:18" x14ac:dyDescent="0.2">
      <c r="A31" s="144"/>
      <c r="B31" s="144"/>
      <c r="C31" s="144"/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</row>
    <row r="32" spans="1:18" x14ac:dyDescent="0.2">
      <c r="A32" s="144"/>
      <c r="B32" s="144"/>
      <c r="C32" s="144"/>
      <c r="D32" s="144"/>
      <c r="E32" s="144"/>
      <c r="F32" s="144"/>
      <c r="G32" s="144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</row>
    <row r="33" spans="1:18" x14ac:dyDescent="0.2">
      <c r="A33" s="144"/>
      <c r="B33" s="144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</row>
    <row r="34" spans="1:18" x14ac:dyDescent="0.2">
      <c r="A34" s="144"/>
      <c r="B34" s="144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</row>
    <row r="35" spans="1:18" x14ac:dyDescent="0.2">
      <c r="A35" s="144"/>
      <c r="B35" s="144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</row>
    <row r="36" spans="1:18" x14ac:dyDescent="0.2">
      <c r="A36" s="144"/>
      <c r="B36" s="144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</row>
    <row r="37" spans="1:18" x14ac:dyDescent="0.2">
      <c r="A37" s="144"/>
      <c r="B37" s="144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</row>
    <row r="38" spans="1:18" x14ac:dyDescent="0.2">
      <c r="A38" s="144"/>
      <c r="B38" s="144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</row>
  </sheetData>
  <pageMargins left="0.511811024" right="0.511811024" top="0.78740157499999996" bottom="0.78740157499999996" header="0.31496062000000002" footer="0.31496062000000002"/>
  <customProperties>
    <customPr name="_pios_id" r:id="rId1"/>
    <customPr name="EpmWorksheetKeyString_GU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C45E0-6F75-4470-AA24-1D4340342C14}">
  <sheetPr>
    <tabColor rgb="FF9FC272"/>
  </sheetPr>
  <dimension ref="A1:I41"/>
  <sheetViews>
    <sheetView showGridLines="0" topLeftCell="A25" zoomScaleNormal="100" workbookViewId="0">
      <pane xSplit="1" topLeftCell="B1" activePane="topRight" state="frozen"/>
      <selection pane="topRight" activeCell="E50" sqref="E50"/>
    </sheetView>
  </sheetViews>
  <sheetFormatPr defaultColWidth="9.140625" defaultRowHeight="10.5" x14ac:dyDescent="0.15"/>
  <cols>
    <col min="1" max="1" width="54.85546875" style="143" customWidth="1"/>
    <col min="2" max="2" width="0.85546875" style="143" customWidth="1"/>
    <col min="3" max="3" width="12.7109375" style="142" customWidth="1"/>
    <col min="4" max="4" width="0.85546875" style="142" customWidth="1"/>
    <col min="5" max="5" width="12.7109375" style="142" customWidth="1"/>
    <col min="6" max="6" width="0.85546875" style="142" customWidth="1"/>
    <col min="7" max="7" width="12.7109375" style="142" customWidth="1"/>
    <col min="8" max="8" width="0.85546875" style="142" customWidth="1"/>
    <col min="9" max="9" width="12.7109375" style="142" customWidth="1"/>
    <col min="10" max="16384" width="9.140625" style="142"/>
  </cols>
  <sheetData>
    <row r="1" spans="1:9" s="138" customFormat="1" ht="13.5" customHeight="1" x14ac:dyDescent="0.15">
      <c r="A1" s="152"/>
      <c r="B1" s="168"/>
      <c r="C1" s="169"/>
      <c r="D1" s="169"/>
      <c r="E1" s="169"/>
      <c r="F1" s="169"/>
      <c r="G1" s="169"/>
      <c r="H1" s="169"/>
      <c r="I1" s="169"/>
    </row>
    <row r="2" spans="1:9" s="138" customFormat="1" ht="14.1" customHeight="1" x14ac:dyDescent="0.15">
      <c r="A2" s="152"/>
      <c r="B2" s="169"/>
      <c r="C2" s="169"/>
      <c r="D2" s="169"/>
      <c r="E2" s="169"/>
      <c r="F2" s="169"/>
      <c r="G2" s="169"/>
      <c r="H2" s="169"/>
      <c r="I2" s="169"/>
    </row>
    <row r="3" spans="1:9" s="138" customFormat="1" ht="14.1" customHeight="1" x14ac:dyDescent="0.15">
      <c r="A3" s="156"/>
      <c r="B3" s="169"/>
      <c r="C3" s="169"/>
      <c r="D3" s="169"/>
      <c r="E3" s="169"/>
      <c r="F3" s="169"/>
      <c r="G3" s="169"/>
      <c r="H3" s="169"/>
      <c r="I3" s="169"/>
    </row>
    <row r="4" spans="1:9" s="138" customFormat="1" x14ac:dyDescent="0.15">
      <c r="A4" s="189" t="s">
        <v>244</v>
      </c>
      <c r="B4" s="169"/>
      <c r="C4" s="169"/>
      <c r="D4" s="169"/>
      <c r="E4" s="169"/>
      <c r="F4" s="169"/>
      <c r="G4" s="169"/>
      <c r="H4" s="169"/>
      <c r="I4" s="148"/>
    </row>
    <row r="5" spans="1:9" s="138" customFormat="1" ht="14.1" customHeight="1" x14ac:dyDescent="0.15">
      <c r="A5" s="161" t="s">
        <v>80</v>
      </c>
      <c r="B5" s="169"/>
      <c r="C5" s="248" t="s">
        <v>0</v>
      </c>
      <c r="D5" s="248"/>
      <c r="E5" s="248"/>
      <c r="F5" s="186"/>
      <c r="G5" s="248" t="s">
        <v>1</v>
      </c>
      <c r="H5" s="248"/>
      <c r="I5" s="248"/>
    </row>
    <row r="6" spans="1:9" s="138" customFormat="1" ht="27" customHeight="1" x14ac:dyDescent="0.2">
      <c r="C6" s="228" t="s">
        <v>292</v>
      </c>
      <c r="D6" s="229"/>
      <c r="E6" s="228" t="s">
        <v>271</v>
      </c>
      <c r="F6" s="230"/>
      <c r="G6" s="228" t="s">
        <v>292</v>
      </c>
      <c r="H6" s="229"/>
      <c r="I6" s="228" t="s">
        <v>271</v>
      </c>
    </row>
    <row r="7" spans="1:9" s="139" customFormat="1" ht="14.1" customHeight="1" x14ac:dyDescent="0.2">
      <c r="A7" s="190" t="s">
        <v>245</v>
      </c>
      <c r="B7" s="190"/>
      <c r="C7" s="231">
        <v>0</v>
      </c>
      <c r="D7" s="232"/>
      <c r="E7" s="231">
        <v>0</v>
      </c>
      <c r="F7" s="232"/>
      <c r="G7" s="231">
        <v>7598</v>
      </c>
      <c r="H7" s="232"/>
      <c r="I7" s="231">
        <v>6783</v>
      </c>
    </row>
    <row r="8" spans="1:9" s="140" customFormat="1" ht="14.1" customHeight="1" x14ac:dyDescent="0.2">
      <c r="A8" s="191" t="s">
        <v>246</v>
      </c>
      <c r="B8" s="192"/>
      <c r="C8" s="231">
        <v>0</v>
      </c>
      <c r="D8" s="231"/>
      <c r="E8" s="231">
        <v>0</v>
      </c>
      <c r="F8" s="234"/>
      <c r="G8" s="233">
        <v>7581</v>
      </c>
      <c r="H8" s="234"/>
      <c r="I8" s="233">
        <v>6679</v>
      </c>
    </row>
    <row r="9" spans="1:9" s="139" customFormat="1" ht="14.1" customHeight="1" x14ac:dyDescent="0.2">
      <c r="A9" s="191" t="s">
        <v>247</v>
      </c>
      <c r="B9" s="193"/>
      <c r="C9" s="231">
        <v>0</v>
      </c>
      <c r="D9" s="231"/>
      <c r="E9" s="231">
        <v>0</v>
      </c>
      <c r="F9" s="232"/>
      <c r="G9" s="233">
        <v>-14</v>
      </c>
      <c r="H9" s="232"/>
      <c r="I9" s="233">
        <v>-10</v>
      </c>
    </row>
    <row r="10" spans="1:9" s="139" customFormat="1" ht="14.1" customHeight="1" x14ac:dyDescent="0.2">
      <c r="A10" s="191" t="s">
        <v>248</v>
      </c>
      <c r="B10" s="194"/>
      <c r="C10" s="231">
        <v>0</v>
      </c>
      <c r="D10" s="231"/>
      <c r="E10" s="231">
        <v>0</v>
      </c>
      <c r="F10" s="232"/>
      <c r="G10" s="233">
        <v>31</v>
      </c>
      <c r="H10" s="232"/>
      <c r="I10" s="233">
        <v>114</v>
      </c>
    </row>
    <row r="11" spans="1:9" s="139" customFormat="1" ht="14.1" customHeight="1" x14ac:dyDescent="0.2">
      <c r="A11" s="195" t="s">
        <v>249</v>
      </c>
      <c r="B11" s="193"/>
      <c r="C11" s="231">
        <v>-183</v>
      </c>
      <c r="D11" s="231"/>
      <c r="E11" s="231">
        <v>-794</v>
      </c>
      <c r="F11" s="232"/>
      <c r="G11" s="231">
        <v>-3949</v>
      </c>
      <c r="H11" s="232"/>
      <c r="I11" s="231">
        <v>-4036</v>
      </c>
    </row>
    <row r="12" spans="1:9" s="139" customFormat="1" ht="14.1" customHeight="1" x14ac:dyDescent="0.2">
      <c r="A12" s="69" t="s">
        <v>54</v>
      </c>
      <c r="B12" s="194"/>
      <c r="C12" s="233">
        <v>0</v>
      </c>
      <c r="D12" s="231"/>
      <c r="E12" s="233">
        <v>0</v>
      </c>
      <c r="F12" s="232"/>
      <c r="G12" s="233">
        <v>-2922</v>
      </c>
      <c r="H12" s="232"/>
      <c r="I12" s="233">
        <v>-2457</v>
      </c>
    </row>
    <row r="13" spans="1:9" s="139" customFormat="1" ht="14.1" customHeight="1" collapsed="1" x14ac:dyDescent="0.2">
      <c r="A13" s="69" t="s">
        <v>250</v>
      </c>
      <c r="B13" s="194"/>
      <c r="C13" s="233">
        <v>-183</v>
      </c>
      <c r="D13" s="231"/>
      <c r="E13" s="233">
        <v>-794</v>
      </c>
      <c r="F13" s="232"/>
      <c r="G13" s="233">
        <v>-1027</v>
      </c>
      <c r="H13" s="232"/>
      <c r="I13" s="233">
        <v>-1579</v>
      </c>
    </row>
    <row r="14" spans="1:9" s="139" customFormat="1" ht="14.1" customHeight="1" x14ac:dyDescent="0.2">
      <c r="A14" s="196" t="s">
        <v>251</v>
      </c>
      <c r="B14" s="194"/>
      <c r="C14" s="235">
        <v>-183</v>
      </c>
      <c r="D14" s="232"/>
      <c r="E14" s="235">
        <v>-794</v>
      </c>
      <c r="F14" s="232"/>
      <c r="G14" s="235">
        <v>3649</v>
      </c>
      <c r="H14" s="232"/>
      <c r="I14" s="235">
        <v>2747</v>
      </c>
    </row>
    <row r="15" spans="1:9" s="139" customFormat="1" ht="14.1" customHeight="1" x14ac:dyDescent="0.2">
      <c r="A15" s="197" t="s">
        <v>84</v>
      </c>
      <c r="B15" s="194"/>
      <c r="C15" s="233">
        <v>-8</v>
      </c>
      <c r="D15" s="231"/>
      <c r="E15" s="233">
        <v>-8</v>
      </c>
      <c r="F15" s="232"/>
      <c r="G15" s="233">
        <v>-936</v>
      </c>
      <c r="H15" s="232"/>
      <c r="I15" s="233">
        <v>-803</v>
      </c>
    </row>
    <row r="16" spans="1:9" s="139" customFormat="1" ht="14.1" customHeight="1" x14ac:dyDescent="0.2">
      <c r="A16" s="196" t="s">
        <v>252</v>
      </c>
      <c r="B16" s="194"/>
      <c r="C16" s="235">
        <v>-191</v>
      </c>
      <c r="D16" s="232"/>
      <c r="E16" s="235">
        <v>-802</v>
      </c>
      <c r="F16" s="232"/>
      <c r="G16" s="235">
        <v>2713</v>
      </c>
      <c r="H16" s="232"/>
      <c r="I16" s="235">
        <v>1944</v>
      </c>
    </row>
    <row r="17" spans="1:9" s="139" customFormat="1" ht="14.1" customHeight="1" x14ac:dyDescent="0.2">
      <c r="A17" s="196" t="s">
        <v>253</v>
      </c>
      <c r="B17" s="194"/>
      <c r="C17" s="235">
        <v>12212</v>
      </c>
      <c r="D17" s="232"/>
      <c r="E17" s="235">
        <v>12669</v>
      </c>
      <c r="F17" s="232"/>
      <c r="G17" s="235">
        <v>12483</v>
      </c>
      <c r="H17" s="232"/>
      <c r="I17" s="235">
        <v>13070</v>
      </c>
    </row>
    <row r="18" spans="1:9" s="139" customFormat="1" ht="14.1" customHeight="1" x14ac:dyDescent="0.2">
      <c r="A18" s="198" t="s">
        <v>59</v>
      </c>
      <c r="B18" s="194"/>
      <c r="C18" s="233">
        <v>11551</v>
      </c>
      <c r="D18" s="231"/>
      <c r="E18" s="233">
        <v>9528</v>
      </c>
      <c r="F18" s="232"/>
      <c r="G18" s="233">
        <v>11488</v>
      </c>
      <c r="H18" s="232"/>
      <c r="I18" s="233">
        <v>9393</v>
      </c>
    </row>
    <row r="19" spans="1:9" s="139" customFormat="1" ht="14.1" customHeight="1" x14ac:dyDescent="0.2">
      <c r="A19" s="69" t="s">
        <v>63</v>
      </c>
      <c r="B19" s="194"/>
      <c r="C19" s="233">
        <v>328</v>
      </c>
      <c r="D19" s="231"/>
      <c r="E19" s="233">
        <v>1393</v>
      </c>
      <c r="F19" s="232"/>
      <c r="G19" s="233">
        <v>663</v>
      </c>
      <c r="H19" s="232"/>
      <c r="I19" s="233">
        <v>1896</v>
      </c>
    </row>
    <row r="20" spans="1:9" s="139" customFormat="1" ht="14.1" customHeight="1" x14ac:dyDescent="0.2">
      <c r="A20" s="69" t="s">
        <v>248</v>
      </c>
      <c r="B20" s="192"/>
      <c r="C20" s="233">
        <v>333</v>
      </c>
      <c r="D20" s="231"/>
      <c r="E20" s="233">
        <v>1748</v>
      </c>
      <c r="F20" s="232"/>
      <c r="G20" s="233">
        <v>332</v>
      </c>
      <c r="H20" s="232"/>
      <c r="I20" s="233">
        <v>1781</v>
      </c>
    </row>
    <row r="21" spans="1:9" s="138" customFormat="1" ht="14.1" customHeight="1" thickBot="1" x14ac:dyDescent="0.25">
      <c r="A21" s="199" t="s">
        <v>254</v>
      </c>
      <c r="B21" s="200"/>
      <c r="C21" s="236">
        <v>12021</v>
      </c>
      <c r="D21" s="237"/>
      <c r="E21" s="236">
        <v>11867</v>
      </c>
      <c r="F21" s="237"/>
      <c r="G21" s="236">
        <v>15196</v>
      </c>
      <c r="H21" s="237"/>
      <c r="I21" s="236">
        <v>15014</v>
      </c>
    </row>
    <row r="22" spans="1:9" s="139" customFormat="1" ht="14.1" customHeight="1" thickTop="1" x14ac:dyDescent="0.2">
      <c r="A22" s="196"/>
      <c r="B22" s="194"/>
      <c r="C22" s="232"/>
      <c r="D22" s="232"/>
      <c r="E22" s="235"/>
      <c r="F22" s="232"/>
      <c r="G22" s="235"/>
      <c r="H22" s="232"/>
      <c r="I22" s="235"/>
    </row>
    <row r="23" spans="1:9" s="138" customFormat="1" ht="14.1" customHeight="1" thickBot="1" x14ac:dyDescent="0.25">
      <c r="A23" s="199" t="s">
        <v>255</v>
      </c>
      <c r="B23" s="201"/>
      <c r="C23" s="236">
        <v>12021</v>
      </c>
      <c r="D23" s="237"/>
      <c r="E23" s="236">
        <v>11867</v>
      </c>
      <c r="F23" s="237"/>
      <c r="G23" s="236">
        <v>15196</v>
      </c>
      <c r="H23" s="237"/>
      <c r="I23" s="236">
        <v>15014</v>
      </c>
    </row>
    <row r="24" spans="1:9" s="140" customFormat="1" ht="14.1" customHeight="1" thickTop="1" x14ac:dyDescent="0.2">
      <c r="A24" s="202" t="s">
        <v>256</v>
      </c>
      <c r="B24" s="203"/>
      <c r="C24" s="235">
        <v>61</v>
      </c>
      <c r="D24" s="235"/>
      <c r="E24" s="235">
        <v>56</v>
      </c>
      <c r="F24" s="235"/>
      <c r="G24" s="235">
        <v>992</v>
      </c>
      <c r="H24" s="235"/>
      <c r="I24" s="235">
        <v>941</v>
      </c>
    </row>
    <row r="25" spans="1:9" s="139" customFormat="1" ht="14.1" customHeight="1" x14ac:dyDescent="0.2">
      <c r="A25" s="66" t="s">
        <v>257</v>
      </c>
      <c r="B25" s="66"/>
      <c r="C25" s="233">
        <v>54</v>
      </c>
      <c r="D25" s="231"/>
      <c r="E25" s="233">
        <v>50</v>
      </c>
      <c r="F25" s="233"/>
      <c r="G25" s="233">
        <v>765</v>
      </c>
      <c r="H25" s="233"/>
      <c r="I25" s="233">
        <v>732</v>
      </c>
    </row>
    <row r="26" spans="1:9" s="139" customFormat="1" ht="14.1" customHeight="1" x14ac:dyDescent="0.2">
      <c r="A26" s="66" t="s">
        <v>258</v>
      </c>
      <c r="B26" s="204"/>
      <c r="C26" s="233">
        <v>6</v>
      </c>
      <c r="D26" s="231"/>
      <c r="E26" s="233">
        <v>5</v>
      </c>
      <c r="F26" s="233"/>
      <c r="G26" s="233">
        <v>167</v>
      </c>
      <c r="H26" s="233"/>
      <c r="I26" s="233">
        <v>155</v>
      </c>
    </row>
    <row r="27" spans="1:9" s="139" customFormat="1" ht="14.1" customHeight="1" x14ac:dyDescent="0.2">
      <c r="A27" s="66" t="s">
        <v>259</v>
      </c>
      <c r="B27" s="66"/>
      <c r="C27" s="233">
        <v>1</v>
      </c>
      <c r="D27" s="231"/>
      <c r="E27" s="233">
        <v>1</v>
      </c>
      <c r="F27" s="233"/>
      <c r="G27" s="233">
        <v>47</v>
      </c>
      <c r="H27" s="233"/>
      <c r="I27" s="233">
        <v>46</v>
      </c>
    </row>
    <row r="28" spans="1:9" s="139" customFormat="1" ht="14.1" customHeight="1" x14ac:dyDescent="0.2">
      <c r="A28" s="66" t="s">
        <v>89</v>
      </c>
      <c r="B28" s="66"/>
      <c r="C28" s="233">
        <v>0</v>
      </c>
      <c r="D28" s="231"/>
      <c r="E28" s="233">
        <v>0</v>
      </c>
      <c r="F28" s="233"/>
      <c r="G28" s="233">
        <v>13</v>
      </c>
      <c r="H28" s="233"/>
      <c r="I28" s="233">
        <v>8</v>
      </c>
    </row>
    <row r="29" spans="1:9" s="140" customFormat="1" ht="14.1" customHeight="1" x14ac:dyDescent="0.2">
      <c r="A29" s="205" t="s">
        <v>260</v>
      </c>
      <c r="B29" s="206"/>
      <c r="C29" s="235">
        <v>304</v>
      </c>
      <c r="D29" s="235"/>
      <c r="E29" s="235">
        <v>531</v>
      </c>
      <c r="F29" s="235"/>
      <c r="G29" s="235">
        <v>1698</v>
      </c>
      <c r="H29" s="235"/>
      <c r="I29" s="235">
        <v>1603</v>
      </c>
    </row>
    <row r="30" spans="1:9" s="139" customFormat="1" ht="14.1" customHeight="1" x14ac:dyDescent="0.2">
      <c r="A30" s="204" t="s">
        <v>261</v>
      </c>
      <c r="B30" s="204"/>
      <c r="C30" s="233">
        <v>303</v>
      </c>
      <c r="D30" s="231"/>
      <c r="E30" s="233">
        <v>531</v>
      </c>
      <c r="F30" s="233"/>
      <c r="G30" s="233">
        <v>1221</v>
      </c>
      <c r="H30" s="233"/>
      <c r="I30" s="233">
        <v>1160</v>
      </c>
    </row>
    <row r="31" spans="1:9" s="139" customFormat="1" ht="14.1" customHeight="1" x14ac:dyDescent="0.2">
      <c r="A31" s="66" t="s">
        <v>262</v>
      </c>
      <c r="B31" s="204"/>
      <c r="C31" s="233">
        <v>0</v>
      </c>
      <c r="D31" s="231"/>
      <c r="E31" s="233">
        <v>0</v>
      </c>
      <c r="F31" s="233"/>
      <c r="G31" s="233">
        <v>464</v>
      </c>
      <c r="H31" s="233"/>
      <c r="I31" s="233">
        <v>421</v>
      </c>
    </row>
    <row r="32" spans="1:9" s="139" customFormat="1" ht="14.1" customHeight="1" x14ac:dyDescent="0.2">
      <c r="A32" s="66" t="s">
        <v>263</v>
      </c>
      <c r="B32" s="204"/>
      <c r="C32" s="233">
        <v>1</v>
      </c>
      <c r="D32" s="231"/>
      <c r="E32" s="233">
        <v>0</v>
      </c>
      <c r="F32" s="233"/>
      <c r="G32" s="233">
        <v>13</v>
      </c>
      <c r="H32" s="233"/>
      <c r="I32" s="233">
        <v>22</v>
      </c>
    </row>
    <row r="33" spans="1:9" s="140" customFormat="1" ht="14.1" customHeight="1" x14ac:dyDescent="0.2">
      <c r="A33" s="192" t="s">
        <v>264</v>
      </c>
      <c r="B33" s="207"/>
      <c r="C33" s="235">
        <v>600</v>
      </c>
      <c r="D33" s="235"/>
      <c r="E33" s="235">
        <v>798</v>
      </c>
      <c r="F33" s="235"/>
      <c r="G33" s="235">
        <v>1355</v>
      </c>
      <c r="H33" s="235"/>
      <c r="I33" s="235">
        <v>1600</v>
      </c>
    </row>
    <row r="34" spans="1:9" s="139" customFormat="1" ht="14.1" customHeight="1" collapsed="1" x14ac:dyDescent="0.2">
      <c r="A34" s="66" t="s">
        <v>265</v>
      </c>
      <c r="B34" s="69"/>
      <c r="C34" s="233">
        <v>600</v>
      </c>
      <c r="D34" s="231"/>
      <c r="E34" s="233">
        <v>798</v>
      </c>
      <c r="F34" s="233"/>
      <c r="G34" s="233">
        <v>1355</v>
      </c>
      <c r="H34" s="233"/>
      <c r="I34" s="233">
        <v>1600</v>
      </c>
    </row>
    <row r="35" spans="1:9" s="140" customFormat="1" ht="14.1" customHeight="1" x14ac:dyDescent="0.2">
      <c r="A35" s="208" t="s">
        <v>266</v>
      </c>
      <c r="B35" s="190"/>
      <c r="C35" s="235">
        <v>11056</v>
      </c>
      <c r="D35" s="235"/>
      <c r="E35" s="235">
        <v>10482</v>
      </c>
      <c r="F35" s="235"/>
      <c r="G35" s="235">
        <v>11151</v>
      </c>
      <c r="H35" s="235"/>
      <c r="I35" s="235">
        <v>10870</v>
      </c>
    </row>
    <row r="36" spans="1:9" s="139" customFormat="1" ht="14.1" customHeight="1" x14ac:dyDescent="0.2">
      <c r="A36" s="193" t="s">
        <v>267</v>
      </c>
      <c r="C36" s="233">
        <v>3089</v>
      </c>
      <c r="D36" s="231"/>
      <c r="E36" s="233">
        <v>4674</v>
      </c>
      <c r="F36" s="233"/>
      <c r="G36" s="233">
        <v>3089</v>
      </c>
      <c r="H36" s="233"/>
      <c r="I36" s="233">
        <v>4702</v>
      </c>
    </row>
    <row r="37" spans="1:9" s="139" customFormat="1" ht="14.1" customHeight="1" x14ac:dyDescent="0.2">
      <c r="A37" s="193" t="s">
        <v>268</v>
      </c>
      <c r="B37" s="190"/>
      <c r="C37" s="233">
        <v>7967</v>
      </c>
      <c r="D37" s="231"/>
      <c r="E37" s="233">
        <v>5808</v>
      </c>
      <c r="F37" s="233"/>
      <c r="G37" s="233">
        <v>7967</v>
      </c>
      <c r="H37" s="233"/>
      <c r="I37" s="233">
        <v>5808</v>
      </c>
    </row>
    <row r="38" spans="1:9" s="139" customFormat="1" ht="12" x14ac:dyDescent="0.2">
      <c r="A38" s="66" t="s">
        <v>269</v>
      </c>
      <c r="B38" s="69"/>
      <c r="C38" s="233">
        <v>0</v>
      </c>
      <c r="D38" s="231"/>
      <c r="E38" s="233">
        <v>0</v>
      </c>
      <c r="F38" s="233"/>
      <c r="G38" s="233">
        <v>95</v>
      </c>
      <c r="H38" s="233"/>
      <c r="I38" s="233">
        <v>360</v>
      </c>
    </row>
    <row r="39" spans="1:9" s="139" customFormat="1" x14ac:dyDescent="0.15">
      <c r="A39" s="66"/>
      <c r="B39" s="69"/>
      <c r="C39" s="106"/>
      <c r="D39" s="187"/>
      <c r="E39" s="106"/>
      <c r="F39" s="106"/>
      <c r="G39" s="106"/>
      <c r="H39" s="106"/>
      <c r="I39" s="106"/>
    </row>
    <row r="40" spans="1:9" ht="14.1" customHeight="1" x14ac:dyDescent="0.15">
      <c r="A40" s="141" t="s">
        <v>25</v>
      </c>
      <c r="B40" s="141"/>
      <c r="C40" s="141"/>
      <c r="D40" s="141"/>
      <c r="E40" s="141"/>
      <c r="F40" s="141"/>
      <c r="G40" s="141"/>
      <c r="H40" s="141"/>
      <c r="I40" s="141"/>
    </row>
    <row r="41" spans="1:9" ht="5.0999999999999996" customHeight="1" x14ac:dyDescent="0.15">
      <c r="A41" s="142"/>
      <c r="B41" s="142"/>
    </row>
  </sheetData>
  <mergeCells count="2">
    <mergeCell ref="C5:E5"/>
    <mergeCell ref="G5:I5"/>
  </mergeCells>
  <conditionalFormatting sqref="A11:A28">
    <cfRule type="expression" dxfId="5" priority="5">
      <formula>COUNTBLANK(#REF!)&gt;0</formula>
    </cfRule>
    <cfRule type="expression" dxfId="4" priority="6">
      <formula>COUNTIF(#REF!,"&lt;&gt;"&amp;0)=0</formula>
    </cfRule>
  </conditionalFormatting>
  <conditionalFormatting sqref="A31:A32 A34:B34 A38:B39">
    <cfRule type="expression" dxfId="3" priority="1">
      <formula>COUNTBLANK(#REF!)&gt;0</formula>
    </cfRule>
    <cfRule type="expression" dxfId="2" priority="2">
      <formula>COUNTIF(#REF!,"&lt;&gt;"&amp;0)=0</formula>
    </cfRule>
  </conditionalFormatting>
  <conditionalFormatting sqref="B23:B25 B27:B28">
    <cfRule type="expression" dxfId="1" priority="3">
      <formula>COUNTBLANK(#REF!)&gt;0</formula>
    </cfRule>
    <cfRule type="expression" dxfId="0" priority="4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  <customPr name="EpmWorksheetKeyString_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64CD3-446A-4F12-9329-35D67FA1555D}">
  <sheetPr codeName="Planilha2">
    <tabColor rgb="FF014489"/>
    <outlinePr summaryBelow="0"/>
  </sheetPr>
  <dimension ref="A1:BA74"/>
  <sheetViews>
    <sheetView showGridLines="0" zoomScaleNormal="100" zoomScaleSheetLayoutView="100" workbookViewId="0">
      <pane xSplit="5" ySplit="5" topLeftCell="F59" activePane="bottomRight" state="frozen"/>
      <selection activeCell="K30" sqref="K30"/>
      <selection pane="topRight" activeCell="K30" sqref="K30"/>
      <selection pane="bottomLeft" activeCell="K30" sqref="K30"/>
      <selection pane="bottomRight" activeCell="P88" sqref="P88"/>
    </sheetView>
  </sheetViews>
  <sheetFormatPr defaultColWidth="9.140625" defaultRowHeight="10.5" outlineLevelCol="1" x14ac:dyDescent="0.15"/>
  <cols>
    <col min="1" max="3" width="2.7109375" style="3" customWidth="1"/>
    <col min="4" max="4" width="46.140625" style="3" customWidth="1"/>
    <col min="5" max="5" width="0.85546875" style="3" customWidth="1"/>
    <col min="6" max="6" width="12.7109375" style="3" customWidth="1"/>
    <col min="7" max="7" width="0.85546875" style="3" customWidth="1"/>
    <col min="8" max="8" width="12.7109375" style="3" customWidth="1"/>
    <col min="9" max="9" width="0.85546875" style="3" customWidth="1"/>
    <col min="10" max="10" width="12.7109375" style="3" customWidth="1"/>
    <col min="11" max="11" width="0.85546875" style="3" customWidth="1"/>
    <col min="12" max="12" width="12.85546875" style="3" customWidth="1"/>
    <col min="13" max="13" width="0.85546875" style="3" customWidth="1"/>
    <col min="14" max="14" width="12.85546875" style="3" customWidth="1"/>
    <col min="15" max="15" width="0.85546875" style="3" customWidth="1"/>
    <col min="16" max="16" width="12.85546875" style="3" customWidth="1"/>
    <col min="17" max="17" width="0.85546875" style="3" customWidth="1"/>
    <col min="18" max="18" width="12.7109375" style="3" customWidth="1"/>
    <col min="19" max="19" width="0.85546875" style="3" customWidth="1"/>
    <col min="20" max="20" width="12.7109375" style="3" customWidth="1"/>
    <col min="21" max="21" width="0.85546875" style="3" customWidth="1" outlineLevel="1"/>
    <col min="22" max="22" width="12.7109375" style="3" customWidth="1" outlineLevel="1"/>
    <col min="23" max="23" width="0.85546875" style="3" customWidth="1" outlineLevel="1"/>
    <col min="24" max="24" width="12.7109375" style="3" customWidth="1" outlineLevel="1"/>
    <col min="25" max="25" width="0.85546875" style="3" customWidth="1" outlineLevel="1"/>
    <col min="26" max="26" width="12.7109375" style="3" customWidth="1" outlineLevel="1"/>
    <col min="27" max="27" width="0.85546875" style="3" customWidth="1"/>
    <col min="28" max="28" width="12.7109375" style="3" customWidth="1"/>
    <col min="29" max="29" width="0.85546875" style="3" customWidth="1" outlineLevel="1"/>
    <col min="30" max="30" width="12.7109375" style="3" customWidth="1" outlineLevel="1"/>
    <col min="31" max="31" width="0.85546875" style="3" customWidth="1" outlineLevel="1"/>
    <col min="32" max="32" width="12.7109375" style="3" customWidth="1" outlineLevel="1"/>
    <col min="33" max="33" width="0.85546875" style="3" customWidth="1" outlineLevel="1"/>
    <col min="34" max="34" width="12.7109375" style="3" customWidth="1" outlineLevel="1"/>
    <col min="35" max="35" width="0.85546875" style="3" customWidth="1"/>
    <col min="36" max="36" width="12.7109375" style="3" customWidth="1"/>
    <col min="37" max="37" width="0.85546875" style="3" customWidth="1" outlineLevel="1"/>
    <col min="38" max="38" width="12.7109375" style="3" customWidth="1" outlineLevel="1"/>
    <col min="39" max="39" width="0.85546875" style="3" customWidth="1" outlineLevel="1"/>
    <col min="40" max="40" width="12.7109375" style="3" customWidth="1" outlineLevel="1"/>
    <col min="41" max="41" width="0.85546875" style="3" customWidth="1" outlineLevel="1"/>
    <col min="42" max="42" width="12.7109375" style="3" customWidth="1" outlineLevel="1"/>
    <col min="43" max="43" width="0.85546875" style="3" customWidth="1"/>
    <col min="44" max="44" width="12.7109375" style="3" customWidth="1"/>
    <col min="45" max="45" width="0.85546875" style="3" customWidth="1" outlineLevel="1"/>
    <col min="46" max="46" width="12.7109375" style="3" customWidth="1" outlineLevel="1"/>
    <col min="47" max="47" width="0.85546875" style="3" customWidth="1" outlineLevel="1"/>
    <col min="48" max="48" width="12.7109375" style="3" customWidth="1" outlineLevel="1"/>
    <col min="49" max="49" width="0.85546875" style="3" customWidth="1" outlineLevel="1"/>
    <col min="50" max="50" width="12.7109375" style="3" customWidth="1" outlineLevel="1"/>
    <col min="51" max="51" width="0.85546875" style="3" customWidth="1"/>
    <col min="52" max="52" width="12.7109375" style="3" customWidth="1"/>
    <col min="53" max="53" width="0.85546875" style="3" customWidth="1"/>
    <col min="54" max="16384" width="9.140625" style="3"/>
  </cols>
  <sheetData>
    <row r="1" spans="1:53" s="24" customFormat="1" x14ac:dyDescent="0.15">
      <c r="A1" s="146"/>
      <c r="B1" s="146"/>
      <c r="C1" s="146"/>
      <c r="D1" s="146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8"/>
      <c r="U1" s="147"/>
      <c r="V1" s="148"/>
      <c r="W1" s="147"/>
      <c r="X1" s="148"/>
      <c r="Y1" s="147"/>
      <c r="Z1" s="148"/>
      <c r="AA1" s="147"/>
      <c r="AB1" s="148"/>
      <c r="AC1" s="147"/>
      <c r="AD1" s="148"/>
      <c r="AE1" s="147"/>
      <c r="AF1" s="148"/>
      <c r="AG1" s="147"/>
      <c r="AH1" s="148"/>
      <c r="AI1" s="147"/>
      <c r="AJ1" s="148"/>
      <c r="AK1" s="147"/>
      <c r="AL1" s="148"/>
      <c r="AM1" s="147"/>
      <c r="AN1" s="148"/>
      <c r="AO1" s="147"/>
      <c r="AP1" s="148"/>
      <c r="AQ1" s="147"/>
      <c r="AR1" s="148"/>
      <c r="AS1" s="147"/>
      <c r="AT1" s="148"/>
      <c r="AU1" s="147"/>
      <c r="AV1" s="148"/>
      <c r="AW1" s="147"/>
      <c r="AX1" s="148"/>
      <c r="AY1" s="147"/>
      <c r="AZ1" s="148"/>
    </row>
    <row r="2" spans="1:53" s="24" customFormat="1" ht="14.25" customHeight="1" x14ac:dyDescent="0.15">
      <c r="A2" s="243"/>
      <c r="B2" s="243"/>
      <c r="C2" s="243"/>
      <c r="D2" s="243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8"/>
      <c r="U2" s="147"/>
      <c r="V2" s="148"/>
      <c r="W2" s="147"/>
      <c r="X2" s="148"/>
      <c r="Y2" s="147"/>
      <c r="Z2" s="148"/>
      <c r="AA2" s="147"/>
      <c r="AB2" s="148"/>
      <c r="AC2" s="147"/>
      <c r="AD2" s="148"/>
      <c r="AE2" s="147"/>
      <c r="AF2" s="148"/>
      <c r="AG2" s="147"/>
      <c r="AH2" s="148"/>
      <c r="AI2" s="147"/>
      <c r="AJ2" s="148"/>
      <c r="AK2" s="147"/>
      <c r="AL2" s="148"/>
      <c r="AM2" s="147"/>
      <c r="AN2" s="148"/>
      <c r="AO2" s="147"/>
      <c r="AP2" s="148"/>
      <c r="AQ2" s="147"/>
      <c r="AR2" s="148"/>
      <c r="AS2" s="147"/>
      <c r="AT2" s="148"/>
      <c r="AU2" s="147"/>
      <c r="AV2" s="148"/>
      <c r="AW2" s="147"/>
      <c r="AX2" s="148"/>
      <c r="AY2" s="147"/>
      <c r="AZ2" s="148"/>
    </row>
    <row r="3" spans="1:53" ht="11.25" x14ac:dyDescent="0.2">
      <c r="A3" s="149"/>
      <c r="B3" s="149"/>
      <c r="C3" s="149"/>
      <c r="D3" s="149"/>
      <c r="E3" s="147"/>
      <c r="F3" s="147"/>
      <c r="G3" s="147"/>
      <c r="H3" s="147"/>
      <c r="I3" s="147"/>
      <c r="J3" s="147"/>
      <c r="K3" s="147"/>
      <c r="L3" s="176"/>
      <c r="M3" s="147"/>
      <c r="N3" s="176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</row>
    <row r="4" spans="1:53" s="7" customFormat="1" ht="14.25" collapsed="1" x14ac:dyDescent="0.15">
      <c r="A4" s="242" t="s">
        <v>143</v>
      </c>
      <c r="B4" s="242"/>
      <c r="C4" s="242"/>
      <c r="D4" s="242"/>
      <c r="E4" s="150"/>
      <c r="F4" s="244" t="s">
        <v>0</v>
      </c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4"/>
      <c r="Y4" s="244"/>
      <c r="Z4" s="244"/>
      <c r="AA4" s="244"/>
      <c r="AB4" s="244"/>
      <c r="AC4" s="244"/>
      <c r="AD4" s="244"/>
      <c r="AE4" s="244"/>
      <c r="AF4" s="244"/>
      <c r="AG4" s="244"/>
      <c r="AH4" s="244"/>
      <c r="AI4" s="244"/>
      <c r="AJ4" s="244"/>
      <c r="AK4" s="244"/>
      <c r="AL4" s="244"/>
      <c r="AM4" s="244"/>
      <c r="AN4" s="244"/>
      <c r="AO4" s="244"/>
      <c r="AP4" s="244"/>
      <c r="AQ4" s="244"/>
      <c r="AR4" s="244"/>
      <c r="AS4" s="244"/>
      <c r="AT4" s="244"/>
      <c r="AU4" s="244"/>
      <c r="AV4" s="244"/>
      <c r="AW4" s="244"/>
      <c r="AX4" s="244"/>
      <c r="AY4" s="244"/>
      <c r="AZ4" s="244"/>
      <c r="BA4" s="8"/>
    </row>
    <row r="5" spans="1:53" s="7" customFormat="1" ht="18" customHeight="1" x14ac:dyDescent="0.15">
      <c r="A5" s="151" t="s">
        <v>80</v>
      </c>
      <c r="B5" s="147"/>
      <c r="C5" s="147"/>
      <c r="D5" s="147"/>
      <c r="E5" s="152"/>
      <c r="F5" s="153">
        <v>45565</v>
      </c>
      <c r="G5" s="152"/>
      <c r="H5" s="153">
        <v>45473</v>
      </c>
      <c r="I5" s="152"/>
      <c r="J5" s="153">
        <v>45382</v>
      </c>
      <c r="K5" s="152"/>
      <c r="L5" s="153">
        <v>45291</v>
      </c>
      <c r="M5" s="152"/>
      <c r="N5" s="153">
        <v>45199</v>
      </c>
      <c r="O5" s="152"/>
      <c r="P5" s="153">
        <v>45107</v>
      </c>
      <c r="Q5" s="152"/>
      <c r="R5" s="153" t="s">
        <v>50</v>
      </c>
      <c r="S5" s="154"/>
      <c r="T5" s="153" t="s">
        <v>51</v>
      </c>
      <c r="U5" s="152"/>
      <c r="V5" s="153">
        <v>44834</v>
      </c>
      <c r="W5" s="152"/>
      <c r="X5" s="153">
        <v>44742</v>
      </c>
      <c r="Y5" s="152"/>
      <c r="Z5" s="153">
        <v>44651</v>
      </c>
      <c r="AA5" s="152"/>
      <c r="AB5" s="153">
        <v>44561</v>
      </c>
      <c r="AC5" s="152"/>
      <c r="AD5" s="153">
        <v>44469</v>
      </c>
      <c r="AE5" s="152"/>
      <c r="AF5" s="153">
        <v>44377</v>
      </c>
      <c r="AG5" s="152"/>
      <c r="AH5" s="153">
        <v>44286</v>
      </c>
      <c r="AI5" s="152"/>
      <c r="AJ5" s="153">
        <v>44196</v>
      </c>
      <c r="AK5" s="152"/>
      <c r="AL5" s="153">
        <v>44104</v>
      </c>
      <c r="AM5" s="152"/>
      <c r="AN5" s="153">
        <v>44012</v>
      </c>
      <c r="AO5" s="152"/>
      <c r="AP5" s="153">
        <v>43921</v>
      </c>
      <c r="AQ5" s="152"/>
      <c r="AR5" s="153">
        <v>43830</v>
      </c>
      <c r="AS5" s="152"/>
      <c r="AT5" s="153">
        <v>43738</v>
      </c>
      <c r="AU5" s="152"/>
      <c r="AV5" s="153">
        <v>43646</v>
      </c>
      <c r="AW5" s="152"/>
      <c r="AX5" s="153">
        <v>43555</v>
      </c>
      <c r="AY5" s="152"/>
      <c r="AZ5" s="153">
        <v>43465</v>
      </c>
      <c r="BA5" s="9"/>
    </row>
    <row r="6" spans="1:53" s="7" customFormat="1" ht="14.1" customHeight="1" x14ac:dyDescent="0.15">
      <c r="A6" s="9" t="s">
        <v>2</v>
      </c>
      <c r="B6" s="9"/>
      <c r="C6" s="9"/>
      <c r="D6" s="9"/>
      <c r="E6" s="9"/>
      <c r="F6" s="81"/>
      <c r="G6" s="9"/>
      <c r="H6" s="9"/>
      <c r="I6" s="9"/>
      <c r="J6" s="9"/>
      <c r="K6" s="9"/>
      <c r="L6" s="81"/>
      <c r="M6" s="9"/>
      <c r="N6" s="9"/>
      <c r="O6" s="9"/>
      <c r="P6" s="9"/>
      <c r="Q6" s="9"/>
      <c r="R6" s="9"/>
      <c r="S6" s="9"/>
      <c r="T6" s="81"/>
      <c r="U6" s="9"/>
      <c r="V6" s="9"/>
      <c r="W6" s="9"/>
      <c r="X6" s="9"/>
      <c r="Y6" s="9"/>
      <c r="Z6" s="9"/>
      <c r="AA6" s="9"/>
      <c r="AB6" s="81"/>
      <c r="AC6" s="9"/>
      <c r="AD6" s="9"/>
      <c r="AE6" s="9"/>
      <c r="AF6" s="9"/>
      <c r="AG6" s="9"/>
      <c r="AH6" s="9"/>
      <c r="AI6" s="9"/>
      <c r="AJ6" s="81"/>
      <c r="AK6" s="9"/>
      <c r="AL6" s="9"/>
      <c r="AM6" s="9"/>
      <c r="AN6" s="9"/>
      <c r="AO6" s="9"/>
      <c r="AP6" s="9"/>
      <c r="AQ6" s="9"/>
      <c r="AR6" s="81"/>
      <c r="AS6" s="9"/>
      <c r="AT6" s="9"/>
      <c r="AU6" s="9"/>
      <c r="AV6" s="9"/>
      <c r="AW6" s="9"/>
      <c r="AX6" s="9"/>
      <c r="AY6" s="9"/>
      <c r="AZ6" s="81"/>
      <c r="BA6" s="9"/>
    </row>
    <row r="7" spans="1:53" s="7" customFormat="1" ht="6" customHeight="1" x14ac:dyDescent="0.15">
      <c r="A7" s="9"/>
      <c r="B7" s="9"/>
      <c r="C7" s="9"/>
      <c r="D7" s="9"/>
      <c r="E7" s="9"/>
      <c r="F7" s="81"/>
      <c r="G7" s="9"/>
      <c r="H7" s="9"/>
      <c r="I7" s="9"/>
      <c r="J7" s="9"/>
      <c r="K7" s="9"/>
      <c r="L7" s="81"/>
      <c r="M7" s="9"/>
      <c r="N7" s="9"/>
      <c r="O7" s="9"/>
      <c r="P7" s="9"/>
      <c r="Q7" s="9"/>
      <c r="R7" s="9"/>
      <c r="S7" s="9"/>
      <c r="T7" s="81"/>
      <c r="U7" s="9"/>
      <c r="V7" s="9"/>
      <c r="W7" s="9"/>
      <c r="X7" s="9"/>
      <c r="Y7" s="9"/>
      <c r="Z7" s="9"/>
      <c r="AA7" s="9"/>
      <c r="AB7" s="81"/>
      <c r="AC7" s="9"/>
      <c r="AD7" s="9"/>
      <c r="AE7" s="9"/>
      <c r="AF7" s="9"/>
      <c r="AG7" s="9"/>
      <c r="AH7" s="9"/>
      <c r="AI7" s="9"/>
      <c r="AJ7" s="81"/>
      <c r="AK7" s="9"/>
      <c r="AL7" s="9"/>
      <c r="AM7" s="9"/>
      <c r="AN7" s="9"/>
      <c r="AO7" s="9"/>
      <c r="AP7" s="9"/>
      <c r="AQ7" s="9"/>
      <c r="AR7" s="81"/>
      <c r="AS7" s="9"/>
      <c r="AT7" s="9"/>
      <c r="AU7" s="9"/>
      <c r="AV7" s="9"/>
      <c r="AW7" s="9"/>
      <c r="AX7" s="9"/>
      <c r="AY7" s="9"/>
      <c r="AZ7" s="81"/>
      <c r="BA7" s="9"/>
    </row>
    <row r="8" spans="1:53" s="7" customFormat="1" ht="14.1" customHeight="1" x14ac:dyDescent="0.15">
      <c r="A8" s="44" t="s">
        <v>3</v>
      </c>
      <c r="B8" s="9"/>
      <c r="C8" s="9"/>
      <c r="D8" s="9"/>
      <c r="E8" s="9"/>
      <c r="F8" s="81"/>
      <c r="G8" s="9"/>
      <c r="H8" s="9"/>
      <c r="I8" s="9"/>
      <c r="J8" s="9"/>
      <c r="K8" s="9"/>
      <c r="L8" s="81"/>
      <c r="M8" s="9"/>
      <c r="N8" s="9"/>
      <c r="O8" s="9"/>
      <c r="P8" s="9"/>
      <c r="Q8" s="9"/>
      <c r="R8" s="9"/>
      <c r="S8" s="9"/>
      <c r="T8" s="81"/>
      <c r="U8" s="9"/>
      <c r="V8" s="9"/>
      <c r="W8" s="9"/>
      <c r="X8" s="9"/>
      <c r="Y8" s="9"/>
      <c r="Z8" s="9"/>
      <c r="AA8" s="9"/>
      <c r="AB8" s="81"/>
      <c r="AC8" s="9"/>
      <c r="AD8" s="9"/>
      <c r="AE8" s="9"/>
      <c r="AF8" s="9"/>
      <c r="AG8" s="9"/>
      <c r="AH8" s="9"/>
      <c r="AI8" s="9"/>
      <c r="AJ8" s="81"/>
      <c r="AK8" s="9"/>
      <c r="AL8" s="9"/>
      <c r="AM8" s="9"/>
      <c r="AN8" s="9"/>
      <c r="AO8" s="9"/>
      <c r="AP8" s="9"/>
      <c r="AQ8" s="9"/>
      <c r="AR8" s="81"/>
      <c r="AS8" s="9"/>
      <c r="AT8" s="9"/>
      <c r="AU8" s="9"/>
      <c r="AV8" s="9"/>
      <c r="AW8" s="9"/>
      <c r="AX8" s="9"/>
      <c r="AY8" s="9"/>
      <c r="AZ8" s="81"/>
      <c r="BA8" s="9"/>
    </row>
    <row r="9" spans="1:53" ht="14.1" customHeight="1" x14ac:dyDescent="0.15">
      <c r="B9" s="3" t="s">
        <v>4</v>
      </c>
      <c r="E9" s="4"/>
      <c r="F9" s="82">
        <v>5155</v>
      </c>
      <c r="G9" s="6"/>
      <c r="H9" s="13">
        <v>3810</v>
      </c>
      <c r="I9" s="6"/>
      <c r="J9" s="13">
        <v>3748</v>
      </c>
      <c r="K9" s="6"/>
      <c r="L9" s="82">
        <v>3156</v>
      </c>
      <c r="M9" s="4"/>
      <c r="N9" s="13">
        <v>3228</v>
      </c>
      <c r="O9" s="4"/>
      <c r="P9" s="13">
        <v>3849</v>
      </c>
      <c r="Q9" s="6"/>
      <c r="R9" s="13">
        <v>2741</v>
      </c>
      <c r="S9" s="6"/>
      <c r="T9" s="82">
        <v>2642</v>
      </c>
      <c r="U9" s="6"/>
      <c r="V9" s="13">
        <v>2545</v>
      </c>
      <c r="W9" s="6"/>
      <c r="X9" s="13">
        <v>1140</v>
      </c>
      <c r="Y9" s="6"/>
      <c r="Z9" s="13">
        <v>1818</v>
      </c>
      <c r="AA9" s="6"/>
      <c r="AB9" s="82">
        <v>2398</v>
      </c>
      <c r="AC9" s="6"/>
      <c r="AD9" s="13">
        <v>1050</v>
      </c>
      <c r="AE9" s="6"/>
      <c r="AF9" s="13">
        <v>3680</v>
      </c>
      <c r="AG9" s="6"/>
      <c r="AH9" s="13">
        <v>1213</v>
      </c>
      <c r="AI9" s="6"/>
      <c r="AJ9" s="82">
        <v>1092</v>
      </c>
      <c r="AK9" s="6"/>
      <c r="AL9" s="13">
        <v>971</v>
      </c>
      <c r="AM9" s="6"/>
      <c r="AN9" s="13">
        <v>990</v>
      </c>
      <c r="AO9" s="6"/>
      <c r="AP9" s="13">
        <v>1057</v>
      </c>
      <c r="AQ9" s="6"/>
      <c r="AR9" s="82">
        <v>1091</v>
      </c>
      <c r="AS9" s="6"/>
      <c r="AT9" s="13">
        <v>965</v>
      </c>
      <c r="AU9" s="6"/>
      <c r="AV9" s="13">
        <v>661</v>
      </c>
      <c r="AW9" s="6"/>
      <c r="AX9" s="13">
        <v>921</v>
      </c>
      <c r="AY9" s="6"/>
      <c r="AZ9" s="82">
        <v>936</v>
      </c>
      <c r="BA9" s="6"/>
    </row>
    <row r="10" spans="1:53" ht="14.1" customHeight="1" x14ac:dyDescent="0.15">
      <c r="B10" s="3" t="s">
        <v>5</v>
      </c>
      <c r="D10" s="7"/>
      <c r="E10" s="4"/>
      <c r="F10" s="82">
        <v>1620</v>
      </c>
      <c r="G10" s="6"/>
      <c r="H10" s="13">
        <v>1726</v>
      </c>
      <c r="I10" s="6"/>
      <c r="J10" s="13">
        <v>1773</v>
      </c>
      <c r="K10" s="6"/>
      <c r="L10" s="82">
        <v>1716</v>
      </c>
      <c r="M10" s="4"/>
      <c r="N10" s="13">
        <v>3319</v>
      </c>
      <c r="O10" s="4"/>
      <c r="P10" s="13">
        <v>2059</v>
      </c>
      <c r="Q10" s="6"/>
      <c r="R10" s="13">
        <v>1993</v>
      </c>
      <c r="S10" s="6"/>
      <c r="T10" s="82">
        <v>2005</v>
      </c>
      <c r="U10" s="6"/>
      <c r="V10" s="13">
        <v>2038</v>
      </c>
      <c r="W10" s="6"/>
      <c r="X10" s="13">
        <v>1852</v>
      </c>
      <c r="Y10" s="6"/>
      <c r="Z10" s="13">
        <v>1539</v>
      </c>
      <c r="AA10" s="6"/>
      <c r="AB10" s="82">
        <v>1516</v>
      </c>
      <c r="AC10" s="6"/>
      <c r="AD10" s="13">
        <v>1412</v>
      </c>
      <c r="AE10" s="6"/>
      <c r="AF10" s="13">
        <v>1440</v>
      </c>
      <c r="AG10" s="6"/>
      <c r="AH10" s="13">
        <v>1453</v>
      </c>
      <c r="AI10" s="6"/>
      <c r="AJ10" s="82">
        <v>1473</v>
      </c>
      <c r="AK10" s="6"/>
      <c r="AL10" s="13">
        <v>1214</v>
      </c>
      <c r="AM10" s="6"/>
      <c r="AN10" s="13">
        <v>1191</v>
      </c>
      <c r="AO10" s="6"/>
      <c r="AP10" s="13">
        <v>1166</v>
      </c>
      <c r="AQ10" s="6"/>
      <c r="AR10" s="82">
        <v>1213</v>
      </c>
      <c r="AS10" s="6"/>
      <c r="AT10" s="13">
        <v>1091</v>
      </c>
      <c r="AU10" s="6"/>
      <c r="AV10" s="13">
        <v>1082</v>
      </c>
      <c r="AW10" s="6"/>
      <c r="AX10" s="13">
        <v>1053</v>
      </c>
      <c r="AY10" s="6"/>
      <c r="AZ10" s="82">
        <v>1030</v>
      </c>
      <c r="BA10" s="6"/>
    </row>
    <row r="11" spans="1:53" ht="14.1" customHeight="1" x14ac:dyDescent="0.15">
      <c r="B11" s="3" t="s">
        <v>8</v>
      </c>
      <c r="E11" s="4"/>
      <c r="F11" s="82">
        <v>1040</v>
      </c>
      <c r="G11" s="6"/>
      <c r="H11" s="13">
        <v>1670</v>
      </c>
      <c r="I11" s="6"/>
      <c r="J11" s="13">
        <v>1004</v>
      </c>
      <c r="K11" s="6"/>
      <c r="L11" s="82">
        <v>1909</v>
      </c>
      <c r="M11" s="4"/>
      <c r="N11" s="13">
        <v>983</v>
      </c>
      <c r="O11" s="4"/>
      <c r="P11" s="13">
        <v>1737</v>
      </c>
      <c r="Q11" s="6"/>
      <c r="R11" s="13">
        <v>1043</v>
      </c>
      <c r="S11" s="6"/>
      <c r="T11" s="82">
        <v>1694</v>
      </c>
      <c r="U11" s="6"/>
      <c r="V11" s="13">
        <v>755</v>
      </c>
      <c r="W11" s="6"/>
      <c r="X11" s="13">
        <v>1210</v>
      </c>
      <c r="Y11" s="6"/>
      <c r="Z11" s="13">
        <v>649</v>
      </c>
      <c r="AA11" s="6"/>
      <c r="AB11" s="82">
        <v>949</v>
      </c>
      <c r="AC11" s="6"/>
      <c r="AD11" s="13">
        <v>417</v>
      </c>
      <c r="AE11" s="6"/>
      <c r="AF11" s="13">
        <v>881</v>
      </c>
      <c r="AG11" s="6"/>
      <c r="AH11" s="13">
        <v>382</v>
      </c>
      <c r="AI11" s="6"/>
      <c r="AJ11" s="82">
        <v>985</v>
      </c>
      <c r="AK11" s="6"/>
      <c r="AL11" s="13">
        <v>218</v>
      </c>
      <c r="AM11" s="6"/>
      <c r="AN11" s="13">
        <v>175</v>
      </c>
      <c r="AO11" s="6"/>
      <c r="AP11" s="13">
        <v>34</v>
      </c>
      <c r="AQ11" s="6"/>
      <c r="AR11" s="82">
        <v>171</v>
      </c>
      <c r="AS11" s="6"/>
      <c r="AT11" s="13">
        <v>150</v>
      </c>
      <c r="AU11" s="6"/>
      <c r="AV11" s="13">
        <v>615</v>
      </c>
      <c r="AW11" s="6"/>
      <c r="AX11" s="13">
        <v>371</v>
      </c>
      <c r="AY11" s="6"/>
      <c r="AZ11" s="82">
        <v>270</v>
      </c>
      <c r="BA11" s="6"/>
    </row>
    <row r="12" spans="1:53" ht="14.1" customHeight="1" x14ac:dyDescent="0.15">
      <c r="B12" s="3" t="s">
        <v>9</v>
      </c>
      <c r="E12" s="4"/>
      <c r="F12" s="82">
        <v>271</v>
      </c>
      <c r="G12" s="6"/>
      <c r="H12" s="13">
        <v>271</v>
      </c>
      <c r="I12" s="6"/>
      <c r="J12" s="13">
        <v>299</v>
      </c>
      <c r="K12" s="6"/>
      <c r="L12" s="82">
        <v>132</v>
      </c>
      <c r="M12" s="4"/>
      <c r="N12" s="13">
        <v>211</v>
      </c>
      <c r="O12" s="4"/>
      <c r="P12" s="13">
        <v>303</v>
      </c>
      <c r="Q12" s="6"/>
      <c r="R12" s="13">
        <v>341</v>
      </c>
      <c r="S12" s="6"/>
      <c r="T12" s="82">
        <v>165</v>
      </c>
      <c r="U12" s="6"/>
      <c r="V12" s="13">
        <v>171</v>
      </c>
      <c r="W12" s="6"/>
      <c r="X12" s="13">
        <v>51</v>
      </c>
      <c r="Y12" s="6"/>
      <c r="Z12" s="13">
        <v>105</v>
      </c>
      <c r="AA12" s="6"/>
      <c r="AB12" s="82">
        <v>63</v>
      </c>
      <c r="AC12" s="6"/>
      <c r="AD12" s="13">
        <v>82</v>
      </c>
      <c r="AE12" s="6"/>
      <c r="AF12" s="13">
        <v>96</v>
      </c>
      <c r="AG12" s="6"/>
      <c r="AH12" s="13">
        <v>167</v>
      </c>
      <c r="AI12" s="6"/>
      <c r="AJ12" s="82">
        <v>169</v>
      </c>
      <c r="AK12" s="6"/>
      <c r="AL12" s="13">
        <v>234</v>
      </c>
      <c r="AM12" s="6"/>
      <c r="AN12" s="13">
        <v>392</v>
      </c>
      <c r="AO12" s="6"/>
      <c r="AP12" s="13">
        <v>387</v>
      </c>
      <c r="AQ12" s="6"/>
      <c r="AR12" s="82">
        <v>336</v>
      </c>
      <c r="AS12" s="6"/>
      <c r="AT12" s="13">
        <v>303</v>
      </c>
      <c r="AU12" s="6"/>
      <c r="AV12" s="13">
        <v>296</v>
      </c>
      <c r="AW12" s="6"/>
      <c r="AX12" s="13">
        <v>386</v>
      </c>
      <c r="AY12" s="6"/>
      <c r="AZ12" s="82">
        <v>293</v>
      </c>
      <c r="BA12" s="6"/>
    </row>
    <row r="13" spans="1:53" ht="14.1" customHeight="1" x14ac:dyDescent="0.15">
      <c r="B13" s="3" t="s">
        <v>10</v>
      </c>
      <c r="E13" s="4"/>
      <c r="F13" s="82">
        <v>2</v>
      </c>
      <c r="G13" s="6"/>
      <c r="H13" s="13">
        <v>2</v>
      </c>
      <c r="I13" s="6"/>
      <c r="J13" s="13">
        <v>2</v>
      </c>
      <c r="K13" s="6"/>
      <c r="L13" s="82">
        <v>2</v>
      </c>
      <c r="M13" s="4"/>
      <c r="N13" s="13">
        <v>118</v>
      </c>
      <c r="O13" s="4"/>
      <c r="P13" s="13">
        <v>183</v>
      </c>
      <c r="Q13" s="6"/>
      <c r="R13" s="13">
        <v>2</v>
      </c>
      <c r="S13" s="6"/>
      <c r="T13" s="82">
        <v>2</v>
      </c>
      <c r="U13" s="6"/>
      <c r="V13" s="13">
        <v>2</v>
      </c>
      <c r="W13" s="6"/>
      <c r="X13" s="13">
        <v>2</v>
      </c>
      <c r="Y13" s="6"/>
      <c r="Z13" s="13">
        <v>2</v>
      </c>
      <c r="AA13" s="6"/>
      <c r="AB13" s="82">
        <v>2</v>
      </c>
      <c r="AC13" s="6"/>
      <c r="AD13" s="13">
        <v>2</v>
      </c>
      <c r="AE13" s="6"/>
      <c r="AF13" s="13">
        <v>2</v>
      </c>
      <c r="AG13" s="6"/>
      <c r="AH13" s="13">
        <v>2</v>
      </c>
      <c r="AI13" s="6"/>
      <c r="AJ13" s="82">
        <v>2</v>
      </c>
      <c r="AK13" s="6"/>
      <c r="AL13" s="13">
        <v>2</v>
      </c>
      <c r="AM13" s="6"/>
      <c r="AN13" s="13">
        <v>2</v>
      </c>
      <c r="AO13" s="6"/>
      <c r="AP13" s="13">
        <v>2</v>
      </c>
      <c r="AQ13" s="6"/>
      <c r="AR13" s="82">
        <v>2</v>
      </c>
      <c r="AS13" s="6"/>
      <c r="AT13" s="13">
        <v>0</v>
      </c>
      <c r="AU13" s="6"/>
      <c r="AV13" s="13">
        <v>0</v>
      </c>
      <c r="AW13" s="6"/>
      <c r="AX13" s="13">
        <v>0</v>
      </c>
      <c r="AY13" s="6"/>
      <c r="AZ13" s="82">
        <v>2</v>
      </c>
      <c r="BA13" s="6"/>
    </row>
    <row r="14" spans="1:53" ht="14.1" customHeight="1" x14ac:dyDescent="0.15">
      <c r="B14" s="3" t="s">
        <v>11</v>
      </c>
      <c r="E14" s="4"/>
      <c r="F14" s="82">
        <v>29</v>
      </c>
      <c r="G14" s="6"/>
      <c r="H14" s="13">
        <v>30</v>
      </c>
      <c r="I14" s="6"/>
      <c r="J14" s="13">
        <v>30</v>
      </c>
      <c r="K14" s="6"/>
      <c r="L14" s="82">
        <v>29</v>
      </c>
      <c r="M14" s="4"/>
      <c r="N14" s="13">
        <v>22</v>
      </c>
      <c r="O14" s="4"/>
      <c r="P14" s="13">
        <v>19</v>
      </c>
      <c r="Q14" s="6"/>
      <c r="R14" s="13">
        <v>141</v>
      </c>
      <c r="S14" s="6"/>
      <c r="T14" s="82">
        <v>10</v>
      </c>
      <c r="U14" s="6"/>
      <c r="V14" s="13">
        <v>20</v>
      </c>
      <c r="W14" s="6"/>
      <c r="X14" s="13">
        <v>35</v>
      </c>
      <c r="Y14" s="6"/>
      <c r="Z14" s="13">
        <v>32</v>
      </c>
      <c r="AA14" s="6"/>
      <c r="AB14" s="82">
        <v>24</v>
      </c>
      <c r="AC14" s="6"/>
      <c r="AD14" s="13">
        <v>25</v>
      </c>
      <c r="AE14" s="6"/>
      <c r="AF14" s="13">
        <v>62</v>
      </c>
      <c r="AG14" s="6"/>
      <c r="AH14" s="13">
        <v>41</v>
      </c>
      <c r="AI14" s="6"/>
      <c r="AJ14" s="82">
        <v>38</v>
      </c>
      <c r="AK14" s="6"/>
      <c r="AL14" s="13">
        <v>40</v>
      </c>
      <c r="AM14" s="6"/>
      <c r="AN14" s="13">
        <v>35</v>
      </c>
      <c r="AO14" s="6"/>
      <c r="AP14" s="13">
        <v>28</v>
      </c>
      <c r="AQ14" s="6"/>
      <c r="AR14" s="82">
        <v>23</v>
      </c>
      <c r="AS14" s="6"/>
      <c r="AT14" s="13">
        <v>104</v>
      </c>
      <c r="AU14" s="6"/>
      <c r="AV14" s="13">
        <v>60</v>
      </c>
      <c r="AW14" s="6"/>
      <c r="AX14" s="13">
        <v>24</v>
      </c>
      <c r="AY14" s="6"/>
      <c r="AZ14" s="82">
        <v>19</v>
      </c>
      <c r="BA14" s="6"/>
    </row>
    <row r="15" spans="1:53" s="7" customFormat="1" ht="14.1" customHeight="1" thickBot="1" x14ac:dyDescent="0.2">
      <c r="A15" s="44" t="s">
        <v>12</v>
      </c>
      <c r="E15" s="14"/>
      <c r="F15" s="83">
        <f>SUBTOTAL(109,F9:F14)</f>
        <v>8117</v>
      </c>
      <c r="G15" s="16"/>
      <c r="H15" s="15">
        <f>SUBTOTAL(109,H9:H14)</f>
        <v>7509</v>
      </c>
      <c r="I15" s="16"/>
      <c r="J15" s="15">
        <f>SUBTOTAL(109,J9:J14)</f>
        <v>6856</v>
      </c>
      <c r="K15" s="16"/>
      <c r="L15" s="83">
        <f>SUBTOTAL(109,L9:L14)</f>
        <v>6944</v>
      </c>
      <c r="M15" s="14"/>
      <c r="N15" s="15">
        <f>SUBTOTAL(109,N9:N14)</f>
        <v>7881</v>
      </c>
      <c r="O15" s="14"/>
      <c r="P15" s="15">
        <f>SUBTOTAL(109,P9:P14)</f>
        <v>8150</v>
      </c>
      <c r="Q15" s="16"/>
      <c r="R15" s="15">
        <f>SUBTOTAL(109,R9:R14)</f>
        <v>6261</v>
      </c>
      <c r="S15" s="16"/>
      <c r="T15" s="83">
        <f>SUBTOTAL(109,T9:T14)</f>
        <v>6518</v>
      </c>
      <c r="U15" s="16"/>
      <c r="V15" s="15">
        <f>SUBTOTAL(109,V9:V14)</f>
        <v>5531</v>
      </c>
      <c r="W15" s="16"/>
      <c r="X15" s="15">
        <f>SUBTOTAL(109,X9:X14)</f>
        <v>4290</v>
      </c>
      <c r="Y15" s="16"/>
      <c r="Z15" s="15">
        <f>SUBTOTAL(109,Z9:Z14)</f>
        <v>4145</v>
      </c>
      <c r="AA15" s="16"/>
      <c r="AB15" s="83">
        <f>SUBTOTAL(109,AB9:AB14)</f>
        <v>4952</v>
      </c>
      <c r="AC15" s="16"/>
      <c r="AD15" s="15">
        <f>SUBTOTAL(109,AD9:AD14)</f>
        <v>2988</v>
      </c>
      <c r="AE15" s="16"/>
      <c r="AF15" s="15">
        <f>SUBTOTAL(109,AF9:AF14)</f>
        <v>6161</v>
      </c>
      <c r="AG15" s="16"/>
      <c r="AH15" s="15">
        <f>SUBTOTAL(109,AH9:AH14)</f>
        <v>3258</v>
      </c>
      <c r="AI15" s="16"/>
      <c r="AJ15" s="83">
        <f>SUBTOTAL(109,AJ9:AJ14)</f>
        <v>3759</v>
      </c>
      <c r="AK15" s="16"/>
      <c r="AL15" s="15">
        <f>SUBTOTAL(109,AL9:AL14)</f>
        <v>2679</v>
      </c>
      <c r="AM15" s="16"/>
      <c r="AN15" s="113">
        <f>SUBTOTAL(109,AN9:AN14)</f>
        <v>2785</v>
      </c>
      <c r="AO15" s="16"/>
      <c r="AP15" s="15">
        <f>SUBTOTAL(109,AP9:AP14)</f>
        <v>2674</v>
      </c>
      <c r="AQ15" s="16"/>
      <c r="AR15" s="83">
        <f>SUBTOTAL(109,AR9:AR14)</f>
        <v>2836</v>
      </c>
      <c r="AS15" s="16"/>
      <c r="AT15" s="15">
        <f>SUBTOTAL(109,AT9:AT14)</f>
        <v>2613</v>
      </c>
      <c r="AU15" s="16"/>
      <c r="AV15" s="15">
        <f>SUBTOTAL(109,AV9:AV14)</f>
        <v>2714</v>
      </c>
      <c r="AW15" s="16"/>
      <c r="AX15" s="15">
        <f>SUBTOTAL(109,AX9:AX14)</f>
        <v>2755</v>
      </c>
      <c r="AY15" s="16"/>
      <c r="AZ15" s="83">
        <f>SUBTOTAL(109,AZ9:AZ14)</f>
        <v>2550</v>
      </c>
      <c r="BA15" s="16"/>
    </row>
    <row r="16" spans="1:53" ht="5.0999999999999996" customHeight="1" thickTop="1" x14ac:dyDescent="0.15">
      <c r="E16" s="4"/>
      <c r="F16" s="84"/>
      <c r="G16" s="6"/>
      <c r="H16" s="45"/>
      <c r="I16" s="6"/>
      <c r="J16" s="45"/>
      <c r="K16" s="6"/>
      <c r="L16" s="84"/>
      <c r="M16" s="4"/>
      <c r="N16" s="45"/>
      <c r="O16" s="4"/>
      <c r="P16" s="45"/>
      <c r="Q16" s="6"/>
      <c r="R16" s="45"/>
      <c r="S16" s="6"/>
      <c r="T16" s="84"/>
      <c r="U16" s="6"/>
      <c r="V16" s="45"/>
      <c r="W16" s="6"/>
      <c r="X16" s="45"/>
      <c r="Y16" s="6"/>
      <c r="Z16" s="45"/>
      <c r="AA16" s="6"/>
      <c r="AB16" s="84"/>
      <c r="AC16" s="6"/>
      <c r="AD16" s="45"/>
      <c r="AE16" s="6"/>
      <c r="AF16" s="45"/>
      <c r="AG16" s="6"/>
      <c r="AH16" s="45"/>
      <c r="AI16" s="6"/>
      <c r="AJ16" s="84"/>
      <c r="AK16" s="6"/>
      <c r="AL16" s="45"/>
      <c r="AM16" s="6"/>
      <c r="AN16" s="45"/>
      <c r="AO16" s="6"/>
      <c r="AP16" s="45"/>
      <c r="AQ16" s="6"/>
      <c r="AR16" s="84"/>
      <c r="AS16" s="6"/>
      <c r="AT16" s="45"/>
      <c r="AU16" s="6"/>
      <c r="AV16" s="45"/>
      <c r="AW16" s="6"/>
      <c r="AX16" s="45"/>
      <c r="AY16" s="6"/>
      <c r="AZ16" s="84"/>
      <c r="BA16" s="6"/>
    </row>
    <row r="17" spans="1:53" s="7" customFormat="1" ht="14.1" customHeight="1" x14ac:dyDescent="0.15">
      <c r="A17" s="44" t="s">
        <v>13</v>
      </c>
      <c r="B17" s="9"/>
      <c r="C17" s="9"/>
      <c r="D17" s="9"/>
      <c r="E17" s="10"/>
      <c r="F17" s="85"/>
      <c r="G17" s="12"/>
      <c r="H17" s="46"/>
      <c r="I17" s="12"/>
      <c r="J17" s="46"/>
      <c r="K17" s="12"/>
      <c r="L17" s="85"/>
      <c r="M17" s="10"/>
      <c r="N17" s="46"/>
      <c r="O17" s="10"/>
      <c r="P17" s="46"/>
      <c r="Q17" s="12"/>
      <c r="R17" s="46"/>
      <c r="S17" s="12"/>
      <c r="T17" s="85"/>
      <c r="U17" s="12"/>
      <c r="V17" s="46"/>
      <c r="W17" s="12"/>
      <c r="X17" s="46"/>
      <c r="Y17" s="12"/>
      <c r="Z17" s="46"/>
      <c r="AA17" s="12"/>
      <c r="AB17" s="85"/>
      <c r="AC17" s="12"/>
      <c r="AD17" s="46"/>
      <c r="AE17" s="12"/>
      <c r="AF17" s="46"/>
      <c r="AG17" s="12"/>
      <c r="AH17" s="46"/>
      <c r="AI17" s="12"/>
      <c r="AJ17" s="85"/>
      <c r="AK17" s="12"/>
      <c r="AL17" s="46"/>
      <c r="AM17" s="12"/>
      <c r="AN17" s="46"/>
      <c r="AO17" s="12"/>
      <c r="AP17" s="46"/>
      <c r="AQ17" s="12"/>
      <c r="AR17" s="85"/>
      <c r="AS17" s="12"/>
      <c r="AT17" s="46"/>
      <c r="AU17" s="12"/>
      <c r="AV17" s="46"/>
      <c r="AW17" s="12"/>
      <c r="AX17" s="46"/>
      <c r="AY17" s="12"/>
      <c r="AZ17" s="85"/>
      <c r="BA17" s="12"/>
    </row>
    <row r="18" spans="1:53" ht="14.1" customHeight="1" x14ac:dyDescent="0.15">
      <c r="B18" s="3" t="s">
        <v>14</v>
      </c>
      <c r="E18" s="4"/>
      <c r="F18" s="82">
        <f>SUBTOTAL(109,F19:F25)</f>
        <v>938</v>
      </c>
      <c r="G18" s="6"/>
      <c r="H18" s="13">
        <f>SUBTOTAL(109,H19:H25)</f>
        <v>907</v>
      </c>
      <c r="I18" s="6"/>
      <c r="J18" s="13">
        <f>SUBTOTAL(109,J19:J25)</f>
        <v>864</v>
      </c>
      <c r="K18" s="6"/>
      <c r="L18" s="82">
        <f>SUBTOTAL(109,L19:L25)</f>
        <v>886</v>
      </c>
      <c r="M18" s="4"/>
      <c r="N18" s="13">
        <f>SUBTOTAL(109,N19:N25)</f>
        <v>621</v>
      </c>
      <c r="O18" s="4"/>
      <c r="P18" s="13">
        <f>SUBTOTAL(109,P19:P25)</f>
        <v>723</v>
      </c>
      <c r="Q18" s="6"/>
      <c r="R18" s="13">
        <f>SUBTOTAL(109,R19:R25)</f>
        <v>762</v>
      </c>
      <c r="S18" s="6"/>
      <c r="T18" s="82">
        <f>SUBTOTAL(109,T19:T25)</f>
        <v>767</v>
      </c>
      <c r="U18" s="6"/>
      <c r="V18" s="13">
        <f>SUBTOTAL(109,V19:V25)</f>
        <v>987</v>
      </c>
      <c r="W18" s="6"/>
      <c r="X18" s="13">
        <f>SUBTOTAL(109,X19:X25)</f>
        <v>1038</v>
      </c>
      <c r="Y18" s="6"/>
      <c r="Z18" s="13">
        <f>SUBTOTAL(109,Z19:Z25)</f>
        <v>1058</v>
      </c>
      <c r="AA18" s="6"/>
      <c r="AB18" s="82">
        <f>SUBTOTAL(109,AB19:AB25)</f>
        <v>1017</v>
      </c>
      <c r="AC18" s="6"/>
      <c r="AD18" s="13">
        <f>SUBTOTAL(109,AD19:AD25)</f>
        <v>758</v>
      </c>
      <c r="AE18" s="6"/>
      <c r="AF18" s="13">
        <f>SUBTOTAL(109,AF19:AF25)</f>
        <v>776</v>
      </c>
      <c r="AG18" s="6"/>
      <c r="AH18" s="13">
        <f>SUBTOTAL(109,AH19:AH25)</f>
        <v>778</v>
      </c>
      <c r="AI18" s="6"/>
      <c r="AJ18" s="82">
        <f>SUBTOTAL(109,AJ19:AJ25)</f>
        <v>768</v>
      </c>
      <c r="AK18" s="6"/>
      <c r="AL18" s="13">
        <f>SUBTOTAL(109,AL19:AL25)</f>
        <v>855</v>
      </c>
      <c r="AM18" s="6"/>
      <c r="AN18" s="13">
        <f>SUBTOTAL(109,AN19:AN25)</f>
        <v>866</v>
      </c>
      <c r="AO18" s="6"/>
      <c r="AP18" s="13">
        <f>SUBTOTAL(109,AP19:AP25)</f>
        <v>877</v>
      </c>
      <c r="AQ18" s="6"/>
      <c r="AR18" s="82">
        <f>SUBTOTAL(109,AR19:AR25)</f>
        <v>862</v>
      </c>
      <c r="AS18" s="6"/>
      <c r="AT18" s="13">
        <f>SUBTOTAL(109,AT19:AT25)</f>
        <v>971</v>
      </c>
      <c r="AU18" s="6"/>
      <c r="AV18" s="13">
        <f>SUBTOTAL(109,AV19:AV25)</f>
        <v>959</v>
      </c>
      <c r="AW18" s="6"/>
      <c r="AX18" s="13">
        <f>SUBTOTAL(109,AX19:AX25)</f>
        <v>1057</v>
      </c>
      <c r="AY18" s="6"/>
      <c r="AZ18" s="82">
        <f>SUBTOTAL(109,AZ19:AZ25)</f>
        <v>900</v>
      </c>
      <c r="BA18" s="6"/>
    </row>
    <row r="19" spans="1:53" ht="14.1" customHeight="1" x14ac:dyDescent="0.15">
      <c r="C19" s="3" t="s">
        <v>5</v>
      </c>
      <c r="D19" s="47"/>
      <c r="E19" s="4"/>
      <c r="F19" s="82">
        <v>0</v>
      </c>
      <c r="G19" s="6"/>
      <c r="H19" s="13">
        <v>0</v>
      </c>
      <c r="I19" s="6"/>
      <c r="J19" s="13">
        <v>0</v>
      </c>
      <c r="K19" s="6"/>
      <c r="L19" s="82">
        <v>0</v>
      </c>
      <c r="M19" s="4"/>
      <c r="N19" s="13">
        <v>0</v>
      </c>
      <c r="O19" s="4"/>
      <c r="P19" s="13">
        <v>0</v>
      </c>
      <c r="Q19" s="6"/>
      <c r="R19" s="13">
        <v>0</v>
      </c>
      <c r="S19" s="6"/>
      <c r="T19" s="82">
        <v>0</v>
      </c>
      <c r="U19" s="6"/>
      <c r="V19" s="13">
        <v>0</v>
      </c>
      <c r="W19" s="6"/>
      <c r="X19" s="13">
        <v>0</v>
      </c>
      <c r="Y19" s="6"/>
      <c r="Z19" s="13">
        <v>0</v>
      </c>
      <c r="AA19" s="6"/>
      <c r="AB19" s="82">
        <v>0</v>
      </c>
      <c r="AC19" s="6"/>
      <c r="AD19" s="13">
        <v>0</v>
      </c>
      <c r="AE19" s="6"/>
      <c r="AF19" s="13">
        <v>21</v>
      </c>
      <c r="AG19" s="6"/>
      <c r="AH19" s="13">
        <v>20</v>
      </c>
      <c r="AI19" s="6"/>
      <c r="AJ19" s="82">
        <v>20</v>
      </c>
      <c r="AK19" s="6"/>
      <c r="AL19" s="13">
        <v>0</v>
      </c>
      <c r="AM19" s="6"/>
      <c r="AN19" s="13">
        <v>0</v>
      </c>
      <c r="AO19" s="6"/>
      <c r="AP19" s="13">
        <v>0</v>
      </c>
      <c r="AQ19" s="6"/>
      <c r="AR19" s="82">
        <v>0</v>
      </c>
      <c r="AS19" s="6"/>
      <c r="AT19" s="13">
        <v>0</v>
      </c>
      <c r="AU19" s="6"/>
      <c r="AV19" s="13">
        <v>0</v>
      </c>
      <c r="AW19" s="6"/>
      <c r="AX19" s="13">
        <v>0</v>
      </c>
      <c r="AY19" s="6"/>
      <c r="AZ19" s="82">
        <v>0</v>
      </c>
      <c r="BA19" s="6"/>
    </row>
    <row r="20" spans="1:53" ht="14.1" customHeight="1" x14ac:dyDescent="0.15">
      <c r="C20" s="3" t="s">
        <v>16</v>
      </c>
      <c r="E20" s="4"/>
      <c r="F20" s="82">
        <v>34</v>
      </c>
      <c r="G20" s="6"/>
      <c r="H20" s="13">
        <v>33</v>
      </c>
      <c r="I20" s="6"/>
      <c r="J20" s="13">
        <v>35</v>
      </c>
      <c r="K20" s="6"/>
      <c r="L20" s="82">
        <v>34</v>
      </c>
      <c r="M20" s="4"/>
      <c r="N20" s="13">
        <v>34</v>
      </c>
      <c r="O20" s="4"/>
      <c r="P20" s="13">
        <v>34</v>
      </c>
      <c r="Q20" s="6"/>
      <c r="R20" s="13">
        <v>32</v>
      </c>
      <c r="S20" s="6"/>
      <c r="T20" s="82">
        <v>32</v>
      </c>
      <c r="U20" s="6"/>
      <c r="V20" s="13">
        <v>33</v>
      </c>
      <c r="W20" s="6"/>
      <c r="X20" s="13">
        <v>32</v>
      </c>
      <c r="Y20" s="6"/>
      <c r="Z20" s="13">
        <v>31</v>
      </c>
      <c r="AA20" s="6"/>
      <c r="AB20" s="82">
        <v>31</v>
      </c>
      <c r="AC20" s="6"/>
      <c r="AD20" s="13">
        <v>30</v>
      </c>
      <c r="AE20" s="6"/>
      <c r="AF20" s="13">
        <v>30</v>
      </c>
      <c r="AG20" s="6"/>
      <c r="AH20" s="13">
        <v>30</v>
      </c>
      <c r="AI20" s="6"/>
      <c r="AJ20" s="82">
        <v>30</v>
      </c>
      <c r="AK20" s="6"/>
      <c r="AL20" s="13">
        <v>31</v>
      </c>
      <c r="AM20" s="6"/>
      <c r="AN20" s="13">
        <v>31</v>
      </c>
      <c r="AO20" s="6"/>
      <c r="AP20" s="13">
        <v>35</v>
      </c>
      <c r="AQ20" s="6"/>
      <c r="AR20" s="82">
        <v>0</v>
      </c>
      <c r="AS20" s="6"/>
      <c r="AT20" s="13">
        <v>38</v>
      </c>
      <c r="AU20" s="6"/>
      <c r="AV20" s="13">
        <v>38</v>
      </c>
      <c r="AW20" s="6"/>
      <c r="AX20" s="13">
        <v>37</v>
      </c>
      <c r="AY20" s="6"/>
      <c r="AZ20" s="82">
        <v>37</v>
      </c>
      <c r="BA20" s="6"/>
    </row>
    <row r="21" spans="1:53" ht="14.1" customHeight="1" x14ac:dyDescent="0.15">
      <c r="C21" s="3" t="s">
        <v>17</v>
      </c>
      <c r="E21" s="4"/>
      <c r="F21" s="82">
        <v>18</v>
      </c>
      <c r="G21" s="6"/>
      <c r="H21" s="13">
        <v>19</v>
      </c>
      <c r="I21" s="6"/>
      <c r="J21" s="13">
        <v>16</v>
      </c>
      <c r="K21" s="6"/>
      <c r="L21" s="82">
        <v>16</v>
      </c>
      <c r="M21" s="4"/>
      <c r="N21" s="13">
        <v>14</v>
      </c>
      <c r="O21" s="4"/>
      <c r="P21" s="13">
        <v>14</v>
      </c>
      <c r="Q21" s="6"/>
      <c r="R21" s="13">
        <v>14</v>
      </c>
      <c r="S21" s="6"/>
      <c r="T21" s="82">
        <v>13</v>
      </c>
      <c r="U21" s="6"/>
      <c r="V21" s="13">
        <v>11</v>
      </c>
      <c r="W21" s="6"/>
      <c r="X21" s="13">
        <v>11</v>
      </c>
      <c r="Y21" s="6"/>
      <c r="Z21" s="13">
        <v>9</v>
      </c>
      <c r="AA21" s="6"/>
      <c r="AB21" s="82">
        <v>9</v>
      </c>
      <c r="AC21" s="6"/>
      <c r="AD21" s="13">
        <v>9</v>
      </c>
      <c r="AE21" s="6"/>
      <c r="AF21" s="13">
        <v>10</v>
      </c>
      <c r="AG21" s="6"/>
      <c r="AH21" s="13">
        <v>11</v>
      </c>
      <c r="AI21" s="6"/>
      <c r="AJ21" s="82">
        <v>10</v>
      </c>
      <c r="AK21" s="6"/>
      <c r="AL21" s="13">
        <v>11</v>
      </c>
      <c r="AM21" s="6"/>
      <c r="AN21" s="13">
        <v>10</v>
      </c>
      <c r="AO21" s="6"/>
      <c r="AP21" s="13">
        <v>10</v>
      </c>
      <c r="AQ21" s="6"/>
      <c r="AR21" s="82">
        <v>38</v>
      </c>
      <c r="AS21" s="6"/>
      <c r="AT21" s="13">
        <v>0</v>
      </c>
      <c r="AU21" s="6"/>
      <c r="AV21" s="13">
        <v>0</v>
      </c>
      <c r="AW21" s="6"/>
      <c r="AX21" s="13">
        <v>0</v>
      </c>
      <c r="AY21" s="6"/>
      <c r="AZ21" s="82">
        <v>0</v>
      </c>
      <c r="BA21" s="6"/>
    </row>
    <row r="22" spans="1:53" ht="14.1" customHeight="1" x14ac:dyDescent="0.15">
      <c r="C22" s="3" t="s">
        <v>18</v>
      </c>
      <c r="E22" s="4"/>
      <c r="F22" s="82">
        <v>833</v>
      </c>
      <c r="G22" s="6"/>
      <c r="H22" s="13">
        <v>797</v>
      </c>
      <c r="I22" s="6"/>
      <c r="J22" s="13">
        <v>782</v>
      </c>
      <c r="K22" s="6"/>
      <c r="L22" s="82">
        <v>801</v>
      </c>
      <c r="M22" s="4"/>
      <c r="N22" s="13">
        <v>534</v>
      </c>
      <c r="O22" s="4"/>
      <c r="P22" s="13">
        <v>633</v>
      </c>
      <c r="Q22" s="6"/>
      <c r="R22" s="13">
        <v>702</v>
      </c>
      <c r="S22" s="6"/>
      <c r="T22" s="82">
        <v>707</v>
      </c>
      <c r="U22" s="6"/>
      <c r="V22" s="13">
        <v>928</v>
      </c>
      <c r="W22" s="6"/>
      <c r="X22" s="13">
        <v>979</v>
      </c>
      <c r="Y22" s="6"/>
      <c r="Z22" s="13">
        <v>1000</v>
      </c>
      <c r="AA22" s="6"/>
      <c r="AB22" s="82">
        <v>957</v>
      </c>
      <c r="AC22" s="6"/>
      <c r="AD22" s="13">
        <v>694</v>
      </c>
      <c r="AE22" s="6"/>
      <c r="AF22" s="13">
        <v>684</v>
      </c>
      <c r="AG22" s="6"/>
      <c r="AH22" s="13">
        <v>680</v>
      </c>
      <c r="AI22" s="6"/>
      <c r="AJ22" s="82">
        <v>673</v>
      </c>
      <c r="AK22" s="6"/>
      <c r="AL22" s="13">
        <v>778</v>
      </c>
      <c r="AM22" s="6"/>
      <c r="AN22" s="13">
        <v>786</v>
      </c>
      <c r="AO22" s="6"/>
      <c r="AP22" s="13">
        <v>794</v>
      </c>
      <c r="AQ22" s="6"/>
      <c r="AR22" s="82">
        <v>11</v>
      </c>
      <c r="AS22" s="6"/>
      <c r="AT22" s="13">
        <v>916</v>
      </c>
      <c r="AU22" s="6"/>
      <c r="AV22" s="13">
        <v>916</v>
      </c>
      <c r="AW22" s="6"/>
      <c r="AX22" s="13">
        <v>1017</v>
      </c>
      <c r="AY22" s="6"/>
      <c r="AZ22" s="82">
        <v>860</v>
      </c>
      <c r="BA22" s="6"/>
    </row>
    <row r="23" spans="1:53" ht="14.1" customHeight="1" x14ac:dyDescent="0.15">
      <c r="C23" s="3" t="s">
        <v>9</v>
      </c>
      <c r="E23" s="4"/>
      <c r="F23" s="82">
        <v>9</v>
      </c>
      <c r="G23" s="6"/>
      <c r="H23" s="13">
        <v>9</v>
      </c>
      <c r="I23" s="6"/>
      <c r="J23" s="13">
        <v>9</v>
      </c>
      <c r="K23" s="6"/>
      <c r="L23" s="82">
        <v>9</v>
      </c>
      <c r="M23" s="4"/>
      <c r="N23" s="13">
        <v>9</v>
      </c>
      <c r="O23" s="4"/>
      <c r="P23" s="13">
        <v>9</v>
      </c>
      <c r="Q23" s="6"/>
      <c r="R23" s="13">
        <v>9</v>
      </c>
      <c r="S23" s="6"/>
      <c r="T23" s="82">
        <v>9</v>
      </c>
      <c r="U23" s="6"/>
      <c r="V23" s="13">
        <v>9</v>
      </c>
      <c r="W23" s="6"/>
      <c r="X23" s="13">
        <v>9</v>
      </c>
      <c r="Y23" s="6"/>
      <c r="Z23" s="13">
        <v>8</v>
      </c>
      <c r="AA23" s="6"/>
      <c r="AB23" s="82">
        <v>8</v>
      </c>
      <c r="AC23" s="6"/>
      <c r="AD23" s="13">
        <v>8</v>
      </c>
      <c r="AE23" s="6"/>
      <c r="AF23" s="13">
        <v>8</v>
      </c>
      <c r="AG23" s="6"/>
      <c r="AH23" s="13">
        <v>8</v>
      </c>
      <c r="AI23" s="6"/>
      <c r="AJ23" s="82">
        <v>8</v>
      </c>
      <c r="AK23" s="6"/>
      <c r="AL23" s="13">
        <v>0</v>
      </c>
      <c r="AM23" s="6"/>
      <c r="AN23" s="13">
        <v>0</v>
      </c>
      <c r="AO23" s="6"/>
      <c r="AP23" s="13">
        <v>0</v>
      </c>
      <c r="AQ23" s="6"/>
      <c r="AR23" s="82">
        <v>777</v>
      </c>
      <c r="AS23" s="6"/>
      <c r="AT23" s="13">
        <v>0</v>
      </c>
      <c r="AU23" s="6"/>
      <c r="AV23" s="13">
        <v>0</v>
      </c>
      <c r="AW23" s="6"/>
      <c r="AX23" s="13">
        <v>0</v>
      </c>
      <c r="AY23" s="6"/>
      <c r="AZ23" s="82">
        <v>0</v>
      </c>
      <c r="BA23" s="6"/>
    </row>
    <row r="24" spans="1:53" ht="14.1" customHeight="1" x14ac:dyDescent="0.15">
      <c r="C24" s="3" t="s">
        <v>19</v>
      </c>
      <c r="E24" s="4"/>
      <c r="F24" s="82">
        <v>0</v>
      </c>
      <c r="G24" s="6"/>
      <c r="H24" s="13">
        <v>0</v>
      </c>
      <c r="I24" s="6"/>
      <c r="J24" s="13">
        <v>1</v>
      </c>
      <c r="K24" s="6"/>
      <c r="L24" s="82">
        <v>1</v>
      </c>
      <c r="M24" s="4"/>
      <c r="N24" s="13">
        <v>2</v>
      </c>
      <c r="O24" s="4"/>
      <c r="P24" s="13">
        <v>3</v>
      </c>
      <c r="Q24" s="6"/>
      <c r="R24" s="13">
        <v>4</v>
      </c>
      <c r="S24" s="6"/>
      <c r="T24" s="82">
        <v>5</v>
      </c>
      <c r="U24" s="6"/>
      <c r="V24" s="13">
        <v>5</v>
      </c>
      <c r="W24" s="6"/>
      <c r="X24" s="13">
        <v>6</v>
      </c>
      <c r="Y24" s="6"/>
      <c r="Z24" s="13">
        <v>6</v>
      </c>
      <c r="AA24" s="6"/>
      <c r="AB24" s="82">
        <v>7</v>
      </c>
      <c r="AC24" s="6"/>
      <c r="AD24" s="13">
        <v>8</v>
      </c>
      <c r="AE24" s="6"/>
      <c r="AF24" s="13">
        <v>8</v>
      </c>
      <c r="AG24" s="6"/>
      <c r="AH24" s="13">
        <v>9</v>
      </c>
      <c r="AI24" s="6"/>
      <c r="AJ24" s="82">
        <v>10</v>
      </c>
      <c r="AK24" s="6"/>
      <c r="AL24" s="13">
        <v>10</v>
      </c>
      <c r="AM24" s="6"/>
      <c r="AN24" s="13">
        <v>11</v>
      </c>
      <c r="AO24" s="6"/>
      <c r="AP24" s="13">
        <v>11</v>
      </c>
      <c r="AQ24" s="6"/>
      <c r="AR24" s="82">
        <v>12</v>
      </c>
      <c r="AS24" s="6"/>
      <c r="AT24" s="13">
        <v>12</v>
      </c>
      <c r="AU24" s="6"/>
      <c r="AV24" s="13">
        <v>0</v>
      </c>
      <c r="AW24" s="6"/>
      <c r="AX24" s="13">
        <v>0</v>
      </c>
      <c r="AY24" s="6"/>
      <c r="AZ24" s="82">
        <v>0</v>
      </c>
      <c r="BA24" s="6"/>
    </row>
    <row r="25" spans="1:53" ht="14.1" customHeight="1" x14ac:dyDescent="0.15">
      <c r="C25" s="3" t="s">
        <v>11</v>
      </c>
      <c r="E25" s="4"/>
      <c r="F25" s="82">
        <v>44</v>
      </c>
      <c r="G25" s="6"/>
      <c r="H25" s="13">
        <v>49</v>
      </c>
      <c r="I25" s="6"/>
      <c r="J25" s="13">
        <v>21</v>
      </c>
      <c r="K25" s="6"/>
      <c r="L25" s="82">
        <v>25</v>
      </c>
      <c r="M25" s="4"/>
      <c r="N25" s="13">
        <v>28</v>
      </c>
      <c r="O25" s="4"/>
      <c r="P25" s="13">
        <v>30</v>
      </c>
      <c r="Q25" s="6"/>
      <c r="R25" s="13">
        <v>1</v>
      </c>
      <c r="S25" s="6"/>
      <c r="T25" s="82">
        <v>1</v>
      </c>
      <c r="U25" s="6"/>
      <c r="V25" s="13">
        <v>1</v>
      </c>
      <c r="W25" s="6"/>
      <c r="X25" s="13">
        <v>1</v>
      </c>
      <c r="Y25" s="6"/>
      <c r="Z25" s="13">
        <v>4</v>
      </c>
      <c r="AA25" s="6"/>
      <c r="AB25" s="82">
        <v>5</v>
      </c>
      <c r="AC25" s="6"/>
      <c r="AD25" s="13">
        <v>9</v>
      </c>
      <c r="AE25" s="6"/>
      <c r="AF25" s="13">
        <v>15</v>
      </c>
      <c r="AG25" s="6"/>
      <c r="AH25" s="13">
        <v>20</v>
      </c>
      <c r="AI25" s="6"/>
      <c r="AJ25" s="82">
        <v>17</v>
      </c>
      <c r="AK25" s="6"/>
      <c r="AL25" s="13">
        <v>25</v>
      </c>
      <c r="AM25" s="6"/>
      <c r="AN25" s="13">
        <v>28</v>
      </c>
      <c r="AO25" s="6"/>
      <c r="AP25" s="13">
        <v>27</v>
      </c>
      <c r="AQ25" s="6"/>
      <c r="AR25" s="82">
        <v>24</v>
      </c>
      <c r="AS25" s="6"/>
      <c r="AT25" s="13">
        <v>5</v>
      </c>
      <c r="AU25" s="6"/>
      <c r="AV25" s="13">
        <v>5</v>
      </c>
      <c r="AW25" s="6"/>
      <c r="AX25" s="13">
        <v>3</v>
      </c>
      <c r="AY25" s="6"/>
      <c r="AZ25" s="82">
        <v>3</v>
      </c>
      <c r="BA25" s="6"/>
    </row>
    <row r="26" spans="1:53" ht="14.1" customHeight="1" x14ac:dyDescent="0.15">
      <c r="B26" s="3" t="s">
        <v>20</v>
      </c>
      <c r="E26" s="4"/>
      <c r="F26" s="82">
        <v>86717</v>
      </c>
      <c r="G26" s="6"/>
      <c r="H26" s="13">
        <v>83751</v>
      </c>
      <c r="I26" s="6"/>
      <c r="J26" s="13">
        <v>80315</v>
      </c>
      <c r="K26" s="6"/>
      <c r="L26" s="82">
        <v>81957</v>
      </c>
      <c r="M26" s="4"/>
      <c r="N26" s="13">
        <v>80073</v>
      </c>
      <c r="O26" s="4"/>
      <c r="P26" s="13">
        <v>79442</v>
      </c>
      <c r="Q26" s="6"/>
      <c r="R26" s="13">
        <v>77386</v>
      </c>
      <c r="S26" s="6"/>
      <c r="T26" s="82">
        <v>75861</v>
      </c>
      <c r="U26" s="6"/>
      <c r="V26" s="13">
        <v>76000</v>
      </c>
      <c r="W26" s="6"/>
      <c r="X26" s="13">
        <v>70364</v>
      </c>
      <c r="Y26" s="6"/>
      <c r="Z26" s="13">
        <v>68482</v>
      </c>
      <c r="AA26" s="6"/>
      <c r="AB26" s="82">
        <v>68520</v>
      </c>
      <c r="AC26" s="6"/>
      <c r="AD26" s="13">
        <v>66854</v>
      </c>
      <c r="AE26" s="6"/>
      <c r="AF26" s="13">
        <v>62375</v>
      </c>
      <c r="AG26" s="6"/>
      <c r="AH26" s="13">
        <v>59740</v>
      </c>
      <c r="AI26" s="6"/>
      <c r="AJ26" s="82">
        <v>58347</v>
      </c>
      <c r="AK26" s="6"/>
      <c r="AL26" s="13">
        <v>54434</v>
      </c>
      <c r="AM26" s="6"/>
      <c r="AN26" s="13">
        <v>52789</v>
      </c>
      <c r="AO26" s="6"/>
      <c r="AP26" s="13">
        <v>51940</v>
      </c>
      <c r="AQ26" s="6"/>
      <c r="AR26" s="82">
        <v>54766</v>
      </c>
      <c r="AS26" s="6"/>
      <c r="AT26" s="13">
        <v>51825</v>
      </c>
      <c r="AU26" s="6"/>
      <c r="AV26" s="13">
        <v>52678</v>
      </c>
      <c r="AW26" s="6"/>
      <c r="AX26" s="13">
        <v>50406</v>
      </c>
      <c r="AY26" s="6"/>
      <c r="AZ26" s="82">
        <v>54810</v>
      </c>
      <c r="BA26" s="6"/>
    </row>
    <row r="27" spans="1:53" ht="14.1" customHeight="1" x14ac:dyDescent="0.15">
      <c r="B27" s="3" t="s">
        <v>21</v>
      </c>
      <c r="E27" s="4"/>
      <c r="F27" s="82">
        <v>109</v>
      </c>
      <c r="G27" s="6"/>
      <c r="H27" s="13">
        <v>108</v>
      </c>
      <c r="I27" s="6"/>
      <c r="J27" s="13">
        <v>110</v>
      </c>
      <c r="K27" s="6"/>
      <c r="L27" s="82">
        <v>108</v>
      </c>
      <c r="M27" s="4"/>
      <c r="N27" s="13">
        <v>107</v>
      </c>
      <c r="O27" s="4"/>
      <c r="P27" s="13">
        <v>104</v>
      </c>
      <c r="Q27" s="6"/>
      <c r="R27" s="13">
        <v>104</v>
      </c>
      <c r="S27" s="6"/>
      <c r="T27" s="82">
        <v>104</v>
      </c>
      <c r="U27" s="6"/>
      <c r="V27" s="13">
        <v>104</v>
      </c>
      <c r="W27" s="6"/>
      <c r="X27" s="13">
        <v>105</v>
      </c>
      <c r="Y27" s="6"/>
      <c r="Z27" s="13">
        <v>106</v>
      </c>
      <c r="AA27" s="6"/>
      <c r="AB27" s="82">
        <v>107</v>
      </c>
      <c r="AC27" s="6"/>
      <c r="AD27" s="13">
        <v>106</v>
      </c>
      <c r="AE27" s="6"/>
      <c r="AF27" s="13">
        <v>104</v>
      </c>
      <c r="AG27" s="6"/>
      <c r="AH27" s="13">
        <v>103</v>
      </c>
      <c r="AI27" s="6"/>
      <c r="AJ27" s="82">
        <v>103</v>
      </c>
      <c r="AK27" s="6"/>
      <c r="AL27" s="13">
        <v>104</v>
      </c>
      <c r="AM27" s="6"/>
      <c r="AN27" s="13">
        <v>104</v>
      </c>
      <c r="AO27" s="6"/>
      <c r="AP27" s="13">
        <v>104</v>
      </c>
      <c r="AQ27" s="6"/>
      <c r="AR27" s="82">
        <v>103</v>
      </c>
      <c r="AS27" s="6"/>
      <c r="AT27" s="13">
        <v>100</v>
      </c>
      <c r="AU27" s="6"/>
      <c r="AV27" s="13">
        <v>98</v>
      </c>
      <c r="AW27" s="6"/>
      <c r="AX27" s="13">
        <v>104</v>
      </c>
      <c r="AY27" s="6"/>
      <c r="AZ27" s="82">
        <v>99</v>
      </c>
      <c r="BA27" s="6"/>
    </row>
    <row r="28" spans="1:53" ht="14.1" customHeight="1" x14ac:dyDescent="0.15">
      <c r="B28" s="3" t="s">
        <v>22</v>
      </c>
      <c r="E28" s="4"/>
      <c r="F28" s="82">
        <v>2</v>
      </c>
      <c r="G28" s="6"/>
      <c r="H28" s="13">
        <v>2</v>
      </c>
      <c r="I28" s="6"/>
      <c r="J28" s="13">
        <v>2</v>
      </c>
      <c r="K28" s="6"/>
      <c r="L28" s="82">
        <v>3</v>
      </c>
      <c r="M28" s="4"/>
      <c r="N28" s="13">
        <v>3</v>
      </c>
      <c r="O28" s="4"/>
      <c r="P28" s="13">
        <v>4</v>
      </c>
      <c r="Q28" s="6"/>
      <c r="R28" s="13">
        <v>4</v>
      </c>
      <c r="S28" s="6"/>
      <c r="T28" s="82">
        <v>4</v>
      </c>
      <c r="U28" s="6"/>
      <c r="V28" s="13">
        <v>5</v>
      </c>
      <c r="W28" s="6"/>
      <c r="X28" s="13">
        <v>5</v>
      </c>
      <c r="Y28" s="6"/>
      <c r="Z28" s="13">
        <v>6</v>
      </c>
      <c r="AA28" s="6"/>
      <c r="AB28" s="82">
        <v>6</v>
      </c>
      <c r="AC28" s="6"/>
      <c r="AD28" s="13">
        <v>6</v>
      </c>
      <c r="AE28" s="6"/>
      <c r="AF28" s="13">
        <v>7</v>
      </c>
      <c r="AG28" s="6"/>
      <c r="AH28" s="13">
        <v>7</v>
      </c>
      <c r="AI28" s="6"/>
      <c r="AJ28" s="82">
        <v>8</v>
      </c>
      <c r="AK28" s="6"/>
      <c r="AL28" s="13">
        <v>7</v>
      </c>
      <c r="AM28" s="6"/>
      <c r="AN28" s="13">
        <v>4</v>
      </c>
      <c r="AO28" s="6"/>
      <c r="AP28" s="13">
        <v>3</v>
      </c>
      <c r="AQ28" s="6"/>
      <c r="AR28" s="82">
        <v>4</v>
      </c>
      <c r="AS28" s="6"/>
      <c r="AT28" s="13">
        <v>0</v>
      </c>
      <c r="AU28" s="6"/>
      <c r="AV28" s="13">
        <v>0</v>
      </c>
      <c r="AW28" s="6"/>
      <c r="AX28" s="13">
        <v>1</v>
      </c>
      <c r="AY28" s="6"/>
      <c r="AZ28" s="82">
        <v>1</v>
      </c>
      <c r="BA28" s="6"/>
    </row>
    <row r="29" spans="1:53" s="7" customFormat="1" ht="14.1" customHeight="1" thickBot="1" x14ac:dyDescent="0.2">
      <c r="A29" s="44" t="s">
        <v>23</v>
      </c>
      <c r="B29" s="48"/>
      <c r="E29" s="49"/>
      <c r="F29" s="83">
        <f>SUBTOTAL(109,F18:F28)</f>
        <v>87766</v>
      </c>
      <c r="G29" s="50"/>
      <c r="H29" s="15">
        <f>SUBTOTAL(109,H18:H28)</f>
        <v>84768</v>
      </c>
      <c r="I29" s="50"/>
      <c r="J29" s="15">
        <f>SUBTOTAL(109,J18:J28)</f>
        <v>81291</v>
      </c>
      <c r="K29" s="50"/>
      <c r="L29" s="83">
        <f>SUBTOTAL(109,L18:L28)</f>
        <v>82954</v>
      </c>
      <c r="M29" s="49"/>
      <c r="N29" s="15">
        <f>SUBTOTAL(109,N18:N28)</f>
        <v>80804</v>
      </c>
      <c r="O29" s="49"/>
      <c r="P29" s="15">
        <f>SUBTOTAL(109,P18:P28)</f>
        <v>80273</v>
      </c>
      <c r="Q29" s="50"/>
      <c r="R29" s="15">
        <f>SUBTOTAL(109,R18:R28)</f>
        <v>78256</v>
      </c>
      <c r="S29" s="50"/>
      <c r="T29" s="83">
        <f>SUBTOTAL(109,T18:T28)</f>
        <v>76736</v>
      </c>
      <c r="U29" s="50"/>
      <c r="V29" s="15">
        <f>SUBTOTAL(109,V18:V28)</f>
        <v>77096</v>
      </c>
      <c r="W29" s="50"/>
      <c r="X29" s="15">
        <f>SUBTOTAL(109,X18:X28)</f>
        <v>71512</v>
      </c>
      <c r="Y29" s="50"/>
      <c r="Z29" s="15">
        <f>SUBTOTAL(109,Z18:Z28)</f>
        <v>69652</v>
      </c>
      <c r="AA29" s="50"/>
      <c r="AB29" s="83">
        <f>SUBTOTAL(109,AB18:AB28)</f>
        <v>69650</v>
      </c>
      <c r="AC29" s="50"/>
      <c r="AD29" s="15">
        <f>SUBTOTAL(109,AD18:AD28)</f>
        <v>67724</v>
      </c>
      <c r="AE29" s="50"/>
      <c r="AF29" s="15">
        <f>SUBTOTAL(109,AF18:AF28)</f>
        <v>63262</v>
      </c>
      <c r="AG29" s="50"/>
      <c r="AH29" s="15">
        <f>SUBTOTAL(109,AH18:AH28)</f>
        <v>60628</v>
      </c>
      <c r="AI29" s="50"/>
      <c r="AJ29" s="83">
        <f>SUBTOTAL(109,AJ18:AJ28)</f>
        <v>59226</v>
      </c>
      <c r="AK29" s="50"/>
      <c r="AL29" s="15">
        <f>SUBTOTAL(109,AL18:AL28)</f>
        <v>55400</v>
      </c>
      <c r="AM29" s="50"/>
      <c r="AN29" s="15">
        <f>SUBTOTAL(109,AN18:AN28)</f>
        <v>53763</v>
      </c>
      <c r="AO29" s="50"/>
      <c r="AP29" s="15">
        <f>SUBTOTAL(109,AP18:AP28)</f>
        <v>52924</v>
      </c>
      <c r="AQ29" s="50"/>
      <c r="AR29" s="83">
        <f>SUBTOTAL(109,AR18:AR28)</f>
        <v>55735</v>
      </c>
      <c r="AS29" s="50"/>
      <c r="AT29" s="15">
        <f>SUBTOTAL(109,AT18:AT28)</f>
        <v>52896</v>
      </c>
      <c r="AU29" s="50"/>
      <c r="AV29" s="15">
        <f>SUBTOTAL(109,AV18:AV28)</f>
        <v>53735</v>
      </c>
      <c r="AW29" s="50"/>
      <c r="AX29" s="15">
        <f>SUBTOTAL(109,AX18:AX28)</f>
        <v>51568</v>
      </c>
      <c r="AY29" s="50"/>
      <c r="AZ29" s="83">
        <f>SUBTOTAL(109,AZ18:AZ28)</f>
        <v>55810</v>
      </c>
      <c r="BA29" s="50"/>
    </row>
    <row r="30" spans="1:53" ht="6" customHeight="1" thickTop="1" x14ac:dyDescent="0.15">
      <c r="A30" s="51"/>
      <c r="B30" s="52"/>
      <c r="E30" s="32"/>
      <c r="F30" s="84"/>
      <c r="G30" s="53"/>
      <c r="H30" s="45"/>
      <c r="I30" s="53"/>
      <c r="J30" s="45"/>
      <c r="K30" s="53"/>
      <c r="L30" s="84"/>
      <c r="M30" s="32"/>
      <c r="N30" s="45"/>
      <c r="O30" s="32"/>
      <c r="P30" s="45"/>
      <c r="Q30" s="53"/>
      <c r="R30" s="45"/>
      <c r="S30" s="53"/>
      <c r="T30" s="84"/>
      <c r="U30" s="53"/>
      <c r="V30" s="45"/>
      <c r="W30" s="53"/>
      <c r="X30" s="45"/>
      <c r="Y30" s="53"/>
      <c r="Z30" s="45"/>
      <c r="AA30" s="53"/>
      <c r="AB30" s="84"/>
      <c r="AC30" s="53"/>
      <c r="AD30" s="45"/>
      <c r="AE30" s="53"/>
      <c r="AF30" s="45"/>
      <c r="AG30" s="53"/>
      <c r="AH30" s="45"/>
      <c r="AI30" s="53"/>
      <c r="AJ30" s="84"/>
      <c r="AK30" s="53"/>
      <c r="AL30" s="45"/>
      <c r="AM30" s="53"/>
      <c r="AN30" s="45"/>
      <c r="AO30" s="53"/>
      <c r="AP30" s="45"/>
      <c r="AQ30" s="53"/>
      <c r="AR30" s="84"/>
      <c r="AS30" s="53"/>
      <c r="AT30" s="45"/>
      <c r="AU30" s="53"/>
      <c r="AV30" s="45"/>
      <c r="AW30" s="53"/>
      <c r="AX30" s="45"/>
      <c r="AY30" s="53"/>
      <c r="AZ30" s="84"/>
      <c r="BA30" s="53"/>
    </row>
    <row r="31" spans="1:53" s="7" customFormat="1" ht="14.1" customHeight="1" thickBot="1" x14ac:dyDescent="0.2">
      <c r="A31" s="9" t="s">
        <v>24</v>
      </c>
      <c r="E31" s="14"/>
      <c r="F31" s="83">
        <f>SUBTOTAL(109,F7:F30)</f>
        <v>95883</v>
      </c>
      <c r="G31" s="16"/>
      <c r="H31" s="15">
        <f>SUBTOTAL(109,H7:H30)</f>
        <v>92277</v>
      </c>
      <c r="I31" s="16"/>
      <c r="J31" s="15">
        <f>SUBTOTAL(109,J7:J30)</f>
        <v>88147</v>
      </c>
      <c r="K31" s="16"/>
      <c r="L31" s="83">
        <f>SUBTOTAL(109,L7:L30)</f>
        <v>89898</v>
      </c>
      <c r="M31" s="14"/>
      <c r="N31" s="15">
        <f>SUBTOTAL(109,N7:N30)</f>
        <v>88685</v>
      </c>
      <c r="O31" s="14"/>
      <c r="P31" s="15">
        <f>SUBTOTAL(109,P7:P30)</f>
        <v>88423</v>
      </c>
      <c r="Q31" s="16"/>
      <c r="R31" s="15">
        <f>SUBTOTAL(109,R7:R30)</f>
        <v>84517</v>
      </c>
      <c r="S31" s="16"/>
      <c r="T31" s="83">
        <f>SUBTOTAL(109,T7:T30)</f>
        <v>83254</v>
      </c>
      <c r="U31" s="16"/>
      <c r="V31" s="15">
        <f>SUBTOTAL(109,V7:V30)</f>
        <v>82627</v>
      </c>
      <c r="W31" s="16"/>
      <c r="X31" s="15">
        <f>SUBTOTAL(109,X7:X30)</f>
        <v>75802</v>
      </c>
      <c r="Y31" s="16"/>
      <c r="Z31" s="15">
        <f>SUBTOTAL(109,Z7:Z30)</f>
        <v>73797</v>
      </c>
      <c r="AA31" s="16"/>
      <c r="AB31" s="83">
        <f>SUBTOTAL(109,AB7:AB30)</f>
        <v>74602</v>
      </c>
      <c r="AC31" s="16"/>
      <c r="AD31" s="15">
        <f>SUBTOTAL(109,AD7:AD30)</f>
        <v>70712</v>
      </c>
      <c r="AE31" s="16"/>
      <c r="AF31" s="15">
        <f>SUBTOTAL(109,AF7:AF30)</f>
        <v>69423</v>
      </c>
      <c r="AG31" s="16"/>
      <c r="AH31" s="15">
        <f>SUBTOTAL(109,AH7:AH30)</f>
        <v>63886</v>
      </c>
      <c r="AI31" s="16"/>
      <c r="AJ31" s="83">
        <f>SUBTOTAL(109,AJ7:AJ30)</f>
        <v>62985</v>
      </c>
      <c r="AK31" s="16"/>
      <c r="AL31" s="15">
        <f>SUBTOTAL(109,AL7:AL30)</f>
        <v>58079</v>
      </c>
      <c r="AM31" s="16"/>
      <c r="AN31" s="113">
        <f>SUBTOTAL(109,AN7:AN30)</f>
        <v>56548</v>
      </c>
      <c r="AO31" s="16"/>
      <c r="AP31" s="113">
        <f>SUBTOTAL(109,AP7:AP30)</f>
        <v>55598</v>
      </c>
      <c r="AQ31" s="16"/>
      <c r="AR31" s="83">
        <f>SUBTOTAL(109,AR7:AR30)</f>
        <v>58571</v>
      </c>
      <c r="AS31" s="16"/>
      <c r="AT31" s="15">
        <f>SUBTOTAL(109,AT7:AT30)</f>
        <v>55509</v>
      </c>
      <c r="AU31" s="16"/>
      <c r="AV31" s="15">
        <f>SUBTOTAL(109,AV7:AV30)</f>
        <v>56449</v>
      </c>
      <c r="AW31" s="16"/>
      <c r="AX31" s="15">
        <f>SUBTOTAL(109,AX7:AX30)</f>
        <v>54323</v>
      </c>
      <c r="AY31" s="16"/>
      <c r="AZ31" s="83">
        <f>SUBTOTAL(109,AZ7:AZ30)</f>
        <v>58360</v>
      </c>
      <c r="BA31" s="16"/>
    </row>
    <row r="32" spans="1:53" ht="11.25" thickTop="1" x14ac:dyDescent="0.15">
      <c r="A32" s="54"/>
      <c r="E32" s="4"/>
      <c r="F32" s="86"/>
      <c r="G32" s="6"/>
      <c r="H32" s="5"/>
      <c r="I32" s="6"/>
      <c r="J32" s="5"/>
      <c r="K32" s="6"/>
      <c r="L32" s="86"/>
      <c r="M32" s="4"/>
      <c r="N32" s="5"/>
      <c r="O32" s="4"/>
      <c r="P32" s="5"/>
      <c r="Q32" s="6"/>
      <c r="R32" s="5"/>
      <c r="S32" s="6"/>
      <c r="T32" s="86"/>
      <c r="U32" s="6"/>
      <c r="V32" s="5"/>
      <c r="W32" s="6"/>
      <c r="X32" s="5"/>
      <c r="Y32" s="6"/>
      <c r="Z32" s="5"/>
      <c r="AA32" s="6"/>
      <c r="AB32" s="86"/>
      <c r="AC32" s="6"/>
      <c r="AD32" s="5"/>
      <c r="AE32" s="6"/>
      <c r="AF32" s="5"/>
      <c r="AG32" s="6"/>
      <c r="AH32" s="5"/>
      <c r="AI32" s="6"/>
      <c r="AJ32" s="86"/>
      <c r="AK32" s="6"/>
      <c r="AL32" s="5"/>
      <c r="AM32" s="6"/>
      <c r="AN32" s="5"/>
      <c r="AO32" s="6"/>
      <c r="AP32" s="5"/>
      <c r="AQ32" s="6"/>
      <c r="AR32" s="86"/>
      <c r="AS32" s="6"/>
      <c r="AT32" s="5"/>
      <c r="AU32" s="6"/>
      <c r="AV32" s="5"/>
      <c r="AW32" s="6"/>
      <c r="AX32" s="5"/>
      <c r="AY32" s="6"/>
      <c r="AZ32" s="86"/>
      <c r="BA32" s="6"/>
    </row>
    <row r="33" spans="1:53" s="7" customFormat="1" ht="14.1" customHeight="1" x14ac:dyDescent="0.15">
      <c r="A33" s="9" t="s">
        <v>26</v>
      </c>
      <c r="B33" s="9"/>
      <c r="C33" s="9"/>
      <c r="D33" s="9"/>
      <c r="E33" s="14"/>
      <c r="F33" s="87"/>
      <c r="G33" s="16"/>
      <c r="H33" s="16"/>
      <c r="I33" s="16"/>
      <c r="J33" s="16"/>
      <c r="K33" s="16"/>
      <c r="L33" s="87"/>
      <c r="M33" s="14"/>
      <c r="N33" s="16"/>
      <c r="O33" s="14"/>
      <c r="P33" s="16"/>
      <c r="Q33" s="16"/>
      <c r="R33" s="16"/>
      <c r="S33" s="16"/>
      <c r="T33" s="87"/>
      <c r="U33" s="16"/>
      <c r="V33" s="16"/>
      <c r="W33" s="16"/>
      <c r="X33" s="16"/>
      <c r="Y33" s="16"/>
      <c r="Z33" s="16"/>
      <c r="AA33" s="16"/>
      <c r="AB33" s="87"/>
      <c r="AC33" s="16"/>
      <c r="AD33" s="16"/>
      <c r="AE33" s="16"/>
      <c r="AF33" s="16"/>
      <c r="AG33" s="16"/>
      <c r="AH33" s="16"/>
      <c r="AI33" s="16"/>
      <c r="AJ33" s="87"/>
      <c r="AK33" s="16"/>
      <c r="AL33" s="16"/>
      <c r="AM33" s="16"/>
      <c r="AN33" s="16"/>
      <c r="AO33" s="16"/>
      <c r="AP33" s="16"/>
      <c r="AQ33" s="16"/>
      <c r="AR33" s="87"/>
      <c r="AS33" s="16"/>
      <c r="AT33" s="16"/>
      <c r="AU33" s="16"/>
      <c r="AV33" s="16"/>
      <c r="AW33" s="16"/>
      <c r="AX33" s="16"/>
      <c r="AY33" s="16"/>
      <c r="AZ33" s="87"/>
      <c r="BA33" s="16"/>
    </row>
    <row r="34" spans="1:53" s="7" customFormat="1" ht="6" customHeight="1" x14ac:dyDescent="0.15">
      <c r="A34" s="9"/>
      <c r="B34" s="9"/>
      <c r="C34" s="9"/>
      <c r="D34" s="9"/>
      <c r="E34" s="10"/>
      <c r="F34" s="88"/>
      <c r="G34" s="12"/>
      <c r="H34" s="11"/>
      <c r="I34" s="12"/>
      <c r="J34" s="11"/>
      <c r="K34" s="12"/>
      <c r="L34" s="88"/>
      <c r="M34" s="10"/>
      <c r="N34" s="11"/>
      <c r="O34" s="10"/>
      <c r="P34" s="11"/>
      <c r="Q34" s="12"/>
      <c r="R34" s="11"/>
      <c r="S34" s="12"/>
      <c r="T34" s="88"/>
      <c r="U34" s="12"/>
      <c r="V34" s="11"/>
      <c r="W34" s="12"/>
      <c r="X34" s="11"/>
      <c r="Y34" s="12"/>
      <c r="Z34" s="11"/>
      <c r="AA34" s="12"/>
      <c r="AB34" s="88"/>
      <c r="AC34" s="12"/>
      <c r="AD34" s="11"/>
      <c r="AE34" s="12"/>
      <c r="AF34" s="11"/>
      <c r="AG34" s="12"/>
      <c r="AH34" s="11"/>
      <c r="AI34" s="12"/>
      <c r="AJ34" s="88"/>
      <c r="AK34" s="12"/>
      <c r="AL34" s="11"/>
      <c r="AM34" s="12"/>
      <c r="AN34" s="11"/>
      <c r="AO34" s="12"/>
      <c r="AP34" s="11"/>
      <c r="AQ34" s="12"/>
      <c r="AR34" s="88"/>
      <c r="AS34" s="12"/>
      <c r="AT34" s="11"/>
      <c r="AU34" s="12"/>
      <c r="AV34" s="11"/>
      <c r="AW34" s="12"/>
      <c r="AX34" s="11"/>
      <c r="AY34" s="12"/>
      <c r="AZ34" s="88"/>
      <c r="BA34" s="12"/>
    </row>
    <row r="35" spans="1:53" s="7" customFormat="1" ht="14.1" customHeight="1" x14ac:dyDescent="0.15">
      <c r="A35" s="44" t="s">
        <v>3</v>
      </c>
      <c r="B35" s="9"/>
      <c r="C35" s="9"/>
      <c r="D35" s="9"/>
      <c r="E35" s="10"/>
      <c r="F35" s="89"/>
      <c r="G35" s="12"/>
      <c r="H35" s="12"/>
      <c r="I35" s="12"/>
      <c r="J35" s="12"/>
      <c r="K35" s="12"/>
      <c r="L35" s="89"/>
      <c r="M35" s="10"/>
      <c r="N35" s="12"/>
      <c r="O35" s="10"/>
      <c r="P35" s="12"/>
      <c r="Q35" s="12"/>
      <c r="R35" s="12"/>
      <c r="S35" s="12"/>
      <c r="T35" s="89"/>
      <c r="U35" s="12"/>
      <c r="V35" s="12"/>
      <c r="W35" s="12"/>
      <c r="X35" s="12"/>
      <c r="Y35" s="12"/>
      <c r="Z35" s="12"/>
      <c r="AA35" s="12"/>
      <c r="AB35" s="89"/>
      <c r="AC35" s="12"/>
      <c r="AD35" s="12"/>
      <c r="AE35" s="12"/>
      <c r="AF35" s="12"/>
      <c r="AG35" s="12"/>
      <c r="AH35" s="12"/>
      <c r="AI35" s="12"/>
      <c r="AJ35" s="89"/>
      <c r="AK35" s="12"/>
      <c r="AL35" s="12"/>
      <c r="AM35" s="12"/>
      <c r="AN35" s="12"/>
      <c r="AO35" s="12"/>
      <c r="AP35" s="12"/>
      <c r="AQ35" s="12"/>
      <c r="AR35" s="89"/>
      <c r="AS35" s="12"/>
      <c r="AT35" s="12"/>
      <c r="AU35" s="12"/>
      <c r="AV35" s="12"/>
      <c r="AW35" s="12"/>
      <c r="AX35" s="12"/>
      <c r="AY35" s="12"/>
      <c r="AZ35" s="89"/>
      <c r="BA35" s="12"/>
    </row>
    <row r="36" spans="1:53" ht="14.1" customHeight="1" x14ac:dyDescent="0.15">
      <c r="B36" s="3" t="s">
        <v>27</v>
      </c>
      <c r="E36" s="4"/>
      <c r="F36" s="82">
        <v>52</v>
      </c>
      <c r="G36" s="6"/>
      <c r="H36" s="13">
        <v>23</v>
      </c>
      <c r="I36" s="6"/>
      <c r="J36" s="13">
        <v>9</v>
      </c>
      <c r="K36" s="6"/>
      <c r="L36" s="82">
        <v>11</v>
      </c>
      <c r="M36" s="4"/>
      <c r="N36" s="13">
        <v>12</v>
      </c>
      <c r="O36" s="4"/>
      <c r="P36" s="13">
        <v>8</v>
      </c>
      <c r="Q36" s="6"/>
      <c r="R36" s="13">
        <v>7</v>
      </c>
      <c r="S36" s="6"/>
      <c r="T36" s="82">
        <v>6</v>
      </c>
      <c r="U36" s="6"/>
      <c r="V36" s="13">
        <v>7</v>
      </c>
      <c r="W36" s="6"/>
      <c r="X36" s="13">
        <v>33</v>
      </c>
      <c r="Y36" s="6"/>
      <c r="Z36" s="13">
        <v>19</v>
      </c>
      <c r="AA36" s="6"/>
      <c r="AB36" s="82">
        <v>19</v>
      </c>
      <c r="AC36" s="6"/>
      <c r="AD36" s="13">
        <v>18</v>
      </c>
      <c r="AE36" s="6"/>
      <c r="AF36" s="13">
        <v>17</v>
      </c>
      <c r="AG36" s="6"/>
      <c r="AH36" s="13">
        <v>15</v>
      </c>
      <c r="AI36" s="6"/>
      <c r="AJ36" s="82">
        <v>27</v>
      </c>
      <c r="AK36" s="6"/>
      <c r="AL36" s="13">
        <v>15</v>
      </c>
      <c r="AM36" s="6"/>
      <c r="AN36" s="13">
        <v>2</v>
      </c>
      <c r="AO36" s="6"/>
      <c r="AP36" s="13">
        <v>2</v>
      </c>
      <c r="AQ36" s="6"/>
      <c r="AR36" s="82">
        <v>6</v>
      </c>
      <c r="AS36" s="6"/>
      <c r="AT36" s="13">
        <v>0</v>
      </c>
      <c r="AU36" s="6"/>
      <c r="AV36" s="13">
        <v>0</v>
      </c>
      <c r="AW36" s="6"/>
      <c r="AX36" s="13">
        <v>0</v>
      </c>
      <c r="AY36" s="6"/>
      <c r="AZ36" s="82">
        <v>5</v>
      </c>
      <c r="BA36" s="6"/>
    </row>
    <row r="37" spans="1:53" ht="14.1" customHeight="1" x14ac:dyDescent="0.15">
      <c r="B37" s="3" t="s">
        <v>28</v>
      </c>
      <c r="E37" s="4"/>
      <c r="F37" s="82">
        <v>37</v>
      </c>
      <c r="G37" s="6"/>
      <c r="H37" s="13">
        <v>29</v>
      </c>
      <c r="I37" s="6"/>
      <c r="J37" s="13">
        <v>29</v>
      </c>
      <c r="K37" s="6"/>
      <c r="L37" s="82">
        <v>53</v>
      </c>
      <c r="M37" s="4"/>
      <c r="N37" s="13">
        <v>43</v>
      </c>
      <c r="O37" s="4"/>
      <c r="P37" s="13">
        <v>28</v>
      </c>
      <c r="Q37" s="6"/>
      <c r="R37" s="13">
        <v>30</v>
      </c>
      <c r="S37" s="6"/>
      <c r="T37" s="82">
        <v>54</v>
      </c>
      <c r="U37" s="6"/>
      <c r="V37" s="13">
        <v>44</v>
      </c>
      <c r="W37" s="6"/>
      <c r="X37" s="13">
        <v>34</v>
      </c>
      <c r="Y37" s="6"/>
      <c r="Z37" s="13">
        <v>31</v>
      </c>
      <c r="AA37" s="6"/>
      <c r="AB37" s="82">
        <v>42</v>
      </c>
      <c r="AC37" s="6"/>
      <c r="AD37" s="13">
        <v>35</v>
      </c>
      <c r="AE37" s="6"/>
      <c r="AF37" s="13">
        <v>27</v>
      </c>
      <c r="AG37" s="6"/>
      <c r="AH37" s="13">
        <v>21</v>
      </c>
      <c r="AI37" s="6"/>
      <c r="AJ37" s="82">
        <v>47</v>
      </c>
      <c r="AK37" s="6"/>
      <c r="AL37" s="13">
        <v>38</v>
      </c>
      <c r="AM37" s="6"/>
      <c r="AN37" s="13">
        <v>28</v>
      </c>
      <c r="AO37" s="6"/>
      <c r="AP37" s="13">
        <v>21</v>
      </c>
      <c r="AQ37" s="6"/>
      <c r="AR37" s="82">
        <v>26</v>
      </c>
      <c r="AS37" s="6"/>
      <c r="AT37" s="13">
        <v>0</v>
      </c>
      <c r="AU37" s="6"/>
      <c r="AV37" s="13">
        <v>0</v>
      </c>
      <c r="AW37" s="6"/>
      <c r="AX37" s="13">
        <v>0</v>
      </c>
      <c r="AY37" s="6"/>
      <c r="AZ37" s="82">
        <v>5</v>
      </c>
      <c r="BA37" s="6"/>
    </row>
    <row r="38" spans="1:53" ht="14.1" customHeight="1" x14ac:dyDescent="0.15">
      <c r="B38" s="3" t="s">
        <v>29</v>
      </c>
      <c r="E38" s="4"/>
      <c r="F38" s="82">
        <v>12</v>
      </c>
      <c r="G38" s="6"/>
      <c r="H38" s="13">
        <v>30</v>
      </c>
      <c r="I38" s="6"/>
      <c r="J38" s="13">
        <v>7</v>
      </c>
      <c r="K38" s="6"/>
      <c r="L38" s="82">
        <v>0</v>
      </c>
      <c r="M38" s="4"/>
      <c r="N38" s="13">
        <v>0</v>
      </c>
      <c r="O38" s="4"/>
      <c r="P38" s="13">
        <v>0</v>
      </c>
      <c r="Q38" s="6"/>
      <c r="R38" s="13">
        <v>0</v>
      </c>
      <c r="S38" s="6"/>
      <c r="T38" s="82">
        <v>0</v>
      </c>
      <c r="U38" s="4"/>
      <c r="V38" s="13">
        <v>0</v>
      </c>
      <c r="W38" s="4"/>
      <c r="X38" s="13">
        <v>0</v>
      </c>
      <c r="Y38" s="4"/>
      <c r="Z38" s="13">
        <v>0</v>
      </c>
      <c r="AA38" s="6"/>
      <c r="AB38" s="82">
        <v>0</v>
      </c>
      <c r="AC38" s="4"/>
      <c r="AD38" s="13">
        <v>0</v>
      </c>
      <c r="AE38" s="4"/>
      <c r="AF38" s="13">
        <v>0</v>
      </c>
      <c r="AG38" s="4"/>
      <c r="AH38" s="13">
        <v>0</v>
      </c>
      <c r="AI38" s="6"/>
      <c r="AJ38" s="82">
        <v>0</v>
      </c>
      <c r="AK38" s="4"/>
      <c r="AL38" s="13">
        <v>0</v>
      </c>
      <c r="AM38" s="4"/>
      <c r="AN38" s="13">
        <v>0</v>
      </c>
      <c r="AO38" s="4"/>
      <c r="AP38" s="13">
        <v>0</v>
      </c>
      <c r="AQ38" s="6"/>
      <c r="AR38" s="82">
        <v>0</v>
      </c>
      <c r="AS38" s="4"/>
      <c r="AT38" s="13">
        <v>0</v>
      </c>
      <c r="AU38" s="4"/>
      <c r="AV38" s="13">
        <v>0</v>
      </c>
      <c r="AW38" s="4"/>
      <c r="AX38" s="13">
        <v>0</v>
      </c>
      <c r="AY38" s="6"/>
      <c r="AZ38" s="82">
        <v>0</v>
      </c>
      <c r="BA38" s="6"/>
    </row>
    <row r="39" spans="1:53" ht="14.1" customHeight="1" x14ac:dyDescent="0.15">
      <c r="B39" s="3" t="s">
        <v>30</v>
      </c>
      <c r="E39" s="4"/>
      <c r="F39" s="82">
        <v>234</v>
      </c>
      <c r="G39" s="6"/>
      <c r="H39" s="13">
        <v>90</v>
      </c>
      <c r="I39" s="6"/>
      <c r="J39" s="13">
        <v>135</v>
      </c>
      <c r="K39" s="6"/>
      <c r="L39" s="82">
        <v>17</v>
      </c>
      <c r="M39" s="4"/>
      <c r="N39" s="13">
        <v>164</v>
      </c>
      <c r="O39" s="4"/>
      <c r="P39" s="13">
        <v>347</v>
      </c>
      <c r="Q39" s="6"/>
      <c r="R39" s="13">
        <v>397</v>
      </c>
      <c r="S39" s="6"/>
      <c r="T39" s="82">
        <v>160</v>
      </c>
      <c r="U39" s="6"/>
      <c r="V39" s="13">
        <v>673</v>
      </c>
      <c r="W39" s="6"/>
      <c r="X39" s="13">
        <v>430</v>
      </c>
      <c r="Y39" s="6"/>
      <c r="Z39" s="13">
        <v>571</v>
      </c>
      <c r="AA39" s="6"/>
      <c r="AB39" s="82">
        <v>428</v>
      </c>
      <c r="AC39" s="6"/>
      <c r="AD39" s="13">
        <v>488</v>
      </c>
      <c r="AE39" s="6"/>
      <c r="AF39" s="13">
        <v>406</v>
      </c>
      <c r="AG39" s="6"/>
      <c r="AH39" s="13">
        <v>23</v>
      </c>
      <c r="AI39" s="6"/>
      <c r="AJ39" s="82">
        <v>2</v>
      </c>
      <c r="AK39" s="6"/>
      <c r="AL39" s="13">
        <v>10</v>
      </c>
      <c r="AM39" s="6"/>
      <c r="AN39" s="13">
        <v>3</v>
      </c>
      <c r="AO39" s="6"/>
      <c r="AP39" s="13">
        <v>19</v>
      </c>
      <c r="AQ39" s="6"/>
      <c r="AR39" s="82">
        <v>6</v>
      </c>
      <c r="AS39" s="6"/>
      <c r="AT39" s="13">
        <v>8</v>
      </c>
      <c r="AU39" s="6"/>
      <c r="AV39" s="13">
        <v>8</v>
      </c>
      <c r="AW39" s="6"/>
      <c r="AX39" s="13">
        <v>27</v>
      </c>
      <c r="AY39" s="6"/>
      <c r="AZ39" s="82">
        <v>8</v>
      </c>
      <c r="BA39" s="6"/>
    </row>
    <row r="40" spans="1:53" ht="14.1" customHeight="1" x14ac:dyDescent="0.15">
      <c r="B40" s="3" t="s">
        <v>31</v>
      </c>
      <c r="E40" s="4"/>
      <c r="F40" s="82">
        <v>0</v>
      </c>
      <c r="G40" s="6"/>
      <c r="H40" s="13">
        <v>0</v>
      </c>
      <c r="I40" s="6"/>
      <c r="J40" s="13">
        <v>0</v>
      </c>
      <c r="K40" s="6"/>
      <c r="L40" s="82">
        <v>0</v>
      </c>
      <c r="M40" s="4"/>
      <c r="N40" s="13">
        <v>0</v>
      </c>
      <c r="O40" s="4"/>
      <c r="P40" s="13">
        <v>16</v>
      </c>
      <c r="Q40" s="6"/>
      <c r="R40" s="13">
        <v>0</v>
      </c>
      <c r="S40" s="6"/>
      <c r="T40" s="82">
        <v>0</v>
      </c>
      <c r="U40" s="6"/>
      <c r="V40" s="13">
        <v>0</v>
      </c>
      <c r="W40" s="6"/>
      <c r="X40" s="13">
        <v>0</v>
      </c>
      <c r="Y40" s="6"/>
      <c r="Z40" s="13">
        <v>0</v>
      </c>
      <c r="AA40" s="6"/>
      <c r="AB40" s="82">
        <v>0</v>
      </c>
      <c r="AC40" s="6"/>
      <c r="AD40" s="13">
        <v>0</v>
      </c>
      <c r="AE40" s="6"/>
      <c r="AF40" s="13">
        <v>0</v>
      </c>
      <c r="AG40" s="6"/>
      <c r="AH40" s="13">
        <v>0</v>
      </c>
      <c r="AI40" s="6"/>
      <c r="AJ40" s="82">
        <v>0</v>
      </c>
      <c r="AK40" s="6"/>
      <c r="AL40" s="13">
        <v>0</v>
      </c>
      <c r="AM40" s="6"/>
      <c r="AN40" s="13">
        <v>0</v>
      </c>
      <c r="AO40" s="6"/>
      <c r="AP40" s="13">
        <v>0</v>
      </c>
      <c r="AQ40" s="6"/>
      <c r="AR40" s="82">
        <v>0</v>
      </c>
      <c r="AS40" s="6"/>
      <c r="AT40" s="13">
        <v>0</v>
      </c>
      <c r="AU40" s="6"/>
      <c r="AV40" s="13">
        <v>0</v>
      </c>
      <c r="AW40" s="6"/>
      <c r="AX40" s="13">
        <v>0</v>
      </c>
      <c r="AY40" s="6"/>
      <c r="AZ40" s="82">
        <v>0</v>
      </c>
      <c r="BA40" s="6"/>
    </row>
    <row r="41" spans="1:53" ht="14.1" customHeight="1" x14ac:dyDescent="0.15">
      <c r="B41" s="3" t="s">
        <v>32</v>
      </c>
      <c r="E41" s="4"/>
      <c r="F41" s="82">
        <v>187</v>
      </c>
      <c r="G41" s="6"/>
      <c r="H41" s="13">
        <v>238</v>
      </c>
      <c r="I41" s="6"/>
      <c r="J41" s="13">
        <v>205</v>
      </c>
      <c r="K41" s="6"/>
      <c r="L41" s="82">
        <v>97</v>
      </c>
      <c r="M41" s="4"/>
      <c r="N41" s="13">
        <v>234</v>
      </c>
      <c r="O41" s="4"/>
      <c r="P41" s="13">
        <v>257</v>
      </c>
      <c r="Q41" s="6"/>
      <c r="R41" s="13">
        <v>224</v>
      </c>
      <c r="S41" s="6"/>
      <c r="T41" s="82">
        <v>178</v>
      </c>
      <c r="U41" s="6"/>
      <c r="V41" s="13">
        <v>34</v>
      </c>
      <c r="W41" s="6"/>
      <c r="X41" s="13">
        <v>33</v>
      </c>
      <c r="Y41" s="6"/>
      <c r="Z41" s="13">
        <v>185</v>
      </c>
      <c r="AA41" s="6"/>
      <c r="AB41" s="82">
        <v>80</v>
      </c>
      <c r="AC41" s="6"/>
      <c r="AD41" s="13">
        <v>0</v>
      </c>
      <c r="AE41" s="6"/>
      <c r="AF41" s="13">
        <v>1</v>
      </c>
      <c r="AG41" s="6"/>
      <c r="AH41" s="13">
        <v>53</v>
      </c>
      <c r="AI41" s="6"/>
      <c r="AJ41" s="82">
        <v>29</v>
      </c>
      <c r="AK41" s="6"/>
      <c r="AL41" s="13">
        <v>2</v>
      </c>
      <c r="AM41" s="6"/>
      <c r="AN41" s="13">
        <v>171</v>
      </c>
      <c r="AO41" s="6"/>
      <c r="AP41" s="13">
        <v>67</v>
      </c>
      <c r="AQ41" s="6"/>
      <c r="AR41" s="82">
        <v>8</v>
      </c>
      <c r="AS41" s="6"/>
      <c r="AT41" s="13">
        <v>3</v>
      </c>
      <c r="AU41" s="6"/>
      <c r="AV41" s="13">
        <v>2</v>
      </c>
      <c r="AW41" s="6"/>
      <c r="AX41" s="13">
        <v>98</v>
      </c>
      <c r="AY41" s="6"/>
      <c r="AZ41" s="82">
        <v>6</v>
      </c>
      <c r="BA41" s="6"/>
    </row>
    <row r="42" spans="1:53" ht="14.1" customHeight="1" x14ac:dyDescent="0.15">
      <c r="B42" s="3" t="s">
        <v>33</v>
      </c>
      <c r="E42" s="4"/>
      <c r="F42" s="82">
        <v>1076</v>
      </c>
      <c r="G42" s="6"/>
      <c r="H42" s="13">
        <v>1806</v>
      </c>
      <c r="I42" s="6"/>
      <c r="J42" s="13">
        <v>872</v>
      </c>
      <c r="K42" s="6"/>
      <c r="L42" s="82">
        <v>1073</v>
      </c>
      <c r="M42" s="4"/>
      <c r="N42" s="13">
        <v>1829</v>
      </c>
      <c r="O42" s="4"/>
      <c r="P42" s="13">
        <v>2745</v>
      </c>
      <c r="Q42" s="6"/>
      <c r="R42" s="13">
        <v>2101</v>
      </c>
      <c r="S42" s="6"/>
      <c r="T42" s="82">
        <v>1968</v>
      </c>
      <c r="U42" s="6"/>
      <c r="V42" s="13">
        <v>1525</v>
      </c>
      <c r="W42" s="6"/>
      <c r="X42" s="13">
        <v>1763</v>
      </c>
      <c r="Y42" s="6"/>
      <c r="Z42" s="13">
        <v>1103</v>
      </c>
      <c r="AA42" s="6"/>
      <c r="AB42" s="82">
        <v>1882</v>
      </c>
      <c r="AC42" s="6"/>
      <c r="AD42" s="13">
        <v>1104</v>
      </c>
      <c r="AE42" s="6"/>
      <c r="AF42" s="13">
        <v>1436</v>
      </c>
      <c r="AG42" s="6"/>
      <c r="AH42" s="13">
        <v>715</v>
      </c>
      <c r="AI42" s="6"/>
      <c r="AJ42" s="82">
        <v>1232</v>
      </c>
      <c r="AK42" s="6"/>
      <c r="AL42" s="13">
        <v>487</v>
      </c>
      <c r="AM42" s="6"/>
      <c r="AN42" s="13">
        <v>400</v>
      </c>
      <c r="AO42" s="6"/>
      <c r="AP42" s="13">
        <v>426</v>
      </c>
      <c r="AQ42" s="6"/>
      <c r="AR42" s="82">
        <v>397</v>
      </c>
      <c r="AS42" s="6"/>
      <c r="AT42" s="13">
        <v>353</v>
      </c>
      <c r="AU42" s="6"/>
      <c r="AV42" s="13">
        <v>1183</v>
      </c>
      <c r="AW42" s="6"/>
      <c r="AX42" s="13">
        <v>774</v>
      </c>
      <c r="AY42" s="6"/>
      <c r="AZ42" s="82">
        <v>408</v>
      </c>
      <c r="BA42" s="6"/>
    </row>
    <row r="43" spans="1:53" ht="14.1" customHeight="1" x14ac:dyDescent="0.15">
      <c r="B43" s="3" t="s">
        <v>34</v>
      </c>
      <c r="E43" s="4"/>
      <c r="F43" s="82">
        <v>0</v>
      </c>
      <c r="G43" s="6"/>
      <c r="H43" s="13">
        <v>0</v>
      </c>
      <c r="I43" s="6"/>
      <c r="J43" s="13">
        <v>1</v>
      </c>
      <c r="K43" s="6"/>
      <c r="L43" s="82">
        <v>2</v>
      </c>
      <c r="M43" s="4"/>
      <c r="N43" s="13">
        <v>2</v>
      </c>
      <c r="O43" s="4"/>
      <c r="P43" s="13">
        <v>3</v>
      </c>
      <c r="Q43" s="6"/>
      <c r="R43" s="13">
        <v>3</v>
      </c>
      <c r="S43" s="6"/>
      <c r="T43" s="82">
        <v>3</v>
      </c>
      <c r="U43" s="6"/>
      <c r="V43" s="13">
        <v>3</v>
      </c>
      <c r="W43" s="6"/>
      <c r="X43" s="13">
        <v>3</v>
      </c>
      <c r="Y43" s="6"/>
      <c r="Z43" s="13">
        <v>3</v>
      </c>
      <c r="AA43" s="6"/>
      <c r="AB43" s="82">
        <v>3</v>
      </c>
      <c r="AC43" s="6"/>
      <c r="AD43" s="13">
        <v>3</v>
      </c>
      <c r="AE43" s="6"/>
      <c r="AF43" s="13">
        <v>2</v>
      </c>
      <c r="AG43" s="6"/>
      <c r="AH43" s="13">
        <v>3</v>
      </c>
      <c r="AI43" s="6"/>
      <c r="AJ43" s="82">
        <v>3</v>
      </c>
      <c r="AK43" s="6"/>
      <c r="AL43" s="13">
        <v>2</v>
      </c>
      <c r="AM43" s="6"/>
      <c r="AN43" s="13">
        <v>2</v>
      </c>
      <c r="AO43" s="6"/>
      <c r="AP43" s="13">
        <v>2</v>
      </c>
      <c r="AQ43" s="6"/>
      <c r="AR43" s="82">
        <v>2</v>
      </c>
      <c r="AS43" s="6"/>
      <c r="AT43" s="13">
        <v>12</v>
      </c>
      <c r="AU43" s="6"/>
      <c r="AV43" s="13">
        <v>0</v>
      </c>
      <c r="AW43" s="6"/>
      <c r="AX43" s="13">
        <v>0</v>
      </c>
      <c r="AY43" s="6"/>
      <c r="AZ43" s="82">
        <v>0</v>
      </c>
      <c r="BA43" s="6"/>
    </row>
    <row r="44" spans="1:53" ht="14.1" customHeight="1" x14ac:dyDescent="0.15">
      <c r="B44" s="3" t="s">
        <v>35</v>
      </c>
      <c r="E44" s="4"/>
      <c r="F44" s="82">
        <v>0</v>
      </c>
      <c r="G44" s="6"/>
      <c r="H44" s="13">
        <v>0</v>
      </c>
      <c r="I44" s="6"/>
      <c r="J44" s="13">
        <v>0</v>
      </c>
      <c r="K44" s="6"/>
      <c r="L44" s="82">
        <v>0</v>
      </c>
      <c r="M44" s="4"/>
      <c r="N44" s="13">
        <v>1857</v>
      </c>
      <c r="O44" s="4"/>
      <c r="P44" s="13">
        <v>1823</v>
      </c>
      <c r="Q44" s="6"/>
      <c r="R44" s="13">
        <v>1794</v>
      </c>
      <c r="S44" s="6"/>
      <c r="T44" s="82">
        <v>1763</v>
      </c>
      <c r="U44" s="6"/>
      <c r="V44" s="13">
        <v>1733</v>
      </c>
      <c r="W44" s="6"/>
      <c r="X44" s="13">
        <v>0</v>
      </c>
      <c r="Y44" s="6"/>
      <c r="Z44" s="13">
        <v>0</v>
      </c>
      <c r="AA44" s="6"/>
      <c r="AB44" s="82">
        <v>0</v>
      </c>
      <c r="AC44" s="6"/>
      <c r="AD44" s="13">
        <v>0</v>
      </c>
      <c r="AE44" s="6"/>
      <c r="AF44" s="13">
        <v>0</v>
      </c>
      <c r="AG44" s="6"/>
      <c r="AH44" s="13">
        <v>0</v>
      </c>
      <c r="AI44" s="6"/>
      <c r="AJ44" s="82">
        <v>0</v>
      </c>
      <c r="AK44" s="6"/>
      <c r="AL44" s="13">
        <v>0</v>
      </c>
      <c r="AM44" s="6"/>
      <c r="AN44" s="13">
        <v>0</v>
      </c>
      <c r="AO44" s="6"/>
      <c r="AP44" s="13">
        <v>0</v>
      </c>
      <c r="AQ44" s="6"/>
      <c r="AR44" s="82">
        <v>0</v>
      </c>
      <c r="AS44" s="6"/>
      <c r="AT44" s="13">
        <v>0</v>
      </c>
      <c r="AU44" s="6"/>
      <c r="AV44" s="13">
        <v>0</v>
      </c>
      <c r="AW44" s="6"/>
      <c r="AX44" s="13">
        <v>0</v>
      </c>
      <c r="AY44" s="6"/>
      <c r="AZ44" s="82">
        <v>0</v>
      </c>
      <c r="BA44" s="6"/>
    </row>
    <row r="45" spans="1:53" ht="14.1" customHeight="1" x14ac:dyDescent="0.15">
      <c r="B45" s="3" t="s">
        <v>36</v>
      </c>
      <c r="E45" s="4"/>
      <c r="F45" s="82">
        <v>1</v>
      </c>
      <c r="G45" s="6"/>
      <c r="H45" s="13">
        <v>3</v>
      </c>
      <c r="I45" s="6"/>
      <c r="J45" s="13">
        <v>6</v>
      </c>
      <c r="K45" s="6"/>
      <c r="L45" s="82">
        <v>2</v>
      </c>
      <c r="M45" s="4"/>
      <c r="N45" s="13">
        <v>3</v>
      </c>
      <c r="O45" s="4"/>
      <c r="P45" s="13">
        <v>27</v>
      </c>
      <c r="Q45" s="6"/>
      <c r="R45" s="13">
        <v>26</v>
      </c>
      <c r="S45" s="6"/>
      <c r="T45" s="82">
        <v>23</v>
      </c>
      <c r="U45" s="6"/>
      <c r="V45" s="13">
        <v>23</v>
      </c>
      <c r="W45" s="6"/>
      <c r="X45" s="13">
        <v>0</v>
      </c>
      <c r="Y45" s="6"/>
      <c r="Z45" s="13">
        <v>2</v>
      </c>
      <c r="AA45" s="6"/>
      <c r="AB45" s="82">
        <v>0</v>
      </c>
      <c r="AC45" s="6"/>
      <c r="AD45" s="13">
        <v>457</v>
      </c>
      <c r="AE45" s="6"/>
      <c r="AF45" s="13">
        <v>429</v>
      </c>
      <c r="AG45" s="6"/>
      <c r="AH45" s="13">
        <v>10</v>
      </c>
      <c r="AI45" s="6"/>
      <c r="AJ45" s="82">
        <v>2</v>
      </c>
      <c r="AK45" s="6"/>
      <c r="AL45" s="13">
        <v>19</v>
      </c>
      <c r="AM45" s="6"/>
      <c r="AN45" s="13">
        <v>42</v>
      </c>
      <c r="AO45" s="6"/>
      <c r="AP45" s="13">
        <v>25</v>
      </c>
      <c r="AQ45" s="6"/>
      <c r="AR45" s="82">
        <v>7</v>
      </c>
      <c r="AS45" s="6"/>
      <c r="AT45" s="13">
        <v>73</v>
      </c>
      <c r="AU45" s="6"/>
      <c r="AV45" s="13">
        <v>19</v>
      </c>
      <c r="AW45" s="6"/>
      <c r="AX45" s="13">
        <v>16</v>
      </c>
      <c r="AY45" s="6"/>
      <c r="AZ45" s="82">
        <v>4</v>
      </c>
      <c r="BA45" s="6"/>
    </row>
    <row r="46" spans="1:53" s="7" customFormat="1" ht="14.1" customHeight="1" thickBot="1" x14ac:dyDescent="0.2">
      <c r="A46" s="44" t="s">
        <v>12</v>
      </c>
      <c r="E46" s="14"/>
      <c r="F46" s="83">
        <f>SUBTOTAL(109,F36:F45)</f>
        <v>1599</v>
      </c>
      <c r="G46" s="16"/>
      <c r="H46" s="15">
        <f>SUBTOTAL(109,H36:H45)</f>
        <v>2219</v>
      </c>
      <c r="I46" s="16"/>
      <c r="J46" s="15">
        <f>SUBTOTAL(109,J36:J45)</f>
        <v>1264</v>
      </c>
      <c r="K46" s="16"/>
      <c r="L46" s="83">
        <f>SUBTOTAL(109,L36:L45)</f>
        <v>1255</v>
      </c>
      <c r="M46" s="14"/>
      <c r="N46" s="15">
        <f>SUBTOTAL(109,N36:N45)</f>
        <v>4144</v>
      </c>
      <c r="O46" s="14"/>
      <c r="P46" s="15">
        <f>SUBTOTAL(109,P36:P45)</f>
        <v>5254</v>
      </c>
      <c r="Q46" s="16"/>
      <c r="R46" s="15">
        <f>SUBTOTAL(109,R36:R45)</f>
        <v>4582</v>
      </c>
      <c r="S46" s="16"/>
      <c r="T46" s="83">
        <f>SUBTOTAL(109,T36:T45)</f>
        <v>4155</v>
      </c>
      <c r="U46" s="16"/>
      <c r="V46" s="15">
        <f>SUBTOTAL(109,V36:V45)</f>
        <v>4042</v>
      </c>
      <c r="W46" s="16"/>
      <c r="X46" s="15">
        <f>SUBTOTAL(109,X36:X45)</f>
        <v>2296</v>
      </c>
      <c r="Y46" s="16"/>
      <c r="Z46" s="15">
        <f>SUBTOTAL(109,Z36:Z45)</f>
        <v>1914</v>
      </c>
      <c r="AA46" s="16"/>
      <c r="AB46" s="83">
        <f>SUBTOTAL(109,AB36:AB45)</f>
        <v>2454</v>
      </c>
      <c r="AC46" s="16"/>
      <c r="AD46" s="15">
        <f>SUBTOTAL(109,AD36:AD45)</f>
        <v>2105</v>
      </c>
      <c r="AE46" s="16"/>
      <c r="AF46" s="15">
        <f>SUBTOTAL(109,AF36:AF45)</f>
        <v>2318</v>
      </c>
      <c r="AG46" s="16"/>
      <c r="AH46" s="15">
        <f>SUBTOTAL(109,AH36:AH45)</f>
        <v>840</v>
      </c>
      <c r="AI46" s="16"/>
      <c r="AJ46" s="83">
        <f>SUBTOTAL(109,AJ36:AJ45)</f>
        <v>1342</v>
      </c>
      <c r="AK46" s="16"/>
      <c r="AL46" s="15">
        <f>SUBTOTAL(109,AL36:AL45)</f>
        <v>573</v>
      </c>
      <c r="AM46" s="16"/>
      <c r="AN46" s="113">
        <f>SUBTOTAL(109,AN36:AN45)</f>
        <v>648</v>
      </c>
      <c r="AO46" s="16"/>
      <c r="AP46" s="113">
        <f>SUBTOTAL(109,AP36:AP45)</f>
        <v>562</v>
      </c>
      <c r="AQ46" s="16"/>
      <c r="AR46" s="83">
        <f>SUBTOTAL(109,AR36:AR45)</f>
        <v>452</v>
      </c>
      <c r="AS46" s="16"/>
      <c r="AT46" s="15">
        <f>SUBTOTAL(109,AT36:AT45)</f>
        <v>449</v>
      </c>
      <c r="AU46" s="16"/>
      <c r="AV46" s="15">
        <f>SUBTOTAL(109,AV36:AV45)</f>
        <v>1212</v>
      </c>
      <c r="AW46" s="16"/>
      <c r="AX46" s="15">
        <f>SUBTOTAL(109,AX36:AX45)</f>
        <v>915</v>
      </c>
      <c r="AY46" s="16"/>
      <c r="AZ46" s="83">
        <f>SUBTOTAL(109,AZ36:AZ45)</f>
        <v>436</v>
      </c>
      <c r="BA46" s="16"/>
    </row>
    <row r="47" spans="1:53" ht="5.0999999999999996" customHeight="1" thickTop="1" x14ac:dyDescent="0.15">
      <c r="E47" s="4"/>
      <c r="F47" s="90"/>
      <c r="G47" s="6"/>
      <c r="H47" s="6"/>
      <c r="I47" s="6"/>
      <c r="J47" s="6"/>
      <c r="K47" s="6"/>
      <c r="L47" s="90"/>
      <c r="M47" s="4"/>
      <c r="N47" s="6"/>
      <c r="O47" s="4"/>
      <c r="P47" s="6"/>
      <c r="Q47" s="6"/>
      <c r="R47" s="6"/>
      <c r="S47" s="6"/>
      <c r="T47" s="90"/>
      <c r="U47" s="6"/>
      <c r="V47" s="6"/>
      <c r="W47" s="6"/>
      <c r="X47" s="6"/>
      <c r="Y47" s="6"/>
      <c r="Z47" s="6"/>
      <c r="AA47" s="6"/>
      <c r="AB47" s="90"/>
      <c r="AC47" s="6"/>
      <c r="AD47" s="6"/>
      <c r="AE47" s="6"/>
      <c r="AF47" s="6"/>
      <c r="AG47" s="6"/>
      <c r="AH47" s="6"/>
      <c r="AI47" s="6"/>
      <c r="AJ47" s="90"/>
      <c r="AK47" s="6"/>
      <c r="AL47" s="6"/>
      <c r="AM47" s="6"/>
      <c r="AN47" s="6"/>
      <c r="AO47" s="6"/>
      <c r="AP47" s="6"/>
      <c r="AQ47" s="6"/>
      <c r="AR47" s="90"/>
      <c r="AS47" s="6"/>
      <c r="AT47" s="6"/>
      <c r="AU47" s="6"/>
      <c r="AV47" s="6"/>
      <c r="AW47" s="6"/>
      <c r="AX47" s="6"/>
      <c r="AY47" s="6"/>
      <c r="AZ47" s="90"/>
      <c r="BA47" s="6"/>
    </row>
    <row r="48" spans="1:53" s="7" customFormat="1" ht="14.1" customHeight="1" x14ac:dyDescent="0.15">
      <c r="A48" s="44" t="s">
        <v>37</v>
      </c>
      <c r="B48" s="9"/>
      <c r="C48" s="9"/>
      <c r="D48" s="9"/>
      <c r="E48" s="10"/>
      <c r="F48" s="89"/>
      <c r="G48" s="12"/>
      <c r="H48" s="12"/>
      <c r="I48" s="12"/>
      <c r="J48" s="12"/>
      <c r="K48" s="12"/>
      <c r="L48" s="89"/>
      <c r="M48" s="10"/>
      <c r="N48" s="12"/>
      <c r="O48" s="10"/>
      <c r="P48" s="12"/>
      <c r="Q48" s="12"/>
      <c r="R48" s="12"/>
      <c r="S48" s="12"/>
      <c r="T48" s="89"/>
      <c r="U48" s="12"/>
      <c r="V48" s="12"/>
      <c r="W48" s="12"/>
      <c r="X48" s="12"/>
      <c r="Y48" s="12"/>
      <c r="Z48" s="12"/>
      <c r="AA48" s="12"/>
      <c r="AB48" s="89"/>
      <c r="AC48" s="12"/>
      <c r="AD48" s="12"/>
      <c r="AE48" s="12"/>
      <c r="AF48" s="12"/>
      <c r="AG48" s="12"/>
      <c r="AH48" s="12"/>
      <c r="AI48" s="12"/>
      <c r="AJ48" s="89"/>
      <c r="AK48" s="12"/>
      <c r="AL48" s="12"/>
      <c r="AM48" s="12"/>
      <c r="AN48" s="12"/>
      <c r="AO48" s="12"/>
      <c r="AP48" s="12"/>
      <c r="AQ48" s="12"/>
      <c r="AR48" s="89"/>
      <c r="AS48" s="12"/>
      <c r="AT48" s="12"/>
      <c r="AU48" s="12"/>
      <c r="AV48" s="12"/>
      <c r="AW48" s="12"/>
      <c r="AX48" s="12"/>
      <c r="AY48" s="12"/>
      <c r="AZ48" s="89"/>
      <c r="BA48" s="12"/>
    </row>
    <row r="49" spans="1:53" s="7" customFormat="1" ht="14.1" customHeight="1" x14ac:dyDescent="0.15">
      <c r="A49" s="44"/>
      <c r="B49" s="3" t="s">
        <v>27</v>
      </c>
      <c r="C49" s="9"/>
      <c r="D49" s="9"/>
      <c r="E49" s="10"/>
      <c r="F49" s="82">
        <v>25</v>
      </c>
      <c r="G49" s="6"/>
      <c r="H49" s="13">
        <v>33</v>
      </c>
      <c r="I49" s="6"/>
      <c r="J49" s="13">
        <v>0</v>
      </c>
      <c r="K49" s="6"/>
      <c r="L49" s="82">
        <v>0</v>
      </c>
      <c r="M49" s="10"/>
      <c r="N49" s="13">
        <v>0</v>
      </c>
      <c r="O49" s="10"/>
      <c r="P49" s="13">
        <v>0</v>
      </c>
      <c r="Q49" s="6"/>
      <c r="R49" s="13">
        <v>0</v>
      </c>
      <c r="S49" s="6"/>
      <c r="T49" s="82">
        <v>0</v>
      </c>
      <c r="U49" s="6"/>
      <c r="V49" s="13">
        <v>0</v>
      </c>
      <c r="W49" s="6"/>
      <c r="X49" s="13">
        <v>0</v>
      </c>
      <c r="Y49" s="6"/>
      <c r="Z49" s="13">
        <v>0</v>
      </c>
      <c r="AA49" s="6"/>
      <c r="AB49" s="82">
        <v>0</v>
      </c>
      <c r="AC49" s="6"/>
      <c r="AD49" s="13">
        <v>0</v>
      </c>
      <c r="AE49" s="12"/>
      <c r="AF49" s="13">
        <v>7</v>
      </c>
      <c r="AG49" s="12"/>
      <c r="AH49" s="13">
        <v>7</v>
      </c>
      <c r="AI49" s="12"/>
      <c r="AJ49" s="82">
        <v>7</v>
      </c>
      <c r="AK49" s="12"/>
      <c r="AL49" s="13">
        <v>0</v>
      </c>
      <c r="AM49" s="12"/>
      <c r="AN49" s="13">
        <v>0</v>
      </c>
      <c r="AO49" s="12"/>
      <c r="AP49" s="13">
        <v>0</v>
      </c>
      <c r="AQ49" s="12"/>
      <c r="AR49" s="82">
        <v>0</v>
      </c>
      <c r="AS49" s="12"/>
      <c r="AT49" s="13">
        <v>0</v>
      </c>
      <c r="AU49" s="12"/>
      <c r="AV49" s="13">
        <v>0</v>
      </c>
      <c r="AW49" s="12"/>
      <c r="AX49" s="13">
        <v>0</v>
      </c>
      <c r="AY49" s="12"/>
      <c r="AZ49" s="82">
        <v>0</v>
      </c>
      <c r="BA49" s="12"/>
    </row>
    <row r="50" spans="1:53" s="7" customFormat="1" ht="14.1" customHeight="1" x14ac:dyDescent="0.15">
      <c r="A50" s="44"/>
      <c r="B50" s="3" t="s">
        <v>28</v>
      </c>
      <c r="C50" s="9"/>
      <c r="D50" s="9"/>
      <c r="E50" s="10"/>
      <c r="F50" s="82">
        <v>1</v>
      </c>
      <c r="G50" s="6"/>
      <c r="H50" s="13">
        <v>1</v>
      </c>
      <c r="I50" s="6"/>
      <c r="J50" s="13">
        <v>1</v>
      </c>
      <c r="K50" s="6"/>
      <c r="L50" s="82">
        <v>0</v>
      </c>
      <c r="M50" s="10"/>
      <c r="N50" s="13">
        <v>0</v>
      </c>
      <c r="O50" s="10"/>
      <c r="P50" s="13">
        <v>0</v>
      </c>
      <c r="Q50" s="6"/>
      <c r="R50" s="13">
        <v>0</v>
      </c>
      <c r="S50" s="6"/>
      <c r="T50" s="82">
        <v>0</v>
      </c>
      <c r="U50" s="6"/>
      <c r="V50" s="13">
        <v>0</v>
      </c>
      <c r="W50" s="6"/>
      <c r="X50" s="13">
        <v>0</v>
      </c>
      <c r="Y50" s="6"/>
      <c r="Z50" s="13">
        <v>0</v>
      </c>
      <c r="AA50" s="6"/>
      <c r="AB50" s="82">
        <v>0</v>
      </c>
      <c r="AC50" s="6"/>
      <c r="AD50" s="13">
        <v>0</v>
      </c>
      <c r="AE50" s="12"/>
      <c r="AF50" s="13"/>
      <c r="AG50" s="12"/>
      <c r="AH50" s="13"/>
      <c r="AI50" s="12"/>
      <c r="AJ50" s="82"/>
      <c r="AK50" s="12"/>
      <c r="AL50" s="13"/>
      <c r="AM50" s="12"/>
      <c r="AN50" s="13"/>
      <c r="AO50" s="12"/>
      <c r="AP50" s="13"/>
      <c r="AQ50" s="12"/>
      <c r="AR50" s="82"/>
      <c r="AS50" s="12"/>
      <c r="AT50" s="13"/>
      <c r="AU50" s="12"/>
      <c r="AV50" s="13"/>
      <c r="AW50" s="12"/>
      <c r="AX50" s="13"/>
      <c r="AY50" s="12"/>
      <c r="AZ50" s="82"/>
      <c r="BA50" s="12"/>
    </row>
    <row r="51" spans="1:53" s="7" customFormat="1" ht="14.1" customHeight="1" x14ac:dyDescent="0.15">
      <c r="A51" s="44"/>
      <c r="B51" s="3" t="s">
        <v>29</v>
      </c>
      <c r="C51" s="9"/>
      <c r="D51" s="9"/>
      <c r="E51" s="10"/>
      <c r="F51" s="82">
        <v>731</v>
      </c>
      <c r="G51" s="6"/>
      <c r="H51" s="13">
        <v>731</v>
      </c>
      <c r="I51" s="6"/>
      <c r="J51" s="13">
        <v>731</v>
      </c>
      <c r="K51" s="6"/>
      <c r="L51" s="82">
        <v>0</v>
      </c>
      <c r="M51" s="10"/>
      <c r="N51" s="13">
        <v>0</v>
      </c>
      <c r="O51" s="10"/>
      <c r="P51" s="13">
        <v>0</v>
      </c>
      <c r="Q51" s="6"/>
      <c r="R51" s="13">
        <v>0</v>
      </c>
      <c r="S51" s="6"/>
      <c r="T51" s="82">
        <v>0</v>
      </c>
      <c r="U51" s="6"/>
      <c r="V51" s="13">
        <v>0</v>
      </c>
      <c r="W51" s="6"/>
      <c r="X51" s="13">
        <v>0</v>
      </c>
      <c r="Y51" s="6"/>
      <c r="Z51" s="13">
        <v>0</v>
      </c>
      <c r="AA51" s="6"/>
      <c r="AB51" s="82">
        <v>0</v>
      </c>
      <c r="AC51" s="6"/>
      <c r="AD51" s="13">
        <v>0</v>
      </c>
      <c r="AE51" s="12"/>
      <c r="AF51" s="13"/>
      <c r="AG51" s="12"/>
      <c r="AH51" s="13"/>
      <c r="AI51" s="12"/>
      <c r="AJ51" s="82"/>
      <c r="AK51" s="12"/>
      <c r="AL51" s="13"/>
      <c r="AM51" s="12"/>
      <c r="AN51" s="13"/>
      <c r="AO51" s="12"/>
      <c r="AP51" s="13"/>
      <c r="AQ51" s="12"/>
      <c r="AR51" s="82"/>
      <c r="AS51" s="12"/>
      <c r="AT51" s="13"/>
      <c r="AU51" s="12"/>
      <c r="AV51" s="13"/>
      <c r="AW51" s="12"/>
      <c r="AX51" s="13"/>
      <c r="AY51" s="12"/>
      <c r="AZ51" s="82"/>
      <c r="BA51" s="12"/>
    </row>
    <row r="52" spans="1:53" ht="14.1" customHeight="1" x14ac:dyDescent="0.15">
      <c r="B52" s="3" t="s">
        <v>30</v>
      </c>
      <c r="E52" s="4"/>
      <c r="F52" s="82">
        <v>5088</v>
      </c>
      <c r="G52" s="6"/>
      <c r="H52" s="13">
        <v>3792</v>
      </c>
      <c r="I52" s="6"/>
      <c r="J52" s="13">
        <v>3791</v>
      </c>
      <c r="K52" s="6"/>
      <c r="L52" s="82">
        <v>3791</v>
      </c>
      <c r="M52" s="4"/>
      <c r="N52" s="13">
        <v>4790</v>
      </c>
      <c r="O52" s="4"/>
      <c r="P52" s="13">
        <v>6288</v>
      </c>
      <c r="Q52" s="6"/>
      <c r="R52" s="13">
        <v>6288</v>
      </c>
      <c r="S52" s="6"/>
      <c r="T52" s="82">
        <v>6287</v>
      </c>
      <c r="U52" s="6"/>
      <c r="V52" s="13">
        <v>7684</v>
      </c>
      <c r="W52" s="6"/>
      <c r="X52" s="13">
        <v>4188</v>
      </c>
      <c r="Y52" s="6"/>
      <c r="Z52" s="13">
        <v>4587</v>
      </c>
      <c r="AA52" s="6"/>
      <c r="AB52" s="82">
        <v>4587</v>
      </c>
      <c r="AC52" s="6"/>
      <c r="AD52" s="13">
        <v>4586</v>
      </c>
      <c r="AE52" s="6"/>
      <c r="AF52" s="13">
        <v>4585</v>
      </c>
      <c r="AG52" s="6"/>
      <c r="AH52" s="13">
        <v>2493</v>
      </c>
      <c r="AI52" s="6"/>
      <c r="AJ52" s="82">
        <v>2492</v>
      </c>
      <c r="AK52" s="6"/>
      <c r="AL52" s="13">
        <v>1200</v>
      </c>
      <c r="AM52" s="6"/>
      <c r="AN52" s="13">
        <v>1200</v>
      </c>
      <c r="AO52" s="6"/>
      <c r="AP52" s="13">
        <v>1200</v>
      </c>
      <c r="AQ52" s="6"/>
      <c r="AR52" s="82">
        <v>1200</v>
      </c>
      <c r="AS52" s="6"/>
      <c r="AT52" s="13">
        <v>1220</v>
      </c>
      <c r="AU52" s="6"/>
      <c r="AV52" s="13">
        <v>1200</v>
      </c>
      <c r="AW52" s="6"/>
      <c r="AX52" s="13">
        <v>1200</v>
      </c>
      <c r="AY52" s="6"/>
      <c r="AZ52" s="82">
        <v>1200</v>
      </c>
      <c r="BA52" s="6"/>
    </row>
    <row r="53" spans="1:53" ht="14.1" customHeight="1" x14ac:dyDescent="0.15">
      <c r="B53" s="3" t="s">
        <v>34</v>
      </c>
      <c r="E53" s="4"/>
      <c r="F53" s="82">
        <v>0</v>
      </c>
      <c r="G53" s="6"/>
      <c r="H53" s="13">
        <v>0</v>
      </c>
      <c r="I53" s="6"/>
      <c r="J53" s="13">
        <v>0</v>
      </c>
      <c r="K53" s="6"/>
      <c r="L53" s="82">
        <v>0</v>
      </c>
      <c r="M53" s="4"/>
      <c r="N53" s="13">
        <v>0</v>
      </c>
      <c r="O53" s="4"/>
      <c r="P53" s="13">
        <v>0</v>
      </c>
      <c r="Q53" s="6"/>
      <c r="R53" s="13">
        <v>1</v>
      </c>
      <c r="S53" s="6"/>
      <c r="T53" s="82">
        <v>2</v>
      </c>
      <c r="U53" s="6"/>
      <c r="V53" s="13">
        <v>3</v>
      </c>
      <c r="W53" s="6"/>
      <c r="X53" s="13">
        <v>3</v>
      </c>
      <c r="Y53" s="6"/>
      <c r="Z53" s="13">
        <v>4</v>
      </c>
      <c r="AA53" s="6"/>
      <c r="AB53" s="82">
        <v>5</v>
      </c>
      <c r="AC53" s="6"/>
      <c r="AD53" s="13">
        <v>5</v>
      </c>
      <c r="AE53" s="6"/>
      <c r="AF53" s="13">
        <v>6</v>
      </c>
      <c r="AG53" s="6"/>
      <c r="AH53" s="13">
        <v>7</v>
      </c>
      <c r="AI53" s="6"/>
      <c r="AJ53" s="82">
        <v>8</v>
      </c>
      <c r="AK53" s="6"/>
      <c r="AL53" s="13">
        <v>9</v>
      </c>
      <c r="AM53" s="6"/>
      <c r="AN53" s="13">
        <v>9</v>
      </c>
      <c r="AO53" s="6"/>
      <c r="AP53" s="13">
        <v>9</v>
      </c>
      <c r="AQ53" s="6"/>
      <c r="AR53" s="82">
        <v>10</v>
      </c>
      <c r="AS53" s="6"/>
      <c r="AT53" s="13">
        <v>0</v>
      </c>
      <c r="AU53" s="6"/>
      <c r="AV53" s="13">
        <v>0</v>
      </c>
      <c r="AW53" s="6"/>
      <c r="AX53" s="13">
        <v>0</v>
      </c>
      <c r="AY53" s="6"/>
      <c r="AZ53" s="82">
        <v>0</v>
      </c>
      <c r="BA53" s="6"/>
    </row>
    <row r="54" spans="1:53" ht="14.1" customHeight="1" x14ac:dyDescent="0.15">
      <c r="B54" s="3" t="s">
        <v>35</v>
      </c>
      <c r="E54" s="4"/>
      <c r="F54" s="82">
        <v>1974</v>
      </c>
      <c r="G54" s="6"/>
      <c r="H54" s="13">
        <v>1949</v>
      </c>
      <c r="I54" s="6"/>
      <c r="J54" s="13">
        <v>1924</v>
      </c>
      <c r="K54" s="6"/>
      <c r="L54" s="82">
        <v>1898</v>
      </c>
      <c r="M54" s="4"/>
      <c r="N54" s="13">
        <v>12</v>
      </c>
      <c r="O54" s="4"/>
      <c r="P54" s="13">
        <v>12</v>
      </c>
      <c r="Q54" s="6"/>
      <c r="R54" s="13">
        <v>13</v>
      </c>
      <c r="S54" s="6"/>
      <c r="T54" s="82">
        <v>12</v>
      </c>
      <c r="U54" s="6"/>
      <c r="V54" s="13">
        <v>12</v>
      </c>
      <c r="W54" s="6"/>
      <c r="X54" s="13">
        <v>1713</v>
      </c>
      <c r="Y54" s="6"/>
      <c r="Z54" s="13">
        <v>1686</v>
      </c>
      <c r="AA54" s="6"/>
      <c r="AB54" s="82">
        <v>1663</v>
      </c>
      <c r="AC54" s="6"/>
      <c r="AD54" s="13">
        <v>1375</v>
      </c>
      <c r="AE54" s="6"/>
      <c r="AF54" s="13">
        <v>1359</v>
      </c>
      <c r="AG54" s="6"/>
      <c r="AH54" s="13">
        <v>1353</v>
      </c>
      <c r="AI54" s="6"/>
      <c r="AJ54" s="82">
        <v>1349</v>
      </c>
      <c r="AK54" s="6"/>
      <c r="AL54" s="13">
        <v>1345</v>
      </c>
      <c r="AM54" s="6"/>
      <c r="AN54" s="13">
        <v>1341</v>
      </c>
      <c r="AO54" s="6"/>
      <c r="AP54" s="13">
        <v>1436</v>
      </c>
      <c r="AQ54" s="6"/>
      <c r="AR54" s="82">
        <v>1338</v>
      </c>
      <c r="AS54" s="6"/>
      <c r="AT54" s="13">
        <v>1315</v>
      </c>
      <c r="AU54" s="6"/>
      <c r="AV54" s="13">
        <v>1302</v>
      </c>
      <c r="AW54" s="6"/>
      <c r="AX54" s="13">
        <v>1436</v>
      </c>
      <c r="AY54" s="6"/>
      <c r="AZ54" s="82">
        <v>1285</v>
      </c>
      <c r="BA54" s="6"/>
    </row>
    <row r="55" spans="1:53" ht="14.1" customHeight="1" x14ac:dyDescent="0.15">
      <c r="B55" s="3" t="s">
        <v>38</v>
      </c>
      <c r="E55" s="4"/>
      <c r="F55" s="82">
        <v>2</v>
      </c>
      <c r="G55" s="6"/>
      <c r="H55" s="13">
        <v>1</v>
      </c>
      <c r="I55" s="6"/>
      <c r="J55" s="13">
        <v>1</v>
      </c>
      <c r="K55" s="6"/>
      <c r="L55" s="82">
        <v>2</v>
      </c>
      <c r="M55" s="4"/>
      <c r="N55" s="13">
        <v>1</v>
      </c>
      <c r="O55" s="4"/>
      <c r="P55" s="13">
        <v>2</v>
      </c>
      <c r="Q55" s="6"/>
      <c r="R55" s="13">
        <v>1</v>
      </c>
      <c r="S55" s="6"/>
      <c r="T55" s="82">
        <v>1</v>
      </c>
      <c r="U55" s="6"/>
      <c r="V55" s="13">
        <v>59</v>
      </c>
      <c r="W55" s="6"/>
      <c r="X55" s="13">
        <v>104</v>
      </c>
      <c r="Y55" s="6"/>
      <c r="Z55" s="13">
        <v>51</v>
      </c>
      <c r="AA55" s="6"/>
      <c r="AB55" s="82">
        <v>7</v>
      </c>
      <c r="AC55" s="6"/>
      <c r="AD55" s="13">
        <v>39</v>
      </c>
      <c r="AE55" s="6"/>
      <c r="AF55" s="13">
        <v>36</v>
      </c>
      <c r="AG55" s="6"/>
      <c r="AH55" s="13">
        <v>20</v>
      </c>
      <c r="AI55" s="6"/>
      <c r="AJ55" s="82">
        <v>19</v>
      </c>
      <c r="AK55" s="6"/>
      <c r="AL55" s="13">
        <v>0</v>
      </c>
      <c r="AM55" s="6"/>
      <c r="AN55" s="13">
        <v>0</v>
      </c>
      <c r="AO55" s="6"/>
      <c r="AP55" s="13">
        <v>0</v>
      </c>
      <c r="AQ55" s="6"/>
      <c r="AR55" s="82">
        <v>0</v>
      </c>
      <c r="AS55" s="6"/>
      <c r="AT55" s="13">
        <v>97</v>
      </c>
      <c r="AU55" s="6"/>
      <c r="AV55" s="13">
        <v>75</v>
      </c>
      <c r="AW55" s="6"/>
      <c r="AX55" s="13">
        <v>69</v>
      </c>
      <c r="AY55" s="6"/>
      <c r="AZ55" s="82">
        <v>0</v>
      </c>
      <c r="BA55" s="6"/>
    </row>
    <row r="56" spans="1:53" ht="14.1" customHeight="1" x14ac:dyDescent="0.15">
      <c r="B56" s="3" t="s">
        <v>39</v>
      </c>
      <c r="E56" s="4"/>
      <c r="F56" s="82">
        <v>0</v>
      </c>
      <c r="G56" s="6"/>
      <c r="H56" s="13">
        <v>0</v>
      </c>
      <c r="I56" s="6"/>
      <c r="J56" s="13">
        <v>0</v>
      </c>
      <c r="K56" s="6"/>
      <c r="L56" s="82">
        <v>0</v>
      </c>
      <c r="M56" s="4"/>
      <c r="N56" s="13">
        <v>0</v>
      </c>
      <c r="O56" s="4"/>
      <c r="P56" s="13">
        <v>0</v>
      </c>
      <c r="Q56" s="6"/>
      <c r="R56" s="13">
        <v>0</v>
      </c>
      <c r="S56" s="6"/>
      <c r="T56" s="82">
        <v>0</v>
      </c>
      <c r="U56" s="6"/>
      <c r="V56" s="13">
        <v>0</v>
      </c>
      <c r="W56" s="6"/>
      <c r="X56" s="13">
        <v>0</v>
      </c>
      <c r="Y56" s="6"/>
      <c r="Z56" s="13">
        <v>0</v>
      </c>
      <c r="AA56" s="6"/>
      <c r="AB56" s="82">
        <v>0</v>
      </c>
      <c r="AC56" s="6"/>
      <c r="AD56" s="13">
        <v>0</v>
      </c>
      <c r="AE56" s="6"/>
      <c r="AF56" s="13">
        <v>0</v>
      </c>
      <c r="AG56" s="6"/>
      <c r="AH56" s="13">
        <v>470</v>
      </c>
      <c r="AI56" s="6"/>
      <c r="AJ56" s="82">
        <v>425</v>
      </c>
      <c r="AK56" s="6"/>
      <c r="AL56" s="13">
        <v>458</v>
      </c>
      <c r="AM56" s="6"/>
      <c r="AN56" s="13">
        <v>454</v>
      </c>
      <c r="AO56" s="6"/>
      <c r="AP56" s="13">
        <v>429</v>
      </c>
      <c r="AQ56" s="6"/>
      <c r="AR56" s="82">
        <v>339</v>
      </c>
      <c r="AS56" s="6"/>
      <c r="AT56" s="13">
        <v>298</v>
      </c>
      <c r="AU56" s="6"/>
      <c r="AV56" s="13">
        <v>298</v>
      </c>
      <c r="AW56" s="6"/>
      <c r="AX56" s="13">
        <v>301</v>
      </c>
      <c r="AY56" s="6"/>
      <c r="AZ56" s="82">
        <v>296</v>
      </c>
      <c r="BA56" s="6"/>
    </row>
    <row r="57" spans="1:53" s="7" customFormat="1" ht="14.1" customHeight="1" thickBot="1" x14ac:dyDescent="0.2">
      <c r="A57" s="44" t="s">
        <v>23</v>
      </c>
      <c r="E57" s="14"/>
      <c r="F57" s="83">
        <f>SUBTOTAL(109,F49:F56)</f>
        <v>7821</v>
      </c>
      <c r="G57" s="16"/>
      <c r="H57" s="15">
        <f>SUBTOTAL(109,H49:H56)</f>
        <v>6507</v>
      </c>
      <c r="I57" s="16"/>
      <c r="J57" s="15">
        <f>SUBTOTAL(109,J49:J56)</f>
        <v>6448</v>
      </c>
      <c r="K57" s="16"/>
      <c r="L57" s="83">
        <f>SUBTOTAL(109,L49:L56)</f>
        <v>5691</v>
      </c>
      <c r="M57" s="14"/>
      <c r="N57" s="15">
        <f>SUBTOTAL(109,N49:N56)</f>
        <v>4803</v>
      </c>
      <c r="O57" s="14"/>
      <c r="P57" s="15">
        <f>SUBTOTAL(109,P49:P56)</f>
        <v>6302</v>
      </c>
      <c r="Q57" s="16"/>
      <c r="R57" s="15">
        <f>SUBTOTAL(109,R49:R56)</f>
        <v>6303</v>
      </c>
      <c r="S57" s="16"/>
      <c r="T57" s="83">
        <f>SUBTOTAL(109,T49:T56)</f>
        <v>6302</v>
      </c>
      <c r="U57" s="16"/>
      <c r="V57" s="15">
        <f>SUBTOTAL(109,V49:V56)</f>
        <v>7758</v>
      </c>
      <c r="W57" s="16"/>
      <c r="X57" s="15">
        <f>SUBTOTAL(109,X49:X56)</f>
        <v>6008</v>
      </c>
      <c r="Y57" s="16"/>
      <c r="Z57" s="15">
        <f>SUBTOTAL(109,Z49:Z56)</f>
        <v>6328</v>
      </c>
      <c r="AA57" s="16"/>
      <c r="AB57" s="83">
        <f>SUBTOTAL(109,AB49:AB56)</f>
        <v>6262</v>
      </c>
      <c r="AC57" s="16"/>
      <c r="AD57" s="15">
        <f>SUBTOTAL(109,AD49:AD56)</f>
        <v>6005</v>
      </c>
      <c r="AE57" s="16"/>
      <c r="AF57" s="15">
        <f>SUBTOTAL(109,AF49:AF56)</f>
        <v>5993</v>
      </c>
      <c r="AG57" s="16"/>
      <c r="AH57" s="15">
        <f>SUBTOTAL(109,AH49:AH56)</f>
        <v>4350</v>
      </c>
      <c r="AI57" s="16"/>
      <c r="AJ57" s="83">
        <f>SUBTOTAL(109,AJ49:AJ56)</f>
        <v>4300</v>
      </c>
      <c r="AK57" s="16"/>
      <c r="AL57" s="15">
        <f>SUBTOTAL(109,AL49:AL56)</f>
        <v>3012</v>
      </c>
      <c r="AM57" s="16"/>
      <c r="AN57" s="113">
        <f>SUBTOTAL(109,AN49:AN56)</f>
        <v>3004</v>
      </c>
      <c r="AO57" s="16"/>
      <c r="AP57" s="113">
        <f>SUBTOTAL(109,AP49:AP56)</f>
        <v>3074</v>
      </c>
      <c r="AQ57" s="16"/>
      <c r="AR57" s="83">
        <f>SUBTOTAL(109,AR49:AR56)</f>
        <v>2887</v>
      </c>
      <c r="AS57" s="16"/>
      <c r="AT57" s="15">
        <f>SUBTOTAL(109,AT49:AT56)</f>
        <v>2930</v>
      </c>
      <c r="AU57" s="16"/>
      <c r="AV57" s="15">
        <f>SUBTOTAL(109,AV49:AV56)</f>
        <v>2875</v>
      </c>
      <c r="AW57" s="16"/>
      <c r="AX57" s="15">
        <f>SUBTOTAL(109,AX49:AX56)</f>
        <v>3006</v>
      </c>
      <c r="AY57" s="16"/>
      <c r="AZ57" s="83">
        <f>SUBTOTAL(109,AZ49:AZ56)</f>
        <v>2781</v>
      </c>
      <c r="BA57" s="16"/>
    </row>
    <row r="58" spans="1:53" s="7" customFormat="1" ht="6" customHeight="1" thickTop="1" x14ac:dyDescent="0.15">
      <c r="E58" s="14"/>
      <c r="F58" s="87"/>
      <c r="G58" s="16"/>
      <c r="H58" s="16"/>
      <c r="I58" s="16"/>
      <c r="J58" s="16"/>
      <c r="K58" s="16"/>
      <c r="L58" s="87"/>
      <c r="M58" s="14"/>
      <c r="N58" s="16"/>
      <c r="O58" s="14"/>
      <c r="P58" s="16"/>
      <c r="Q58" s="16"/>
      <c r="R58" s="16"/>
      <c r="S58" s="16"/>
      <c r="T58" s="87"/>
      <c r="U58" s="16"/>
      <c r="V58" s="16"/>
      <c r="W58" s="16"/>
      <c r="X58" s="16"/>
      <c r="Y58" s="16"/>
      <c r="Z58" s="16"/>
      <c r="AA58" s="16"/>
      <c r="AB58" s="87"/>
      <c r="AC58" s="16"/>
      <c r="AD58" s="16"/>
      <c r="AE58" s="16"/>
      <c r="AF58" s="16"/>
      <c r="AG58" s="16"/>
      <c r="AH58" s="16"/>
      <c r="AI58" s="16"/>
      <c r="AJ58" s="87"/>
      <c r="AK58" s="16"/>
      <c r="AL58" s="16"/>
      <c r="AM58" s="16"/>
      <c r="AN58" s="16"/>
      <c r="AO58" s="16"/>
      <c r="AP58" s="16"/>
      <c r="AQ58" s="16"/>
      <c r="AR58" s="87"/>
      <c r="AS58" s="16"/>
      <c r="AT58" s="16"/>
      <c r="AU58" s="16"/>
      <c r="AV58" s="16"/>
      <c r="AW58" s="16"/>
      <c r="AX58" s="16"/>
      <c r="AY58" s="16"/>
      <c r="AZ58" s="87"/>
      <c r="BA58" s="16"/>
    </row>
    <row r="59" spans="1:53" s="7" customFormat="1" ht="14.1" customHeight="1" thickBot="1" x14ac:dyDescent="0.2">
      <c r="A59" s="9" t="s">
        <v>40</v>
      </c>
      <c r="E59" s="14"/>
      <c r="F59" s="83">
        <f>SUBTOTAL(109,F36:F58)</f>
        <v>9420</v>
      </c>
      <c r="G59" s="16"/>
      <c r="H59" s="15">
        <f>SUBTOTAL(109,H36:H58)</f>
        <v>8726</v>
      </c>
      <c r="I59" s="16"/>
      <c r="J59" s="15">
        <f>SUBTOTAL(109,J36:J58)</f>
        <v>7712</v>
      </c>
      <c r="K59" s="16"/>
      <c r="L59" s="83">
        <f>SUBTOTAL(109,L36:L58)</f>
        <v>6946</v>
      </c>
      <c r="M59" s="14"/>
      <c r="N59" s="15">
        <f>SUBTOTAL(109,N36:N58)</f>
        <v>8947</v>
      </c>
      <c r="O59" s="14"/>
      <c r="P59" s="15">
        <f>SUBTOTAL(109,P36:P58)</f>
        <v>11556</v>
      </c>
      <c r="Q59" s="16"/>
      <c r="R59" s="15">
        <f>SUBTOTAL(109,R36:R58)</f>
        <v>10885</v>
      </c>
      <c r="S59" s="16"/>
      <c r="T59" s="83">
        <f>SUBTOTAL(109,T36:T58)</f>
        <v>10457</v>
      </c>
      <c r="U59" s="16"/>
      <c r="V59" s="15">
        <f>SUBTOTAL(109,V36:V58)</f>
        <v>11800</v>
      </c>
      <c r="W59" s="16"/>
      <c r="X59" s="15">
        <f>SUBTOTAL(109,X36:X58)</f>
        <v>8304</v>
      </c>
      <c r="Y59" s="16"/>
      <c r="Z59" s="15">
        <f>SUBTOTAL(109,Z36:Z58)</f>
        <v>8242</v>
      </c>
      <c r="AA59" s="16"/>
      <c r="AB59" s="83">
        <f>SUBTOTAL(109,AB36:AB58)</f>
        <v>8716</v>
      </c>
      <c r="AC59" s="16"/>
      <c r="AD59" s="15">
        <f>SUBTOTAL(109,AD36:AD58)</f>
        <v>8110</v>
      </c>
      <c r="AE59" s="16"/>
      <c r="AF59" s="15">
        <f>SUBTOTAL(109,AF36:AF58)</f>
        <v>8311</v>
      </c>
      <c r="AG59" s="16"/>
      <c r="AH59" s="15">
        <f>SUBTOTAL(109,AH36:AH58)</f>
        <v>5190</v>
      </c>
      <c r="AI59" s="16"/>
      <c r="AJ59" s="83">
        <f>SUBTOTAL(109,AJ36:AJ58)</f>
        <v>5642</v>
      </c>
      <c r="AK59" s="16"/>
      <c r="AL59" s="15">
        <f>SUBTOTAL(109,AL36:AL58)</f>
        <v>3585</v>
      </c>
      <c r="AM59" s="16"/>
      <c r="AN59" s="113">
        <f>SUBTOTAL(109,AN36:AN58)</f>
        <v>3652</v>
      </c>
      <c r="AO59" s="16"/>
      <c r="AP59" s="113">
        <f>SUBTOTAL(109,AP36:AP58)</f>
        <v>3636</v>
      </c>
      <c r="AQ59" s="16"/>
      <c r="AR59" s="83">
        <f>SUBTOTAL(109,AR36:AR58)</f>
        <v>3339</v>
      </c>
      <c r="AS59" s="16"/>
      <c r="AT59" s="15">
        <f>SUBTOTAL(109,AT36:AT58)</f>
        <v>3379</v>
      </c>
      <c r="AU59" s="16"/>
      <c r="AV59" s="15">
        <f>SUBTOTAL(109,AV36:AV58)</f>
        <v>4087</v>
      </c>
      <c r="AW59" s="16"/>
      <c r="AX59" s="15">
        <f>SUBTOTAL(109,AX36:AX58)</f>
        <v>3921</v>
      </c>
      <c r="AY59" s="16"/>
      <c r="AZ59" s="83">
        <f>SUBTOTAL(109,AZ36:AZ58)</f>
        <v>3217</v>
      </c>
      <c r="BA59" s="16"/>
    </row>
    <row r="60" spans="1:53" ht="6" customHeight="1" thickTop="1" x14ac:dyDescent="0.15">
      <c r="E60" s="4"/>
      <c r="F60" s="90"/>
      <c r="G60" s="6"/>
      <c r="H60" s="6"/>
      <c r="I60" s="6"/>
      <c r="J60" s="6"/>
      <c r="K60" s="6"/>
      <c r="L60" s="90"/>
      <c r="M60" s="4"/>
      <c r="N60" s="6"/>
      <c r="O60" s="4"/>
      <c r="P60" s="6"/>
      <c r="Q60" s="6"/>
      <c r="R60" s="6"/>
      <c r="S60" s="6"/>
      <c r="T60" s="90"/>
      <c r="U60" s="6"/>
      <c r="V60" s="6"/>
      <c r="W60" s="6"/>
      <c r="X60" s="6"/>
      <c r="Y60" s="6"/>
      <c r="Z60" s="6"/>
      <c r="AA60" s="6"/>
      <c r="AB60" s="90"/>
      <c r="AC60" s="6"/>
      <c r="AD60" s="6"/>
      <c r="AE60" s="6"/>
      <c r="AF60" s="6"/>
      <c r="AG60" s="6"/>
      <c r="AH60" s="6"/>
      <c r="AI60" s="6"/>
      <c r="AJ60" s="90"/>
      <c r="AK60" s="6"/>
      <c r="AL60" s="6"/>
      <c r="AM60" s="6"/>
      <c r="AN60" s="6"/>
      <c r="AO60" s="6"/>
      <c r="AP60" s="6"/>
      <c r="AQ60" s="6"/>
      <c r="AR60" s="90"/>
      <c r="AS60" s="6"/>
      <c r="AT60" s="6"/>
      <c r="AU60" s="6"/>
      <c r="AV60" s="6"/>
      <c r="AW60" s="6"/>
      <c r="AX60" s="6"/>
      <c r="AY60" s="6"/>
      <c r="AZ60" s="90"/>
      <c r="BA60" s="6"/>
    </row>
    <row r="61" spans="1:53" s="7" customFormat="1" ht="14.1" customHeight="1" x14ac:dyDescent="0.15">
      <c r="A61" s="9" t="s">
        <v>41</v>
      </c>
      <c r="B61" s="9"/>
      <c r="C61" s="9"/>
      <c r="D61" s="9"/>
      <c r="E61" s="14"/>
      <c r="F61" s="87"/>
      <c r="G61" s="16"/>
      <c r="H61" s="16"/>
      <c r="I61" s="16"/>
      <c r="J61" s="16"/>
      <c r="K61" s="16"/>
      <c r="L61" s="87"/>
      <c r="M61" s="14"/>
      <c r="N61" s="16"/>
      <c r="O61" s="14"/>
      <c r="P61" s="16"/>
      <c r="Q61" s="16"/>
      <c r="R61" s="16"/>
      <c r="S61" s="16"/>
      <c r="T61" s="87"/>
      <c r="U61" s="16"/>
      <c r="V61" s="16"/>
      <c r="W61" s="16"/>
      <c r="X61" s="16"/>
      <c r="Y61" s="16"/>
      <c r="Z61" s="16"/>
      <c r="AA61" s="16"/>
      <c r="AB61" s="87"/>
      <c r="AC61" s="16"/>
      <c r="AD61" s="16"/>
      <c r="AE61" s="16"/>
      <c r="AF61" s="16"/>
      <c r="AG61" s="16"/>
      <c r="AH61" s="16"/>
      <c r="AI61" s="16"/>
      <c r="AJ61" s="87"/>
      <c r="AK61" s="16"/>
      <c r="AL61" s="16"/>
      <c r="AM61" s="16"/>
      <c r="AN61" s="16"/>
      <c r="AO61" s="16"/>
      <c r="AP61" s="16"/>
      <c r="AQ61" s="16"/>
      <c r="AR61" s="87"/>
      <c r="AS61" s="16"/>
      <c r="AT61" s="16"/>
      <c r="AU61" s="16"/>
      <c r="AV61" s="16"/>
      <c r="AW61" s="16"/>
      <c r="AX61" s="16"/>
      <c r="AY61" s="16"/>
      <c r="AZ61" s="87"/>
      <c r="BA61" s="16"/>
    </row>
    <row r="62" spans="1:53" ht="14.1" customHeight="1" x14ac:dyDescent="0.15">
      <c r="B62" s="3" t="s">
        <v>42</v>
      </c>
      <c r="E62" s="4"/>
      <c r="F62" s="82">
        <v>73189</v>
      </c>
      <c r="G62" s="6"/>
      <c r="H62" s="13">
        <v>73189</v>
      </c>
      <c r="I62" s="6"/>
      <c r="J62" s="13">
        <v>73189</v>
      </c>
      <c r="K62" s="6"/>
      <c r="L62" s="82">
        <v>73189</v>
      </c>
      <c r="M62" s="4"/>
      <c r="N62" s="13">
        <v>63500</v>
      </c>
      <c r="O62" s="4"/>
      <c r="P62" s="13">
        <v>63500</v>
      </c>
      <c r="Q62" s="6"/>
      <c r="R62" s="13">
        <v>63500</v>
      </c>
      <c r="S62" s="6"/>
      <c r="T62" s="82">
        <v>63500</v>
      </c>
      <c r="U62" s="6"/>
      <c r="V62" s="13">
        <v>51460</v>
      </c>
      <c r="W62" s="6"/>
      <c r="X62" s="13">
        <v>51460</v>
      </c>
      <c r="Y62" s="6"/>
      <c r="Z62" s="13">
        <v>51460</v>
      </c>
      <c r="AA62" s="6"/>
      <c r="AB62" s="82">
        <v>51460</v>
      </c>
      <c r="AC62" s="6"/>
      <c r="AD62" s="13">
        <v>43515</v>
      </c>
      <c r="AE62" s="6"/>
      <c r="AF62" s="13">
        <v>43515</v>
      </c>
      <c r="AG62" s="6"/>
      <c r="AH62" s="13">
        <v>43515</v>
      </c>
      <c r="AI62" s="6"/>
      <c r="AJ62" s="82">
        <v>43515</v>
      </c>
      <c r="AK62" s="6"/>
      <c r="AL62" s="13">
        <v>43515</v>
      </c>
      <c r="AM62" s="6"/>
      <c r="AN62" s="13">
        <v>43515</v>
      </c>
      <c r="AO62" s="6"/>
      <c r="AP62" s="13">
        <v>43515</v>
      </c>
      <c r="AQ62" s="6"/>
      <c r="AR62" s="82">
        <v>43515</v>
      </c>
      <c r="AS62" s="6"/>
      <c r="AT62" s="13">
        <v>43515</v>
      </c>
      <c r="AU62" s="6"/>
      <c r="AV62" s="13">
        <v>43515</v>
      </c>
      <c r="AW62" s="6"/>
      <c r="AX62" s="13">
        <v>43515</v>
      </c>
      <c r="AY62" s="6"/>
      <c r="AZ62" s="82">
        <v>43515</v>
      </c>
      <c r="BA62" s="6"/>
    </row>
    <row r="63" spans="1:53" ht="14.1" customHeight="1" x14ac:dyDescent="0.15">
      <c r="B63" s="3" t="s">
        <v>273</v>
      </c>
      <c r="E63" s="4"/>
      <c r="F63" s="82">
        <v>0</v>
      </c>
      <c r="G63" s="6"/>
      <c r="H63" s="13">
        <v>0</v>
      </c>
      <c r="I63" s="6"/>
      <c r="J63" s="13">
        <v>0</v>
      </c>
      <c r="K63" s="6"/>
      <c r="L63" s="82">
        <v>0</v>
      </c>
      <c r="M63" s="4"/>
      <c r="N63" s="13">
        <v>36</v>
      </c>
      <c r="O63" s="4"/>
      <c r="P63" s="13">
        <v>0</v>
      </c>
      <c r="Q63" s="6"/>
      <c r="R63" s="13">
        <v>0</v>
      </c>
      <c r="S63" s="6"/>
      <c r="T63" s="82">
        <v>0</v>
      </c>
      <c r="U63" s="6"/>
      <c r="V63" s="13">
        <v>0</v>
      </c>
      <c r="W63" s="6"/>
      <c r="X63" s="13">
        <v>0</v>
      </c>
      <c r="Y63" s="6"/>
      <c r="Z63" s="13">
        <v>0</v>
      </c>
      <c r="AA63" s="6"/>
      <c r="AB63" s="82">
        <v>0</v>
      </c>
      <c r="AC63" s="6"/>
      <c r="AD63" s="13">
        <v>0</v>
      </c>
      <c r="AE63" s="6"/>
      <c r="AF63" s="13">
        <v>0</v>
      </c>
      <c r="AG63" s="6"/>
      <c r="AH63" s="13">
        <v>0</v>
      </c>
      <c r="AI63" s="6"/>
      <c r="AJ63" s="82">
        <v>0</v>
      </c>
      <c r="AK63" s="6"/>
      <c r="AL63" s="13">
        <v>0</v>
      </c>
      <c r="AM63" s="6"/>
      <c r="AN63" s="13">
        <v>0</v>
      </c>
      <c r="AO63" s="6"/>
      <c r="AP63" s="13">
        <v>0</v>
      </c>
      <c r="AQ63" s="6"/>
      <c r="AR63" s="82">
        <v>0</v>
      </c>
      <c r="AS63" s="6"/>
      <c r="AT63" s="13">
        <v>0</v>
      </c>
      <c r="AU63" s="6"/>
      <c r="AV63" s="13">
        <v>0</v>
      </c>
      <c r="AW63" s="6"/>
      <c r="AX63" s="13">
        <v>0</v>
      </c>
      <c r="AY63" s="6"/>
      <c r="AZ63" s="82">
        <v>0</v>
      </c>
      <c r="BA63" s="6"/>
    </row>
    <row r="64" spans="1:53" ht="14.1" customHeight="1" x14ac:dyDescent="0.15">
      <c r="B64" s="3" t="s">
        <v>43</v>
      </c>
      <c r="E64" s="4"/>
      <c r="F64" s="82">
        <v>608</v>
      </c>
      <c r="G64" s="6"/>
      <c r="H64" s="13">
        <v>542</v>
      </c>
      <c r="I64" s="6"/>
      <c r="J64" s="13">
        <v>458</v>
      </c>
      <c r="K64" s="6"/>
      <c r="L64" s="82">
        <v>656</v>
      </c>
      <c r="M64" s="4"/>
      <c r="N64" s="13">
        <v>581</v>
      </c>
      <c r="O64" s="4"/>
      <c r="P64" s="13">
        <v>499</v>
      </c>
      <c r="Q64" s="6"/>
      <c r="R64" s="13">
        <v>382</v>
      </c>
      <c r="S64" s="6"/>
      <c r="T64" s="82">
        <v>563</v>
      </c>
      <c r="U64" s="6"/>
      <c r="V64" s="13">
        <v>521</v>
      </c>
      <c r="W64" s="6"/>
      <c r="X64" s="13">
        <v>466</v>
      </c>
      <c r="Y64" s="6"/>
      <c r="Z64" s="13">
        <v>397</v>
      </c>
      <c r="AA64" s="6"/>
      <c r="AB64" s="82">
        <v>572</v>
      </c>
      <c r="AC64" s="6"/>
      <c r="AD64" s="13">
        <v>508</v>
      </c>
      <c r="AE64" s="6"/>
      <c r="AF64" s="13">
        <v>448</v>
      </c>
      <c r="AG64" s="6"/>
      <c r="AH64" s="13">
        <v>389</v>
      </c>
      <c r="AI64" s="6"/>
      <c r="AJ64" s="82">
        <v>586</v>
      </c>
      <c r="AK64" s="6"/>
      <c r="AL64" s="13">
        <v>461</v>
      </c>
      <c r="AM64" s="6"/>
      <c r="AN64" s="13">
        <v>398</v>
      </c>
      <c r="AO64" s="6"/>
      <c r="AP64" s="13">
        <v>338</v>
      </c>
      <c r="AQ64" s="6"/>
      <c r="AR64" s="82">
        <v>529</v>
      </c>
      <c r="AS64" s="6"/>
      <c r="AT64" s="13">
        <v>470</v>
      </c>
      <c r="AU64" s="6"/>
      <c r="AV64" s="13">
        <v>425</v>
      </c>
      <c r="AW64" s="6"/>
      <c r="AX64" s="13">
        <v>368</v>
      </c>
      <c r="AY64" s="6"/>
      <c r="AZ64" s="82">
        <v>633</v>
      </c>
      <c r="BA64" s="6"/>
    </row>
    <row r="65" spans="1:53" ht="14.1" customHeight="1" x14ac:dyDescent="0.15">
      <c r="B65" s="3" t="s">
        <v>44</v>
      </c>
      <c r="E65" s="4"/>
      <c r="F65" s="82">
        <v>15308</v>
      </c>
      <c r="G65" s="6"/>
      <c r="H65" s="13">
        <v>12636</v>
      </c>
      <c r="I65" s="6"/>
      <c r="J65" s="13">
        <v>10183</v>
      </c>
      <c r="K65" s="6"/>
      <c r="L65" s="82">
        <v>12582</v>
      </c>
      <c r="M65" s="4"/>
      <c r="N65" s="13">
        <v>19211</v>
      </c>
      <c r="O65" s="4"/>
      <c r="P65" s="13">
        <v>17354</v>
      </c>
      <c r="Q65" s="6"/>
      <c r="R65" s="13">
        <v>14729</v>
      </c>
      <c r="S65" s="6"/>
      <c r="T65" s="82">
        <v>13598</v>
      </c>
      <c r="U65" s="6"/>
      <c r="V65" s="13">
        <v>23235</v>
      </c>
      <c r="W65" s="6"/>
      <c r="X65" s="13">
        <v>20291</v>
      </c>
      <c r="Y65" s="6"/>
      <c r="Z65" s="13">
        <v>17968</v>
      </c>
      <c r="AA65" s="6"/>
      <c r="AB65" s="82">
        <v>16319</v>
      </c>
      <c r="AC65" s="6"/>
      <c r="AD65" s="13">
        <v>20608</v>
      </c>
      <c r="AE65" s="6"/>
      <c r="AF65" s="13">
        <v>18886</v>
      </c>
      <c r="AG65" s="6"/>
      <c r="AH65" s="13">
        <v>16253</v>
      </c>
      <c r="AI65" s="6"/>
      <c r="AJ65" s="82">
        <v>14545</v>
      </c>
      <c r="AK65" s="6"/>
      <c r="AL65" s="13">
        <v>11846</v>
      </c>
      <c r="AM65" s="6"/>
      <c r="AN65" s="13">
        <v>10491</v>
      </c>
      <c r="AO65" s="6"/>
      <c r="AP65" s="13">
        <v>10032</v>
      </c>
      <c r="AQ65" s="6"/>
      <c r="AR65" s="82">
        <v>12950</v>
      </c>
      <c r="AS65" s="6"/>
      <c r="AT65" s="13">
        <f>9856+6</f>
        <v>9862</v>
      </c>
      <c r="AU65" s="6"/>
      <c r="AV65" s="13">
        <v>10106</v>
      </c>
      <c r="AW65" s="6"/>
      <c r="AX65" s="13">
        <v>8181</v>
      </c>
      <c r="AY65" s="6"/>
      <c r="AZ65" s="82">
        <v>12706</v>
      </c>
      <c r="BA65" s="6"/>
    </row>
    <row r="66" spans="1:53" ht="14.1" customHeight="1" x14ac:dyDescent="0.15">
      <c r="B66" s="3" t="s">
        <v>45</v>
      </c>
      <c r="E66" s="4"/>
      <c r="F66" s="82">
        <v>-2628</v>
      </c>
      <c r="G66" s="6"/>
      <c r="H66" s="13">
        <v>-2802</v>
      </c>
      <c r="I66" s="6"/>
      <c r="J66" s="13">
        <v>-3379</v>
      </c>
      <c r="K66" s="6"/>
      <c r="L66" s="82">
        <v>-3475</v>
      </c>
      <c r="M66" s="4"/>
      <c r="N66" s="13">
        <v>-3590</v>
      </c>
      <c r="O66" s="4"/>
      <c r="P66" s="13">
        <v>-4486</v>
      </c>
      <c r="Q66" s="6"/>
      <c r="R66" s="13">
        <v>-4979</v>
      </c>
      <c r="S66" s="6"/>
      <c r="T66" s="82">
        <v>-4864</v>
      </c>
      <c r="U66" s="6"/>
      <c r="V66" s="13">
        <v>-4256</v>
      </c>
      <c r="W66" s="6"/>
      <c r="X66" s="13">
        <v>-4586</v>
      </c>
      <c r="Y66" s="6"/>
      <c r="Z66" s="13">
        <v>-4137</v>
      </c>
      <c r="AA66" s="6"/>
      <c r="AB66" s="82">
        <v>-2368</v>
      </c>
      <c r="AC66" s="6"/>
      <c r="AD66" s="13">
        <v>-1939</v>
      </c>
      <c r="AE66" s="6"/>
      <c r="AF66" s="13">
        <v>-1737</v>
      </c>
      <c r="AG66" s="6"/>
      <c r="AH66" s="13">
        <v>-1461</v>
      </c>
      <c r="AI66" s="6"/>
      <c r="AJ66" s="82">
        <v>-1303</v>
      </c>
      <c r="AK66" s="6"/>
      <c r="AL66" s="13">
        <v>-1328</v>
      </c>
      <c r="AM66" s="6"/>
      <c r="AN66" s="13">
        <v>-1508</v>
      </c>
      <c r="AO66" s="6"/>
      <c r="AP66" s="13">
        <v>-1923</v>
      </c>
      <c r="AQ66" s="6"/>
      <c r="AR66" s="82">
        <v>-1762</v>
      </c>
      <c r="AS66" s="6"/>
      <c r="AT66" s="13">
        <v>-1717</v>
      </c>
      <c r="AU66" s="6"/>
      <c r="AV66" s="13">
        <v>-1684</v>
      </c>
      <c r="AW66" s="6"/>
      <c r="AX66" s="13">
        <v>-1662</v>
      </c>
      <c r="AY66" s="6"/>
      <c r="AZ66" s="82">
        <v>-1711</v>
      </c>
      <c r="BA66" s="6"/>
    </row>
    <row r="67" spans="1:53" ht="14.1" customHeight="1" x14ac:dyDescent="0.15">
      <c r="B67" s="3" t="s">
        <v>175</v>
      </c>
      <c r="E67" s="4"/>
      <c r="F67" s="82">
        <v>-14</v>
      </c>
      <c r="G67" s="6"/>
      <c r="H67" s="13">
        <v>-14</v>
      </c>
      <c r="I67" s="6"/>
      <c r="J67" s="13">
        <v>-16</v>
      </c>
      <c r="K67" s="6"/>
      <c r="L67" s="82">
        <v>0</v>
      </c>
      <c r="M67" s="4"/>
      <c r="N67" s="13">
        <v>0</v>
      </c>
      <c r="O67" s="4"/>
      <c r="P67" s="13">
        <v>0</v>
      </c>
      <c r="Q67" s="6"/>
      <c r="R67" s="13">
        <v>0</v>
      </c>
      <c r="S67" s="6"/>
      <c r="T67" s="82">
        <v>0</v>
      </c>
      <c r="U67" s="6"/>
      <c r="V67" s="13">
        <v>-133</v>
      </c>
      <c r="W67" s="6"/>
      <c r="X67" s="13">
        <v>-133</v>
      </c>
      <c r="Y67" s="6"/>
      <c r="Z67" s="13">
        <v>-133</v>
      </c>
      <c r="AA67" s="6"/>
      <c r="AB67" s="82">
        <v>-97</v>
      </c>
      <c r="AC67" s="6"/>
      <c r="AD67" s="13">
        <v>-90</v>
      </c>
      <c r="AE67" s="6"/>
      <c r="AF67" s="13">
        <v>0</v>
      </c>
      <c r="AG67" s="6"/>
      <c r="AH67" s="13">
        <v>0</v>
      </c>
      <c r="AI67" s="6"/>
      <c r="AJ67" s="82">
        <v>0</v>
      </c>
      <c r="AK67" s="6"/>
      <c r="AL67" s="13">
        <v>0</v>
      </c>
      <c r="AM67" s="6"/>
      <c r="AN67" s="13">
        <v>0</v>
      </c>
      <c r="AO67" s="6"/>
      <c r="AP67" s="13">
        <v>0</v>
      </c>
      <c r="AQ67" s="6"/>
      <c r="AR67" s="82">
        <v>0</v>
      </c>
      <c r="AS67" s="6"/>
      <c r="AT67" s="13">
        <v>0</v>
      </c>
      <c r="AU67" s="6"/>
      <c r="AV67" s="13">
        <v>0</v>
      </c>
      <c r="AW67" s="6"/>
      <c r="AX67" s="13">
        <v>0</v>
      </c>
      <c r="AY67" s="6"/>
      <c r="AZ67" s="82">
        <v>0</v>
      </c>
      <c r="BA67" s="6"/>
    </row>
    <row r="68" spans="1:53" s="7" customFormat="1" ht="14.1" customHeight="1" thickBot="1" x14ac:dyDescent="0.2">
      <c r="A68" s="9" t="s">
        <v>208</v>
      </c>
      <c r="E68" s="14"/>
      <c r="F68" s="83">
        <f>SUBTOTAL(109,F62:F67)</f>
        <v>86463</v>
      </c>
      <c r="G68" s="16"/>
      <c r="H68" s="15">
        <f>SUBTOTAL(109,H62:H67)</f>
        <v>83551</v>
      </c>
      <c r="I68" s="16"/>
      <c r="J68" s="15">
        <f>SUBTOTAL(109,J62:J67)</f>
        <v>80435</v>
      </c>
      <c r="K68" s="16"/>
      <c r="L68" s="83">
        <f>SUBTOTAL(109,L62:L67)</f>
        <v>82952</v>
      </c>
      <c r="M68" s="14"/>
      <c r="N68" s="15">
        <f>SUBTOTAL(109,N62:N67)</f>
        <v>79738</v>
      </c>
      <c r="O68" s="14"/>
      <c r="P68" s="15">
        <f>SUBTOTAL(109,P62:P67)</f>
        <v>76867</v>
      </c>
      <c r="Q68" s="16"/>
      <c r="R68" s="15">
        <f>SUBTOTAL(109,R62:R67)</f>
        <v>73632</v>
      </c>
      <c r="S68" s="16"/>
      <c r="T68" s="83">
        <f>SUBTOTAL(109,T62:T67)</f>
        <v>72797</v>
      </c>
      <c r="U68" s="16"/>
      <c r="V68" s="15">
        <f>SUBTOTAL(109,V62:V67)</f>
        <v>70827</v>
      </c>
      <c r="W68" s="16"/>
      <c r="X68" s="15">
        <f>SUBTOTAL(109,X62:X67)</f>
        <v>67498</v>
      </c>
      <c r="Y68" s="16"/>
      <c r="Z68" s="15">
        <f>SUBTOTAL(109,Z62:Z67)</f>
        <v>65555</v>
      </c>
      <c r="AA68" s="16"/>
      <c r="AB68" s="83">
        <f>SUBTOTAL(109,AB62:AB67)</f>
        <v>65886</v>
      </c>
      <c r="AC68" s="16"/>
      <c r="AD68" s="15">
        <f>SUBTOTAL(109,AD62:AD67)</f>
        <v>62602</v>
      </c>
      <c r="AE68" s="16"/>
      <c r="AF68" s="15">
        <f>SUBTOTAL(109,AF62:AF67)</f>
        <v>61112</v>
      </c>
      <c r="AG68" s="16"/>
      <c r="AH68" s="15">
        <f>SUBTOTAL(109,AH62:AH67)</f>
        <v>58696</v>
      </c>
      <c r="AI68" s="16"/>
      <c r="AJ68" s="83">
        <f>SUBTOTAL(109,AJ62:AJ67)</f>
        <v>57343</v>
      </c>
      <c r="AK68" s="16"/>
      <c r="AL68" s="15">
        <f>SUBTOTAL(109,AL62:AL67)</f>
        <v>54494</v>
      </c>
      <c r="AM68" s="16"/>
      <c r="AN68" s="113">
        <f>SUBTOTAL(109,AN62:AN67)</f>
        <v>52896</v>
      </c>
      <c r="AO68" s="16"/>
      <c r="AP68" s="113">
        <f>SUBTOTAL(109,AP62:AP67)</f>
        <v>51962</v>
      </c>
      <c r="AQ68" s="16"/>
      <c r="AR68" s="83">
        <f>SUBTOTAL(109,AR62:AR67)</f>
        <v>55232</v>
      </c>
      <c r="AS68" s="16"/>
      <c r="AT68" s="15">
        <f>SUBTOTAL(109,AT62:AT67)</f>
        <v>52130</v>
      </c>
      <c r="AU68" s="16"/>
      <c r="AV68" s="15">
        <f>SUBTOTAL(109,AV62:AV67)</f>
        <v>52362</v>
      </c>
      <c r="AW68" s="16"/>
      <c r="AX68" s="15">
        <f>SUBTOTAL(109,AX62:AX67)</f>
        <v>50402</v>
      </c>
      <c r="AY68" s="16"/>
      <c r="AZ68" s="83">
        <f>SUBTOTAL(109,AZ62:AZ67)</f>
        <v>55143</v>
      </c>
      <c r="BA68" s="16"/>
    </row>
    <row r="69" spans="1:53" ht="6" customHeight="1" thickTop="1" x14ac:dyDescent="0.15">
      <c r="E69" s="4"/>
      <c r="F69" s="90"/>
      <c r="G69" s="6"/>
      <c r="H69" s="6"/>
      <c r="I69" s="6"/>
      <c r="J69" s="6"/>
      <c r="K69" s="6"/>
      <c r="L69" s="90"/>
      <c r="M69" s="4"/>
      <c r="N69" s="6"/>
      <c r="O69" s="4"/>
      <c r="P69" s="6"/>
      <c r="Q69" s="6"/>
      <c r="R69" s="6"/>
      <c r="S69" s="6"/>
      <c r="T69" s="90"/>
      <c r="U69" s="6"/>
      <c r="V69" s="6"/>
      <c r="W69" s="6"/>
      <c r="X69" s="6"/>
      <c r="Y69" s="6"/>
      <c r="Z69" s="6"/>
      <c r="AA69" s="6"/>
      <c r="AB69" s="90"/>
      <c r="AC69" s="6"/>
      <c r="AD69" s="6"/>
      <c r="AE69" s="6"/>
      <c r="AF69" s="6"/>
      <c r="AG69" s="6"/>
      <c r="AH69" s="6"/>
      <c r="AI69" s="6"/>
      <c r="AJ69" s="90"/>
      <c r="AK69" s="6"/>
      <c r="AL69" s="6"/>
      <c r="AM69" s="6"/>
      <c r="AN69" s="6"/>
      <c r="AO69" s="6"/>
      <c r="AP69" s="6"/>
      <c r="AQ69" s="6"/>
      <c r="AR69" s="90"/>
      <c r="AS69" s="6"/>
      <c r="AT69" s="6"/>
      <c r="AU69" s="6"/>
      <c r="AV69" s="6"/>
      <c r="AW69" s="6"/>
      <c r="AX69" s="6"/>
      <c r="AY69" s="6"/>
      <c r="AZ69" s="90"/>
      <c r="BA69" s="6"/>
    </row>
    <row r="70" spans="1:53" s="7" customFormat="1" ht="14.1" customHeight="1" thickBot="1" x14ac:dyDescent="0.2">
      <c r="A70" s="9" t="s">
        <v>49</v>
      </c>
      <c r="E70" s="14"/>
      <c r="F70" s="83">
        <f>SUBTOTAL(109,F34:F69)</f>
        <v>95883</v>
      </c>
      <c r="G70" s="16"/>
      <c r="H70" s="15">
        <f>SUBTOTAL(109,H34:H69)</f>
        <v>92277</v>
      </c>
      <c r="I70" s="16"/>
      <c r="J70" s="15">
        <f>SUBTOTAL(109,J34:J69)</f>
        <v>88147</v>
      </c>
      <c r="K70" s="16"/>
      <c r="L70" s="83">
        <f>SUBTOTAL(109,L34:L69)</f>
        <v>89898</v>
      </c>
      <c r="M70" s="14"/>
      <c r="N70" s="15">
        <f>SUBTOTAL(109,N34:N69)</f>
        <v>88685</v>
      </c>
      <c r="O70" s="14"/>
      <c r="P70" s="15">
        <f>SUBTOTAL(109,P34:P69)</f>
        <v>88423</v>
      </c>
      <c r="Q70" s="16"/>
      <c r="R70" s="15">
        <f>SUBTOTAL(109,R34:R69)</f>
        <v>84517</v>
      </c>
      <c r="S70" s="16"/>
      <c r="T70" s="83">
        <f>SUBTOTAL(109,T34:T69)</f>
        <v>83254</v>
      </c>
      <c r="U70" s="16"/>
      <c r="V70" s="15">
        <f>SUBTOTAL(109,V34:V69)</f>
        <v>82627</v>
      </c>
      <c r="W70" s="16"/>
      <c r="X70" s="15">
        <f>SUBTOTAL(109,X34:X69)</f>
        <v>75802</v>
      </c>
      <c r="Y70" s="16"/>
      <c r="Z70" s="15">
        <f>SUBTOTAL(109,Z34:Z69)</f>
        <v>73797</v>
      </c>
      <c r="AA70" s="16"/>
      <c r="AB70" s="83">
        <f>SUBTOTAL(109,AB34:AB69)</f>
        <v>74602</v>
      </c>
      <c r="AC70" s="16"/>
      <c r="AD70" s="15">
        <f>SUBTOTAL(109,AD34:AD69)</f>
        <v>70712</v>
      </c>
      <c r="AE70" s="16"/>
      <c r="AF70" s="15">
        <f>SUBTOTAL(109,AF34:AF69)</f>
        <v>69423</v>
      </c>
      <c r="AG70" s="16"/>
      <c r="AH70" s="15">
        <f>SUBTOTAL(109,AH34:AH69)</f>
        <v>63886</v>
      </c>
      <c r="AI70" s="16"/>
      <c r="AJ70" s="83">
        <f>SUBTOTAL(109,AJ34:AJ69)</f>
        <v>62985</v>
      </c>
      <c r="AK70" s="16"/>
      <c r="AL70" s="15">
        <f>SUBTOTAL(109,AL34:AL69)</f>
        <v>58079</v>
      </c>
      <c r="AM70" s="16"/>
      <c r="AN70" s="113">
        <f>SUBTOTAL(109,AN34:AN69)</f>
        <v>56548</v>
      </c>
      <c r="AO70" s="16"/>
      <c r="AP70" s="113">
        <f>SUBTOTAL(109,AP34:AP69)</f>
        <v>55598</v>
      </c>
      <c r="AQ70" s="16"/>
      <c r="AR70" s="83">
        <f>SUBTOTAL(109,AR34:AR69)</f>
        <v>58571</v>
      </c>
      <c r="AS70" s="16"/>
      <c r="AT70" s="15">
        <f>SUBTOTAL(109,AT34:AT69)</f>
        <v>55509</v>
      </c>
      <c r="AU70" s="16"/>
      <c r="AV70" s="15">
        <f>SUBTOTAL(109,AV34:AV69)</f>
        <v>56449</v>
      </c>
      <c r="AW70" s="16"/>
      <c r="AX70" s="15">
        <f>SUBTOTAL(109,AX34:AX69)</f>
        <v>54323</v>
      </c>
      <c r="AY70" s="16"/>
      <c r="AZ70" s="83">
        <f>SUBTOTAL(109,AZ34:AZ69)</f>
        <v>58360</v>
      </c>
      <c r="BA70" s="16"/>
    </row>
    <row r="71" spans="1:53" ht="5.25" customHeight="1" thickTop="1" x14ac:dyDescent="0.15">
      <c r="A71" s="17"/>
      <c r="B71" s="18"/>
      <c r="C71" s="18"/>
      <c r="D71" s="18"/>
      <c r="E71" s="19"/>
      <c r="F71" s="20"/>
      <c r="G71" s="21"/>
      <c r="H71" s="20"/>
      <c r="I71" s="21"/>
      <c r="J71" s="20"/>
      <c r="K71" s="21"/>
      <c r="L71" s="20"/>
      <c r="M71" s="19"/>
      <c r="N71" s="19"/>
      <c r="O71" s="19"/>
      <c r="P71" s="19"/>
      <c r="Q71" s="19"/>
      <c r="R71" s="20"/>
      <c r="S71" s="21"/>
      <c r="T71" s="20"/>
      <c r="U71" s="21"/>
      <c r="V71" s="20"/>
      <c r="W71" s="21"/>
      <c r="X71" s="20"/>
      <c r="Y71" s="21"/>
      <c r="Z71" s="20"/>
      <c r="AA71" s="21"/>
      <c r="AB71" s="20"/>
      <c r="AC71" s="21"/>
      <c r="AD71" s="20"/>
      <c r="AE71" s="21"/>
      <c r="AF71" s="20"/>
      <c r="AG71" s="21"/>
      <c r="AH71" s="20"/>
      <c r="AI71" s="21"/>
      <c r="AJ71" s="20"/>
      <c r="AK71" s="21"/>
      <c r="AL71" s="20"/>
      <c r="AM71" s="21"/>
      <c r="AN71" s="20"/>
      <c r="AO71" s="21"/>
      <c r="AP71" s="20"/>
      <c r="AQ71" s="21"/>
      <c r="AR71" s="115"/>
      <c r="AS71" s="21"/>
      <c r="AT71" s="20"/>
      <c r="AU71" s="21"/>
      <c r="AV71" s="20"/>
      <c r="AW71" s="21"/>
      <c r="AX71" s="20"/>
      <c r="AY71" s="21"/>
      <c r="AZ71" s="20"/>
      <c r="BA71" s="21"/>
    </row>
    <row r="72" spans="1:53" x14ac:dyDescent="0.15">
      <c r="A72" s="241" t="s">
        <v>25</v>
      </c>
      <c r="B72" s="241"/>
      <c r="C72" s="241"/>
      <c r="D72" s="241"/>
      <c r="E72" s="241"/>
      <c r="F72" s="241"/>
      <c r="G72" s="241"/>
      <c r="H72" s="241"/>
      <c r="I72" s="241"/>
      <c r="J72" s="241"/>
      <c r="K72" s="241"/>
      <c r="L72" s="241"/>
      <c r="M72" s="241"/>
      <c r="N72" s="241"/>
      <c r="O72" s="241"/>
      <c r="P72" s="241"/>
      <c r="Q72" s="241"/>
      <c r="R72" s="241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</row>
    <row r="73" spans="1:53" x14ac:dyDescent="0.15">
      <c r="A73" s="2"/>
      <c r="B73" s="2"/>
      <c r="C73" s="2"/>
      <c r="D73" s="2"/>
      <c r="E73" s="2"/>
      <c r="F73" s="13"/>
      <c r="G73" s="6"/>
      <c r="H73" s="13"/>
      <c r="I73" s="6"/>
      <c r="J73" s="13"/>
      <c r="K73" s="6"/>
      <c r="L73" s="2"/>
      <c r="M73" s="2"/>
      <c r="N73" s="2"/>
      <c r="O73" s="2"/>
      <c r="P73" s="2"/>
      <c r="Q73" s="2"/>
      <c r="R73" s="13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</row>
    <row r="74" spans="1:53" x14ac:dyDescent="0.15">
      <c r="F74" s="6"/>
      <c r="H74" s="6"/>
      <c r="J74" s="6"/>
      <c r="R74" s="6"/>
      <c r="T74" s="6"/>
      <c r="V74" s="6"/>
      <c r="X74" s="6"/>
      <c r="Z74" s="6"/>
      <c r="AB74" s="6"/>
      <c r="AD74" s="6"/>
      <c r="AF74" s="6"/>
      <c r="AH74" s="6"/>
      <c r="AJ74" s="6"/>
      <c r="AL74" s="6"/>
      <c r="AN74" s="6"/>
      <c r="AP74" s="6"/>
      <c r="AR74" s="6"/>
      <c r="AT74" s="6"/>
      <c r="AV74" s="6"/>
      <c r="AX74" s="6"/>
      <c r="AZ74" s="6"/>
    </row>
  </sheetData>
  <mergeCells count="4">
    <mergeCell ref="A72:R72"/>
    <mergeCell ref="A4:D4"/>
    <mergeCell ref="A2:D2"/>
    <mergeCell ref="F4:AZ4"/>
  </mergeCells>
  <conditionalFormatting sqref="A2">
    <cfRule type="expression" dxfId="212" priority="1">
      <formula>#REF!&lt;&gt;0</formula>
    </cfRule>
  </conditionalFormatting>
  <conditionalFormatting sqref="A4:A5">
    <cfRule type="expression" dxfId="211" priority="2">
      <formula>#REF!&lt;&gt;0</formula>
    </cfRule>
  </conditionalFormatting>
  <conditionalFormatting sqref="A27">
    <cfRule type="duplicateValues" dxfId="210" priority="58"/>
  </conditionalFormatting>
  <conditionalFormatting sqref="A28">
    <cfRule type="duplicateValues" dxfId="209" priority="57"/>
  </conditionalFormatting>
  <conditionalFormatting sqref="A36">
    <cfRule type="duplicateValues" dxfId="208" priority="55"/>
  </conditionalFormatting>
  <conditionalFormatting sqref="A37:A38">
    <cfRule type="duplicateValues" dxfId="207" priority="54"/>
  </conditionalFormatting>
  <conditionalFormatting sqref="A39:A40">
    <cfRule type="duplicateValues" dxfId="206" priority="53"/>
  </conditionalFormatting>
  <conditionalFormatting sqref="A41">
    <cfRule type="duplicateValues" dxfId="205" priority="36"/>
  </conditionalFormatting>
  <conditionalFormatting sqref="A42">
    <cfRule type="duplicateValues" dxfId="204" priority="51"/>
  </conditionalFormatting>
  <conditionalFormatting sqref="A43:A44">
    <cfRule type="duplicateValues" dxfId="203" priority="27"/>
  </conditionalFormatting>
  <conditionalFormatting sqref="A45">
    <cfRule type="duplicateValues" dxfId="202" priority="50"/>
  </conditionalFormatting>
  <conditionalFormatting sqref="A52">
    <cfRule type="duplicateValues" dxfId="201" priority="24"/>
  </conditionalFormatting>
  <conditionalFormatting sqref="A53">
    <cfRule type="duplicateValues" dxfId="200" priority="22"/>
  </conditionalFormatting>
  <conditionalFormatting sqref="A54">
    <cfRule type="duplicateValues" dxfId="199" priority="26"/>
  </conditionalFormatting>
  <conditionalFormatting sqref="A55">
    <cfRule type="duplicateValues" dxfId="198" priority="9"/>
  </conditionalFormatting>
  <conditionalFormatting sqref="A56">
    <cfRule type="duplicateValues" dxfId="197" priority="13"/>
  </conditionalFormatting>
  <conditionalFormatting sqref="A61:A63">
    <cfRule type="duplicateValues" dxfId="196" priority="44"/>
  </conditionalFormatting>
  <conditionalFormatting sqref="A64">
    <cfRule type="duplicateValues" dxfId="195" priority="41"/>
  </conditionalFormatting>
  <conditionalFormatting sqref="A65">
    <cfRule type="duplicateValues" dxfId="194" priority="28"/>
  </conditionalFormatting>
  <conditionalFormatting sqref="A66:A67">
    <cfRule type="duplicateValues" dxfId="193" priority="38"/>
  </conditionalFormatting>
  <pageMargins left="0.51181102362204722" right="0.51181102362204722" top="0.78740157480314965" bottom="0.78740157480314965" header="0.31496062992125984" footer="0.31496062992125984"/>
  <pageSetup paperSize="9" scale="93" fitToHeight="2" orientation="portrait" r:id="rId1"/>
  <headerFooter>
    <oddFooter>&amp;C_x000D_&amp;1#&amp;"Calibri"&amp;9&amp;K737373 Informação Interna</oddFooter>
  </headerFooter>
  <customProperties>
    <customPr name="_pios_id" r:id="rId2"/>
    <customPr name="EpmWorksheetKeyString_GUID" r:id="rId3"/>
    <customPr name="FPMExcelClientCellBasedFunctionStatus" r:id="rId4"/>
  </customProperties>
  <drawing r:id="rId5"/>
  <legacyDrawing r:id="rId6"/>
  <controls>
    <mc:AlternateContent xmlns:mc="http://schemas.openxmlformats.org/markup-compatibility/2006">
      <mc:Choice Requires="x14">
        <control shapeId="1025" r:id="rId7" name="FPMExcelClientSheetOptionstb1">
          <controlPr defaultSize="0" autoLine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7" name="FPMExcelClientSheetOptions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8D070-034D-4694-9E6A-1EC2F6CF87E9}">
  <sheetPr codeName="Planilha3">
    <tabColor rgb="FF014489"/>
    <outlinePr summaryBelow="0"/>
    <pageSetUpPr fitToPage="1"/>
  </sheetPr>
  <dimension ref="A1:BR36"/>
  <sheetViews>
    <sheetView showGridLines="0" zoomScaleNormal="100" zoomScaleSheetLayoutView="100" workbookViewId="0">
      <pane xSplit="4" ySplit="5" topLeftCell="E18" activePane="bottomRight" state="frozen"/>
      <selection pane="topRight"/>
      <selection pane="bottomLeft"/>
      <selection pane="bottomRight" activeCell="O37" sqref="O37"/>
    </sheetView>
  </sheetViews>
  <sheetFormatPr defaultColWidth="9.140625" defaultRowHeight="14.25" outlineLevelCol="1" x14ac:dyDescent="0.25"/>
  <cols>
    <col min="1" max="3" width="2.7109375" style="1" customWidth="1"/>
    <col min="4" max="4" width="45.42578125" style="1" customWidth="1"/>
    <col min="5" max="5" width="10.7109375" style="1" customWidth="1"/>
    <col min="6" max="6" width="0.85546875" style="1" customWidth="1"/>
    <col min="7" max="7" width="10.7109375" style="1" customWidth="1"/>
    <col min="8" max="8" width="0.85546875" style="1" customWidth="1"/>
    <col min="9" max="9" width="10.7109375" style="1" customWidth="1"/>
    <col min="10" max="10" width="0.85546875" style="1" customWidth="1"/>
    <col min="11" max="11" width="10.85546875" style="1" customWidth="1"/>
    <col min="12" max="12" width="0.85546875" style="1" customWidth="1"/>
    <col min="13" max="13" width="10.85546875" style="1" customWidth="1"/>
    <col min="14" max="14" width="0.85546875" style="1" customWidth="1"/>
    <col min="15" max="15" width="10.85546875" style="1" customWidth="1"/>
    <col min="16" max="16" width="0.85546875" style="1" customWidth="1"/>
    <col min="17" max="17" width="10.85546875" style="1" customWidth="1"/>
    <col min="18" max="18" width="0.85546875" style="1" customWidth="1"/>
    <col min="19" max="19" width="10.7109375" style="1" customWidth="1"/>
    <col min="20" max="20" width="0.85546875" style="1" customWidth="1"/>
    <col min="21" max="21" width="10.7109375" style="1" customWidth="1"/>
    <col min="22" max="22" width="0.85546875" style="1" customWidth="1" outlineLevel="1"/>
    <col min="23" max="23" width="10.7109375" style="1" customWidth="1" outlineLevel="1"/>
    <col min="24" max="24" width="0.85546875" style="1" customWidth="1" outlineLevel="1"/>
    <col min="25" max="25" width="10.7109375" style="1" customWidth="1" outlineLevel="1"/>
    <col min="26" max="26" width="0.85546875" style="1" customWidth="1" outlineLevel="1"/>
    <col min="27" max="27" width="10.7109375" style="1" customWidth="1" outlineLevel="1"/>
    <col min="28" max="28" width="0.85546875" style="1" customWidth="1" outlineLevel="1"/>
    <col min="29" max="29" width="10.7109375" style="1" customWidth="1" outlineLevel="1"/>
    <col min="30" max="30" width="0.85546875" style="1" customWidth="1"/>
    <col min="31" max="31" width="10.7109375" style="1" customWidth="1"/>
    <col min="32" max="32" width="0.85546875" style="1" customWidth="1" outlineLevel="1"/>
    <col min="33" max="33" width="10.7109375" style="1" customWidth="1" outlineLevel="1"/>
    <col min="34" max="34" width="0.85546875" style="1" customWidth="1" outlineLevel="1"/>
    <col min="35" max="35" width="10.7109375" style="1" customWidth="1" outlineLevel="1"/>
    <col min="36" max="36" width="0.85546875" style="1" customWidth="1" outlineLevel="1"/>
    <col min="37" max="37" width="10.7109375" style="1" customWidth="1" outlineLevel="1"/>
    <col min="38" max="38" width="0.85546875" style="1" customWidth="1" outlineLevel="1"/>
    <col min="39" max="39" width="10.7109375" style="1" customWidth="1" outlineLevel="1"/>
    <col min="40" max="40" width="0.85546875" style="1" customWidth="1"/>
    <col min="41" max="41" width="10.7109375" style="1" customWidth="1"/>
    <col min="42" max="42" width="0.85546875" style="1" customWidth="1" outlineLevel="1"/>
    <col min="43" max="43" width="10.7109375" style="1" customWidth="1" outlineLevel="1"/>
    <col min="44" max="44" width="0.85546875" style="1" customWidth="1" outlineLevel="1"/>
    <col min="45" max="45" width="10.7109375" style="1" customWidth="1" outlineLevel="1"/>
    <col min="46" max="46" width="0.85546875" style="1" customWidth="1" outlineLevel="1"/>
    <col min="47" max="47" width="10.7109375" style="1" customWidth="1" outlineLevel="1"/>
    <col min="48" max="48" width="0.85546875" style="1" customWidth="1" outlineLevel="1"/>
    <col min="49" max="49" width="10.7109375" style="1" customWidth="1" outlineLevel="1"/>
    <col min="50" max="50" width="0.85546875" style="1" customWidth="1"/>
    <col min="51" max="51" width="10.7109375" style="1" customWidth="1"/>
    <col min="52" max="52" width="0.85546875" style="1" customWidth="1" outlineLevel="1"/>
    <col min="53" max="53" width="10.7109375" style="1" customWidth="1" outlineLevel="1"/>
    <col min="54" max="54" width="0.85546875" style="1" customWidth="1" outlineLevel="1"/>
    <col min="55" max="55" width="10.7109375" style="1" customWidth="1" outlineLevel="1"/>
    <col min="56" max="56" width="0.85546875" style="1" customWidth="1" outlineLevel="1"/>
    <col min="57" max="57" width="10.7109375" style="1" customWidth="1" outlineLevel="1"/>
    <col min="58" max="58" width="0.85546875" style="1" customWidth="1" outlineLevel="1"/>
    <col min="59" max="59" width="10.7109375" style="1" customWidth="1" outlineLevel="1"/>
    <col min="60" max="60" width="0.85546875" style="1" customWidth="1"/>
    <col min="61" max="61" width="10.7109375" style="1" customWidth="1"/>
    <col min="62" max="62" width="0.85546875" style="1" customWidth="1" outlineLevel="1"/>
    <col min="63" max="63" width="10.7109375" style="1" customWidth="1" outlineLevel="1"/>
    <col min="64" max="64" width="0.85546875" style="1" customWidth="1" outlineLevel="1"/>
    <col min="65" max="65" width="10.7109375" style="1" customWidth="1" outlineLevel="1"/>
    <col min="66" max="66" width="0.85546875" style="1" customWidth="1" outlineLevel="1"/>
    <col min="67" max="67" width="10.7109375" style="1" customWidth="1" outlineLevel="1"/>
    <col min="68" max="68" width="0.85546875" style="1" customWidth="1" outlineLevel="1"/>
    <col min="69" max="69" width="10.7109375" style="1" customWidth="1" outlineLevel="1"/>
    <col min="70" max="70" width="0.85546875" style="1" customWidth="1"/>
    <col min="71" max="16384" width="9.140625" style="1"/>
  </cols>
  <sheetData>
    <row r="1" spans="1:70" s="25" customFormat="1" x14ac:dyDescent="0.25">
      <c r="A1" s="155"/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7"/>
      <c r="BO1" s="147"/>
      <c r="BP1" s="147"/>
      <c r="BQ1" s="147"/>
      <c r="BR1" s="24"/>
    </row>
    <row r="2" spans="1:70" s="25" customFormat="1" x14ac:dyDescent="0.25">
      <c r="A2" s="156"/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8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  <c r="BJ2" s="147"/>
      <c r="BK2" s="147"/>
      <c r="BL2" s="147"/>
      <c r="BM2" s="147"/>
      <c r="BN2" s="147"/>
      <c r="BO2" s="147"/>
      <c r="BP2" s="147"/>
      <c r="BQ2" s="147"/>
      <c r="BR2" s="24"/>
    </row>
    <row r="3" spans="1:70" s="25" customFormat="1" ht="14.25" customHeight="1" x14ac:dyDescent="0.25">
      <c r="A3" s="156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8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7"/>
      <c r="BD3" s="147"/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  <c r="BP3" s="147"/>
      <c r="BQ3" s="147"/>
      <c r="BR3" s="24"/>
    </row>
    <row r="4" spans="1:70" s="25" customFormat="1" x14ac:dyDescent="0.25">
      <c r="A4" s="242" t="s">
        <v>144</v>
      </c>
      <c r="B4" s="242"/>
      <c r="C4" s="242"/>
      <c r="D4" s="242"/>
      <c r="E4" s="245" t="s">
        <v>0</v>
      </c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5"/>
      <c r="V4" s="245"/>
      <c r="W4" s="245"/>
      <c r="X4" s="245"/>
      <c r="Y4" s="245"/>
      <c r="Z4" s="245"/>
      <c r="AA4" s="245"/>
      <c r="AB4" s="245"/>
      <c r="AC4" s="245"/>
      <c r="AD4" s="245"/>
      <c r="AE4" s="245"/>
      <c r="AF4" s="245"/>
      <c r="AG4" s="245"/>
      <c r="AH4" s="245"/>
      <c r="AI4" s="245"/>
      <c r="AJ4" s="245"/>
      <c r="AK4" s="245"/>
      <c r="AL4" s="245"/>
      <c r="AM4" s="245"/>
      <c r="AN4" s="245"/>
      <c r="AO4" s="245"/>
      <c r="AP4" s="245"/>
      <c r="AQ4" s="245"/>
      <c r="AR4" s="245"/>
      <c r="AS4" s="245"/>
      <c r="AT4" s="245"/>
      <c r="AU4" s="245"/>
      <c r="AV4" s="245"/>
      <c r="AW4" s="245"/>
      <c r="AX4" s="245"/>
      <c r="AY4" s="245"/>
      <c r="AZ4" s="245"/>
      <c r="BA4" s="245"/>
      <c r="BB4" s="245"/>
      <c r="BC4" s="245"/>
      <c r="BD4" s="245"/>
      <c r="BE4" s="245"/>
      <c r="BF4" s="245"/>
      <c r="BG4" s="245"/>
      <c r="BH4" s="245"/>
      <c r="BI4" s="245"/>
      <c r="BJ4" s="245"/>
      <c r="BK4" s="245"/>
      <c r="BL4" s="245"/>
      <c r="BM4" s="245"/>
      <c r="BN4" s="245"/>
      <c r="BO4" s="245"/>
      <c r="BP4" s="245"/>
      <c r="BQ4" s="245"/>
      <c r="BR4" s="91"/>
    </row>
    <row r="5" spans="1:70" s="25" customFormat="1" ht="21" x14ac:dyDescent="0.25">
      <c r="A5" s="151" t="s">
        <v>52</v>
      </c>
      <c r="B5" s="147"/>
      <c r="C5" s="147"/>
      <c r="D5" s="147"/>
      <c r="E5" s="159" t="s">
        <v>291</v>
      </c>
      <c r="F5" s="172"/>
      <c r="G5" s="159" t="s">
        <v>287</v>
      </c>
      <c r="H5" s="172"/>
      <c r="I5" s="159" t="s">
        <v>283</v>
      </c>
      <c r="J5" s="172"/>
      <c r="K5" s="159">
        <v>2023</v>
      </c>
      <c r="L5" s="159"/>
      <c r="M5" s="159" t="s">
        <v>280</v>
      </c>
      <c r="N5" s="159"/>
      <c r="O5" s="159" t="s">
        <v>270</v>
      </c>
      <c r="P5" s="159"/>
      <c r="Q5" s="159" t="s">
        <v>230</v>
      </c>
      <c r="R5" s="172"/>
      <c r="S5" s="159" t="s">
        <v>76</v>
      </c>
      <c r="T5" s="172"/>
      <c r="U5" s="159">
        <v>2022</v>
      </c>
      <c r="V5" s="172"/>
      <c r="W5" s="159" t="s">
        <v>124</v>
      </c>
      <c r="X5" s="172"/>
      <c r="Y5" s="159" t="s">
        <v>125</v>
      </c>
      <c r="Z5" s="172"/>
      <c r="AA5" s="159" t="s">
        <v>126</v>
      </c>
      <c r="AB5" s="172"/>
      <c r="AC5" s="159" t="s">
        <v>77</v>
      </c>
      <c r="AD5" s="172"/>
      <c r="AE5" s="159">
        <v>2021</v>
      </c>
      <c r="AF5" s="172"/>
      <c r="AG5" s="159" t="s">
        <v>129</v>
      </c>
      <c r="AH5" s="172"/>
      <c r="AI5" s="159" t="s">
        <v>130</v>
      </c>
      <c r="AJ5" s="172"/>
      <c r="AK5" s="159" t="s">
        <v>127</v>
      </c>
      <c r="AL5" s="172"/>
      <c r="AM5" s="159" t="s">
        <v>128</v>
      </c>
      <c r="AN5" s="172"/>
      <c r="AO5" s="159">
        <v>2020</v>
      </c>
      <c r="AP5" s="172"/>
      <c r="AQ5" s="159" t="s">
        <v>134</v>
      </c>
      <c r="AR5" s="172"/>
      <c r="AS5" s="159" t="s">
        <v>131</v>
      </c>
      <c r="AT5" s="172"/>
      <c r="AU5" s="159" t="s">
        <v>132</v>
      </c>
      <c r="AV5" s="172"/>
      <c r="AW5" s="159" t="s">
        <v>133</v>
      </c>
      <c r="AX5" s="172"/>
      <c r="AY5" s="159">
        <v>2019</v>
      </c>
      <c r="AZ5" s="172"/>
      <c r="BA5" s="159" t="s">
        <v>138</v>
      </c>
      <c r="BB5" s="172"/>
      <c r="BC5" s="159" t="s">
        <v>135</v>
      </c>
      <c r="BD5" s="172"/>
      <c r="BE5" s="159" t="s">
        <v>136</v>
      </c>
      <c r="BF5" s="172"/>
      <c r="BG5" s="159" t="s">
        <v>137</v>
      </c>
      <c r="BH5" s="172"/>
      <c r="BI5" s="159">
        <v>2018</v>
      </c>
      <c r="BJ5" s="172"/>
      <c r="BK5" s="159" t="s">
        <v>142</v>
      </c>
      <c r="BL5" s="172"/>
      <c r="BM5" s="159" t="s">
        <v>139</v>
      </c>
      <c r="BN5" s="172"/>
      <c r="BO5" s="159" t="s">
        <v>140</v>
      </c>
      <c r="BP5" s="172"/>
      <c r="BQ5" s="159" t="s">
        <v>141</v>
      </c>
      <c r="BR5" s="133"/>
    </row>
    <row r="6" spans="1:70" x14ac:dyDescent="0.25">
      <c r="A6" s="26" t="s">
        <v>56</v>
      </c>
      <c r="B6" s="26"/>
      <c r="C6" s="26"/>
      <c r="D6" s="26"/>
      <c r="E6" s="93"/>
      <c r="K6" s="4"/>
      <c r="L6" s="4"/>
      <c r="M6" s="4"/>
      <c r="N6" s="4"/>
      <c r="O6" s="93"/>
      <c r="U6" s="93"/>
      <c r="AE6" s="93"/>
      <c r="AO6" s="93"/>
      <c r="AY6" s="93"/>
      <c r="BI6" s="93"/>
    </row>
    <row r="7" spans="1:70" x14ac:dyDescent="0.25">
      <c r="A7" s="3"/>
      <c r="B7" s="3" t="s">
        <v>58</v>
      </c>
      <c r="C7" s="3"/>
      <c r="D7" s="3"/>
      <c r="E7" s="82">
        <v>-42</v>
      </c>
      <c r="F7" s="6"/>
      <c r="G7" s="13">
        <v>-46</v>
      </c>
      <c r="H7" s="6"/>
      <c r="I7" s="13">
        <v>-43</v>
      </c>
      <c r="J7" s="6"/>
      <c r="K7" s="13">
        <v>-177</v>
      </c>
      <c r="L7" s="4"/>
      <c r="M7" s="13">
        <f t="shared" ref="M7:M9" si="0">K7-O7-Q7-S7</f>
        <v>-50</v>
      </c>
      <c r="N7" s="4"/>
      <c r="O7" s="82">
        <v>-52</v>
      </c>
      <c r="P7" s="6"/>
      <c r="Q7" s="13">
        <v>-43</v>
      </c>
      <c r="R7" s="6"/>
      <c r="S7" s="13">
        <v>-32</v>
      </c>
      <c r="T7" s="6"/>
      <c r="U7" s="82">
        <v>-172</v>
      </c>
      <c r="V7" s="6"/>
      <c r="W7" s="13">
        <f t="shared" ref="W7:W9" si="1">U7-Y7-AA7-AC7</f>
        <v>-46</v>
      </c>
      <c r="X7" s="6"/>
      <c r="Y7" s="13">
        <v>-40</v>
      </c>
      <c r="Z7" s="6"/>
      <c r="AA7" s="13">
        <v>-52</v>
      </c>
      <c r="AB7" s="6"/>
      <c r="AC7" s="13">
        <v>-34</v>
      </c>
      <c r="AD7" s="6"/>
      <c r="AE7" s="82">
        <v>-143</v>
      </c>
      <c r="AF7" s="6"/>
      <c r="AG7" s="13">
        <f t="shared" ref="AG7:AG9" si="2">AE7-AI7-AK7-AM7</f>
        <v>-39</v>
      </c>
      <c r="AH7" s="6"/>
      <c r="AI7" s="13">
        <v>-37</v>
      </c>
      <c r="AJ7" s="6"/>
      <c r="AK7" s="13">
        <v>-34</v>
      </c>
      <c r="AL7" s="6"/>
      <c r="AM7" s="13">
        <v>-33</v>
      </c>
      <c r="AN7" s="6"/>
      <c r="AO7" s="82">
        <v>-129</v>
      </c>
      <c r="AP7" s="6"/>
      <c r="AQ7" s="13">
        <f t="shared" ref="AQ7:AQ9" si="3">AO7-AS7-AU7-AW7</f>
        <v>-33</v>
      </c>
      <c r="AR7" s="6"/>
      <c r="AS7" s="13">
        <v>-33</v>
      </c>
      <c r="AT7" s="6"/>
      <c r="AU7" s="13">
        <v>-25</v>
      </c>
      <c r="AV7" s="6"/>
      <c r="AW7" s="13">
        <v>-38</v>
      </c>
      <c r="AX7" s="6"/>
      <c r="AY7" s="82">
        <v>-123</v>
      </c>
      <c r="AZ7" s="6"/>
      <c r="BA7" s="13">
        <f t="shared" ref="BA7:BA9" si="4">AY7-BC7-BE7-BG7</f>
        <v>-31</v>
      </c>
      <c r="BB7" s="6"/>
      <c r="BC7" s="13">
        <v>-34</v>
      </c>
      <c r="BD7" s="6"/>
      <c r="BE7" s="13">
        <v>-27</v>
      </c>
      <c r="BF7" s="6"/>
      <c r="BG7" s="13">
        <v>-31</v>
      </c>
      <c r="BH7" s="6"/>
      <c r="BI7" s="82">
        <v>-85</v>
      </c>
      <c r="BJ7" s="6"/>
      <c r="BK7" s="13">
        <f t="shared" ref="BK7:BK9" si="5">BI7-BM7-BO7-BQ7</f>
        <v>-28</v>
      </c>
      <c r="BL7" s="6"/>
      <c r="BM7" s="13">
        <v>-23</v>
      </c>
      <c r="BN7" s="6"/>
      <c r="BO7" s="13">
        <v>-21</v>
      </c>
      <c r="BP7" s="6"/>
      <c r="BQ7" s="13">
        <v>-13</v>
      </c>
      <c r="BR7" s="6"/>
    </row>
    <row r="8" spans="1:70" x14ac:dyDescent="0.25">
      <c r="A8" s="3"/>
      <c r="B8" s="3" t="s">
        <v>59</v>
      </c>
      <c r="C8" s="3"/>
      <c r="D8" s="3"/>
      <c r="E8" s="82">
        <v>3975</v>
      </c>
      <c r="F8" s="6"/>
      <c r="G8" s="13">
        <v>3924</v>
      </c>
      <c r="H8" s="6"/>
      <c r="I8" s="13">
        <v>3652</v>
      </c>
      <c r="J8" s="6"/>
      <c r="K8" s="13">
        <v>12444</v>
      </c>
      <c r="L8" s="4"/>
      <c r="M8" s="13">
        <f t="shared" si="0"/>
        <v>2916</v>
      </c>
      <c r="N8" s="4"/>
      <c r="O8" s="82">
        <v>3255</v>
      </c>
      <c r="P8" s="6"/>
      <c r="Q8" s="13">
        <v>3321</v>
      </c>
      <c r="R8" s="6"/>
      <c r="S8" s="13">
        <v>2952</v>
      </c>
      <c r="T8" s="6"/>
      <c r="U8" s="82">
        <v>11701</v>
      </c>
      <c r="V8" s="6"/>
      <c r="W8" s="13">
        <f t="shared" si="1"/>
        <v>2904</v>
      </c>
      <c r="X8" s="6"/>
      <c r="Y8" s="13">
        <v>3136</v>
      </c>
      <c r="Z8" s="6"/>
      <c r="AA8" s="13">
        <v>2942</v>
      </c>
      <c r="AB8" s="6"/>
      <c r="AC8" s="13">
        <v>2719</v>
      </c>
      <c r="AD8" s="6"/>
      <c r="AE8" s="82">
        <v>11156</v>
      </c>
      <c r="AF8" s="6"/>
      <c r="AG8" s="13">
        <f t="shared" si="2"/>
        <v>2840</v>
      </c>
      <c r="AH8" s="6"/>
      <c r="AI8" s="13">
        <v>2516</v>
      </c>
      <c r="AJ8" s="6"/>
      <c r="AK8" s="13">
        <v>3501</v>
      </c>
      <c r="AL8" s="6"/>
      <c r="AM8" s="13">
        <v>2299</v>
      </c>
      <c r="AN8" s="6"/>
      <c r="AO8" s="82">
        <v>7214</v>
      </c>
      <c r="AP8" s="6"/>
      <c r="AQ8" s="13">
        <f t="shared" si="3"/>
        <v>3465</v>
      </c>
      <c r="AR8" s="6"/>
      <c r="AS8" s="13">
        <v>1798</v>
      </c>
      <c r="AT8" s="6"/>
      <c r="AU8" s="13">
        <v>642</v>
      </c>
      <c r="AV8" s="6"/>
      <c r="AW8" s="13">
        <v>1309</v>
      </c>
      <c r="AX8" s="6"/>
      <c r="AY8" s="82">
        <v>10436</v>
      </c>
      <c r="AZ8" s="6"/>
      <c r="BA8" s="13">
        <f t="shared" si="4"/>
        <v>3382</v>
      </c>
      <c r="BB8" s="6"/>
      <c r="BC8" s="13">
        <v>1940</v>
      </c>
      <c r="BD8" s="6"/>
      <c r="BE8" s="13">
        <v>2485</v>
      </c>
      <c r="BF8" s="6"/>
      <c r="BG8" s="13">
        <v>2629</v>
      </c>
      <c r="BH8" s="6"/>
      <c r="BI8" s="82">
        <v>9724</v>
      </c>
      <c r="BJ8" s="6"/>
      <c r="BK8" s="13">
        <f t="shared" si="5"/>
        <v>2466</v>
      </c>
      <c r="BL8" s="6"/>
      <c r="BM8" s="13">
        <v>2467</v>
      </c>
      <c r="BN8" s="6"/>
      <c r="BO8" s="13">
        <v>2140</v>
      </c>
      <c r="BP8" s="6"/>
      <c r="BQ8" s="13">
        <v>2651</v>
      </c>
      <c r="BR8" s="6"/>
    </row>
    <row r="9" spans="1:70" x14ac:dyDescent="0.25">
      <c r="A9" s="3"/>
      <c r="B9" s="3" t="s">
        <v>78</v>
      </c>
      <c r="C9" s="3"/>
      <c r="D9" s="3"/>
      <c r="E9" s="82">
        <v>134</v>
      </c>
      <c r="F9" s="6"/>
      <c r="G9" s="13">
        <v>80</v>
      </c>
      <c r="H9" s="6"/>
      <c r="I9" s="13">
        <v>-15</v>
      </c>
      <c r="J9" s="6"/>
      <c r="K9" s="13">
        <v>988</v>
      </c>
      <c r="L9" s="4"/>
      <c r="M9" s="13">
        <f t="shared" si="0"/>
        <v>-6</v>
      </c>
      <c r="N9" s="4"/>
      <c r="O9" s="82">
        <v>251</v>
      </c>
      <c r="P9" s="6"/>
      <c r="Q9" s="13">
        <v>562</v>
      </c>
      <c r="R9" s="6"/>
      <c r="S9" s="13">
        <v>181</v>
      </c>
      <c r="T9" s="6"/>
      <c r="U9" s="82">
        <v>2887</v>
      </c>
      <c r="V9" s="6"/>
      <c r="W9" s="13">
        <f t="shared" si="1"/>
        <v>1063</v>
      </c>
      <c r="X9" s="6"/>
      <c r="Y9" s="13">
        <v>567</v>
      </c>
      <c r="Z9" s="6"/>
      <c r="AA9" s="13">
        <v>102</v>
      </c>
      <c r="AB9" s="6"/>
      <c r="AC9" s="13">
        <v>1155</v>
      </c>
      <c r="AD9" s="6"/>
      <c r="AE9" s="82">
        <v>822</v>
      </c>
      <c r="AF9" s="6"/>
      <c r="AG9" s="13">
        <f t="shared" si="2"/>
        <v>634</v>
      </c>
      <c r="AH9" s="6"/>
      <c r="AI9" s="13">
        <v>51</v>
      </c>
      <c r="AJ9" s="6"/>
      <c r="AK9" s="13">
        <v>72</v>
      </c>
      <c r="AL9" s="6"/>
      <c r="AM9" s="13">
        <v>65</v>
      </c>
      <c r="AN9" s="6"/>
      <c r="AO9" s="82">
        <v>132</v>
      </c>
      <c r="AP9" s="6"/>
      <c r="AQ9" s="13">
        <f t="shared" si="3"/>
        <v>43</v>
      </c>
      <c r="AR9" s="6"/>
      <c r="AS9" s="13">
        <v>42</v>
      </c>
      <c r="AT9" s="6"/>
      <c r="AU9" s="13">
        <v>-1</v>
      </c>
      <c r="AV9" s="6"/>
      <c r="AW9" s="13">
        <v>48</v>
      </c>
      <c r="AX9" s="6"/>
      <c r="AY9" s="82">
        <v>201</v>
      </c>
      <c r="AZ9" s="6"/>
      <c r="BA9" s="13">
        <f t="shared" si="4"/>
        <v>293</v>
      </c>
      <c r="BB9" s="6"/>
      <c r="BC9" s="13">
        <f>42-2</f>
        <v>40</v>
      </c>
      <c r="BD9" s="6"/>
      <c r="BE9" s="13">
        <f>74+-2</f>
        <v>72</v>
      </c>
      <c r="BF9" s="6"/>
      <c r="BG9" s="13">
        <f>-244+40</f>
        <v>-204</v>
      </c>
      <c r="BH9" s="6"/>
      <c r="BI9" s="82">
        <v>38</v>
      </c>
      <c r="BJ9" s="6"/>
      <c r="BK9" s="13">
        <f t="shared" si="5"/>
        <v>331</v>
      </c>
      <c r="BL9" s="6"/>
      <c r="BM9" s="13">
        <f>38-2</f>
        <v>36</v>
      </c>
      <c r="BN9" s="6"/>
      <c r="BO9" s="13">
        <f>-81+-7</f>
        <v>-88</v>
      </c>
      <c r="BP9" s="6"/>
      <c r="BQ9" s="13">
        <f>-284+43</f>
        <v>-241</v>
      </c>
      <c r="BR9" s="6"/>
    </row>
    <row r="10" spans="1:70" x14ac:dyDescent="0.25">
      <c r="A10" s="28" t="s">
        <v>60</v>
      </c>
      <c r="B10" s="3"/>
      <c r="C10" s="3"/>
      <c r="D10" s="3"/>
      <c r="E10" s="92">
        <f>SUBTOTAL(9,E6:E9)</f>
        <v>4067</v>
      </c>
      <c r="F10" s="6"/>
      <c r="G10" s="27">
        <f>SUBTOTAL(9,G6:G9)</f>
        <v>3958</v>
      </c>
      <c r="H10" s="6"/>
      <c r="I10" s="27">
        <f>SUBTOTAL(9,I6:I9)</f>
        <v>3594</v>
      </c>
      <c r="J10" s="6"/>
      <c r="K10" s="27">
        <f>SUBTOTAL(9,K6:K9)</f>
        <v>13255</v>
      </c>
      <c r="L10" s="4"/>
      <c r="M10" s="27">
        <f>SUBTOTAL(9,M6:M9)</f>
        <v>2860</v>
      </c>
      <c r="N10" s="4"/>
      <c r="O10" s="92">
        <f>SUBTOTAL(9,O6:O9)</f>
        <v>3454</v>
      </c>
      <c r="P10" s="6"/>
      <c r="Q10" s="27">
        <f>SUBTOTAL(9,Q6:Q9)</f>
        <v>3840</v>
      </c>
      <c r="R10" s="6"/>
      <c r="S10" s="27">
        <f>SUBTOTAL(9,S6:S9)</f>
        <v>3101</v>
      </c>
      <c r="T10" s="6"/>
      <c r="U10" s="92">
        <f t="shared" ref="U10:BO10" si="6">SUBTOTAL(9,U6:U9)</f>
        <v>14416</v>
      </c>
      <c r="V10" s="6"/>
      <c r="W10" s="27">
        <f t="shared" si="6"/>
        <v>3921</v>
      </c>
      <c r="X10" s="6"/>
      <c r="Y10" s="27">
        <f t="shared" si="6"/>
        <v>3663</v>
      </c>
      <c r="Z10" s="6"/>
      <c r="AA10" s="27">
        <f t="shared" si="6"/>
        <v>2992</v>
      </c>
      <c r="AB10" s="6"/>
      <c r="AC10" s="27">
        <f t="shared" si="6"/>
        <v>3840</v>
      </c>
      <c r="AD10" s="6"/>
      <c r="AE10" s="92">
        <f t="shared" si="6"/>
        <v>11835</v>
      </c>
      <c r="AF10" s="6"/>
      <c r="AG10" s="27">
        <f t="shared" si="6"/>
        <v>3435</v>
      </c>
      <c r="AH10" s="6"/>
      <c r="AI10" s="27">
        <f t="shared" si="6"/>
        <v>2530</v>
      </c>
      <c r="AJ10" s="6"/>
      <c r="AK10" s="27">
        <f t="shared" si="6"/>
        <v>3539</v>
      </c>
      <c r="AL10" s="6"/>
      <c r="AM10" s="27">
        <f t="shared" si="6"/>
        <v>2331</v>
      </c>
      <c r="AN10" s="6"/>
      <c r="AO10" s="92">
        <f t="shared" si="6"/>
        <v>7217</v>
      </c>
      <c r="AP10" s="6"/>
      <c r="AQ10" s="27">
        <f t="shared" si="6"/>
        <v>3475</v>
      </c>
      <c r="AR10" s="6"/>
      <c r="AS10" s="27">
        <f t="shared" si="6"/>
        <v>1807</v>
      </c>
      <c r="AT10" s="6"/>
      <c r="AU10" s="27">
        <f t="shared" si="6"/>
        <v>616</v>
      </c>
      <c r="AV10" s="6"/>
      <c r="AW10" s="27">
        <f t="shared" si="6"/>
        <v>1319</v>
      </c>
      <c r="AX10" s="6"/>
      <c r="AY10" s="92">
        <f t="shared" si="6"/>
        <v>10514</v>
      </c>
      <c r="AZ10" s="6"/>
      <c r="BA10" s="27">
        <f t="shared" si="6"/>
        <v>3644</v>
      </c>
      <c r="BB10" s="6"/>
      <c r="BC10" s="27">
        <f t="shared" si="6"/>
        <v>1946</v>
      </c>
      <c r="BD10" s="6"/>
      <c r="BE10" s="27">
        <f t="shared" si="6"/>
        <v>2530</v>
      </c>
      <c r="BF10" s="6"/>
      <c r="BG10" s="27">
        <f t="shared" si="6"/>
        <v>2394</v>
      </c>
      <c r="BH10" s="6"/>
      <c r="BI10" s="92">
        <f t="shared" si="6"/>
        <v>9677</v>
      </c>
      <c r="BJ10" s="6"/>
      <c r="BK10" s="27">
        <f t="shared" si="6"/>
        <v>2769</v>
      </c>
      <c r="BL10" s="6"/>
      <c r="BM10" s="27">
        <f t="shared" si="6"/>
        <v>2480</v>
      </c>
      <c r="BN10" s="6"/>
      <c r="BO10" s="27">
        <f t="shared" si="6"/>
        <v>2031</v>
      </c>
      <c r="BP10" s="6"/>
      <c r="BQ10" s="27">
        <f>SUBTOTAL(9,BQ6:BQ9)</f>
        <v>2397</v>
      </c>
      <c r="BR10" s="6"/>
    </row>
    <row r="11" spans="1:70" x14ac:dyDescent="0.25">
      <c r="E11" s="93"/>
      <c r="L11" s="29"/>
      <c r="N11" s="29"/>
      <c r="O11" s="93"/>
      <c r="U11" s="93"/>
      <c r="AE11" s="93"/>
      <c r="AO11" s="93"/>
      <c r="AY11" s="93"/>
      <c r="BI11" s="93"/>
    </row>
    <row r="12" spans="1:70" x14ac:dyDescent="0.25">
      <c r="A12" s="30" t="s">
        <v>61</v>
      </c>
      <c r="B12" s="3"/>
      <c r="C12" s="3"/>
      <c r="D12" s="3"/>
      <c r="E12" s="92">
        <f>SUBTOTAL(9,E7:E11)</f>
        <v>4067</v>
      </c>
      <c r="F12" s="31"/>
      <c r="G12" s="27">
        <f>SUBTOTAL(9,G7:G11)</f>
        <v>3958</v>
      </c>
      <c r="H12" s="31"/>
      <c r="I12" s="27">
        <f>SUBTOTAL(9,I7:I11)</f>
        <v>3594</v>
      </c>
      <c r="J12" s="31"/>
      <c r="K12" s="27">
        <f>SUBTOTAL(9,K7:K11)</f>
        <v>13255</v>
      </c>
      <c r="L12" s="4"/>
      <c r="M12" s="27">
        <f>SUBTOTAL(9,M7:M11)</f>
        <v>2860</v>
      </c>
      <c r="N12" s="4"/>
      <c r="O12" s="92">
        <f>SUBTOTAL(9,O7:O11)</f>
        <v>3454</v>
      </c>
      <c r="P12" s="31"/>
      <c r="Q12" s="27">
        <f>SUBTOTAL(9,Q7:Q11)</f>
        <v>3840</v>
      </c>
      <c r="R12" s="31"/>
      <c r="S12" s="27">
        <f>SUBTOTAL(9,S7:S11)</f>
        <v>3101</v>
      </c>
      <c r="T12" s="31"/>
      <c r="U12" s="92">
        <f>SUBTOTAL(9,U7:U11)</f>
        <v>14416</v>
      </c>
      <c r="V12" s="31"/>
      <c r="W12" s="27">
        <f>SUBTOTAL(9,W7:W11)</f>
        <v>3921</v>
      </c>
      <c r="X12" s="31"/>
      <c r="Y12" s="27">
        <f>SUBTOTAL(9,Y7:Y11)</f>
        <v>3663</v>
      </c>
      <c r="Z12" s="31"/>
      <c r="AA12" s="27">
        <f>SUBTOTAL(9,AA7:AA11)</f>
        <v>2992</v>
      </c>
      <c r="AB12" s="31"/>
      <c r="AC12" s="27">
        <f>SUBTOTAL(9,AC7:AC11)</f>
        <v>3840</v>
      </c>
      <c r="AD12" s="31"/>
      <c r="AE12" s="92">
        <f>SUBTOTAL(9,AE7:AE11)</f>
        <v>11835</v>
      </c>
      <c r="AF12" s="31"/>
      <c r="AG12" s="27">
        <f>SUBTOTAL(9,AG7:AG11)</f>
        <v>3435</v>
      </c>
      <c r="AH12" s="31"/>
      <c r="AI12" s="27">
        <f>SUBTOTAL(9,AI7:AI11)</f>
        <v>2530</v>
      </c>
      <c r="AJ12" s="31"/>
      <c r="AK12" s="27">
        <f>SUBTOTAL(9,AK7:AK11)</f>
        <v>3539</v>
      </c>
      <c r="AL12" s="31"/>
      <c r="AM12" s="27">
        <f>SUBTOTAL(9,AM7:AM11)</f>
        <v>2331</v>
      </c>
      <c r="AN12" s="31"/>
      <c r="AO12" s="92">
        <f>SUBTOTAL(9,AO7:AO11)</f>
        <v>7217</v>
      </c>
      <c r="AP12" s="31">
        <f>SUBTOTAL(9,AP7:AP11)</f>
        <v>0</v>
      </c>
      <c r="AQ12" s="27">
        <f>SUBTOTAL(9,AQ7:AQ11)</f>
        <v>3475</v>
      </c>
      <c r="AR12" s="31">
        <f>SUBTOTAL(9,AR7:AR11)</f>
        <v>0</v>
      </c>
      <c r="AS12" s="27">
        <f>SUBTOTAL(9,AS7:AS11)</f>
        <v>1807</v>
      </c>
      <c r="AT12" s="31"/>
      <c r="AU12" s="27">
        <f>SUBTOTAL(9,AU7:AU11)</f>
        <v>616</v>
      </c>
      <c r="AV12" s="31"/>
      <c r="AW12" s="27">
        <f>SUBTOTAL(9,AW7:AW11)</f>
        <v>1319</v>
      </c>
      <c r="AX12" s="31"/>
      <c r="AY12" s="92">
        <f>SUBTOTAL(9,AY7:AY11)</f>
        <v>10514</v>
      </c>
      <c r="AZ12" s="31"/>
      <c r="BA12" s="27">
        <f>SUBTOTAL(9,BA7:BA11)</f>
        <v>3644</v>
      </c>
      <c r="BB12" s="31"/>
      <c r="BC12" s="27">
        <f>SUBTOTAL(9,BC7:BC11)</f>
        <v>1946</v>
      </c>
      <c r="BD12" s="31"/>
      <c r="BE12" s="27">
        <f>SUBTOTAL(9,BE7:BE11)</f>
        <v>2530</v>
      </c>
      <c r="BF12" s="31"/>
      <c r="BG12" s="27">
        <f>SUBTOTAL(9,BG7:BG11)</f>
        <v>2394</v>
      </c>
      <c r="BH12" s="31"/>
      <c r="BI12" s="92">
        <f>SUBTOTAL(9,BI7:BI11)</f>
        <v>9677</v>
      </c>
      <c r="BJ12" s="31"/>
      <c r="BK12" s="27">
        <f>SUBTOTAL(9,BK7:BK11)</f>
        <v>2769</v>
      </c>
      <c r="BL12" s="31"/>
      <c r="BM12" s="27">
        <f>SUBTOTAL(9,BM7:BM11)</f>
        <v>2480</v>
      </c>
      <c r="BN12" s="31"/>
      <c r="BO12" s="27">
        <f>SUBTOTAL(9,BO7:BO11)</f>
        <v>2031</v>
      </c>
      <c r="BP12" s="31"/>
      <c r="BQ12" s="27">
        <f>SUBTOTAL(9,BQ7:BQ11)</f>
        <v>2397</v>
      </c>
      <c r="BR12" s="31"/>
    </row>
    <row r="13" spans="1:70" x14ac:dyDescent="0.25">
      <c r="E13" s="93"/>
      <c r="L13" s="4"/>
      <c r="N13" s="4"/>
      <c r="O13" s="93"/>
      <c r="U13" s="93"/>
      <c r="AE13" s="93"/>
      <c r="AO13" s="93"/>
      <c r="AY13" s="93"/>
      <c r="BI13" s="93"/>
    </row>
    <row r="14" spans="1:70" x14ac:dyDescent="0.25">
      <c r="A14" s="26" t="s">
        <v>62</v>
      </c>
      <c r="B14" s="26"/>
      <c r="C14" s="26"/>
      <c r="D14" s="26"/>
      <c r="E14" s="93"/>
      <c r="L14" s="4"/>
      <c r="N14" s="4"/>
      <c r="O14" s="93"/>
      <c r="U14" s="93"/>
      <c r="AE14" s="93"/>
      <c r="AO14" s="93"/>
      <c r="AY14" s="93"/>
      <c r="BI14" s="93"/>
    </row>
    <row r="15" spans="1:70" x14ac:dyDescent="0.25">
      <c r="A15" s="3"/>
      <c r="B15" s="3" t="s">
        <v>63</v>
      </c>
      <c r="C15" s="3"/>
      <c r="D15" s="3"/>
      <c r="E15" s="82">
        <v>126</v>
      </c>
      <c r="F15" s="6"/>
      <c r="G15" s="13">
        <v>106</v>
      </c>
      <c r="H15" s="6"/>
      <c r="I15" s="13">
        <v>153</v>
      </c>
      <c r="J15" s="6"/>
      <c r="K15" s="13">
        <v>1563</v>
      </c>
      <c r="L15" s="4"/>
      <c r="M15" s="13">
        <f t="shared" ref="M15:M16" si="7">K15-O15-Q15-S15</f>
        <v>158</v>
      </c>
      <c r="N15" s="4"/>
      <c r="O15" s="82">
        <v>1107</v>
      </c>
      <c r="P15" s="6"/>
      <c r="Q15" s="13">
        <v>212</v>
      </c>
      <c r="R15" s="6"/>
      <c r="S15" s="13">
        <v>86</v>
      </c>
      <c r="T15" s="6"/>
      <c r="U15" s="82">
        <v>838</v>
      </c>
      <c r="V15" s="6"/>
      <c r="W15" s="13">
        <f t="shared" ref="W15:W16" si="8">U15-Y15-AA15-AC15</f>
        <v>37</v>
      </c>
      <c r="X15" s="6"/>
      <c r="Y15" s="13">
        <v>345</v>
      </c>
      <c r="Z15" s="6"/>
      <c r="AA15" s="13">
        <v>375</v>
      </c>
      <c r="AB15" s="6"/>
      <c r="AC15" s="13">
        <v>81</v>
      </c>
      <c r="AD15" s="6"/>
      <c r="AE15" s="82">
        <v>810</v>
      </c>
      <c r="AF15" s="6"/>
      <c r="AG15" s="13">
        <f t="shared" ref="AG15:AG16" si="9">AE15-AI15-AK15-AM15</f>
        <v>634</v>
      </c>
      <c r="AH15" s="6"/>
      <c r="AI15" s="13">
        <v>91</v>
      </c>
      <c r="AJ15" s="6"/>
      <c r="AK15" s="13">
        <v>76</v>
      </c>
      <c r="AL15" s="6"/>
      <c r="AM15" s="13">
        <v>9</v>
      </c>
      <c r="AN15" s="6"/>
      <c r="AO15" s="82">
        <v>474</v>
      </c>
      <c r="AP15" s="6"/>
      <c r="AQ15" s="13">
        <f t="shared" ref="AQ15:AQ16" si="10">AO15-AS15-AU15-AW15</f>
        <v>365</v>
      </c>
      <c r="AR15" s="6"/>
      <c r="AS15" s="13">
        <v>56</v>
      </c>
      <c r="AT15" s="6"/>
      <c r="AU15" s="13">
        <v>38</v>
      </c>
      <c r="AV15" s="6"/>
      <c r="AW15" s="13">
        <v>15</v>
      </c>
      <c r="AX15" s="6"/>
      <c r="AY15" s="82">
        <v>374</v>
      </c>
      <c r="AZ15" s="6"/>
      <c r="BA15" s="13">
        <f t="shared" ref="BA15:BA16" si="11">AY15-BC15-BE15-BG15</f>
        <v>170</v>
      </c>
      <c r="BB15" s="6"/>
      <c r="BC15" s="13">
        <v>82</v>
      </c>
      <c r="BD15" s="6"/>
      <c r="BE15" s="13">
        <v>59</v>
      </c>
      <c r="BF15" s="6"/>
      <c r="BG15" s="13">
        <v>63</v>
      </c>
      <c r="BH15" s="6"/>
      <c r="BI15" s="82">
        <v>270</v>
      </c>
      <c r="BJ15" s="6"/>
      <c r="BK15" s="13">
        <f t="shared" ref="BK15:BK16" si="12">BI15-BM15-BO15-BQ15</f>
        <v>166</v>
      </c>
      <c r="BL15" s="6"/>
      <c r="BM15" s="13">
        <v>8</v>
      </c>
      <c r="BN15" s="6"/>
      <c r="BO15" s="13">
        <v>75</v>
      </c>
      <c r="BP15" s="6"/>
      <c r="BQ15" s="13">
        <v>21</v>
      </c>
      <c r="BR15" s="6"/>
    </row>
    <row r="16" spans="1:70" x14ac:dyDescent="0.25">
      <c r="A16" s="3"/>
      <c r="B16" s="3" t="s">
        <v>64</v>
      </c>
      <c r="C16" s="3"/>
      <c r="D16" s="3"/>
      <c r="E16" s="82">
        <v>-410</v>
      </c>
      <c r="F16" s="6"/>
      <c r="G16" s="13">
        <v>-317</v>
      </c>
      <c r="H16" s="6"/>
      <c r="I16" s="13">
        <v>-252</v>
      </c>
      <c r="J16" s="6"/>
      <c r="K16" s="13">
        <v>-1447</v>
      </c>
      <c r="L16" s="4"/>
      <c r="M16" s="13">
        <f t="shared" si="7"/>
        <v>-302</v>
      </c>
      <c r="N16" s="4"/>
      <c r="O16" s="82">
        <v>-386</v>
      </c>
      <c r="P16" s="6"/>
      <c r="Q16" s="13">
        <v>-375</v>
      </c>
      <c r="R16" s="6"/>
      <c r="S16" s="13">
        <v>-384</v>
      </c>
      <c r="T16" s="6"/>
      <c r="U16" s="82">
        <v>-1330</v>
      </c>
      <c r="V16" s="6"/>
      <c r="W16" s="13">
        <f t="shared" si="8"/>
        <v>-413</v>
      </c>
      <c r="X16" s="6"/>
      <c r="Y16" s="13">
        <v>-402</v>
      </c>
      <c r="Z16" s="6"/>
      <c r="AA16" s="13">
        <v>-270</v>
      </c>
      <c r="AB16" s="6"/>
      <c r="AC16" s="13">
        <v>-245</v>
      </c>
      <c r="AD16" s="6"/>
      <c r="AE16" s="82">
        <v>-776</v>
      </c>
      <c r="AF16" s="6"/>
      <c r="AG16" s="13">
        <f t="shared" si="9"/>
        <v>-261</v>
      </c>
      <c r="AH16" s="6"/>
      <c r="AI16" s="13">
        <v>-269</v>
      </c>
      <c r="AJ16" s="6"/>
      <c r="AK16" s="13">
        <v>-106</v>
      </c>
      <c r="AL16" s="6"/>
      <c r="AM16" s="13">
        <v>-140</v>
      </c>
      <c r="AN16" s="6"/>
      <c r="AO16" s="82">
        <v>-531</v>
      </c>
      <c r="AP16" s="6"/>
      <c r="AQ16" s="13">
        <f t="shared" si="10"/>
        <v>-73</v>
      </c>
      <c r="AR16" s="6"/>
      <c r="AS16" s="13">
        <v>-71</v>
      </c>
      <c r="AT16" s="6"/>
      <c r="AU16" s="13">
        <v>-48</v>
      </c>
      <c r="AV16" s="6"/>
      <c r="AW16" s="13">
        <v>-339</v>
      </c>
      <c r="AX16" s="6"/>
      <c r="AY16" s="82">
        <v>-495</v>
      </c>
      <c r="AZ16" s="6"/>
      <c r="BA16" s="13">
        <f t="shared" si="11"/>
        <v>-321</v>
      </c>
      <c r="BB16" s="6"/>
      <c r="BC16" s="13">
        <v>-68</v>
      </c>
      <c r="BD16" s="6"/>
      <c r="BE16" s="13">
        <v>-47</v>
      </c>
      <c r="BF16" s="6"/>
      <c r="BG16" s="13">
        <v>-59</v>
      </c>
      <c r="BH16" s="6"/>
      <c r="BI16" s="82">
        <v>-555</v>
      </c>
      <c r="BJ16" s="6"/>
      <c r="BK16" s="13">
        <f t="shared" si="12"/>
        <v>-383</v>
      </c>
      <c r="BL16" s="6"/>
      <c r="BM16" s="13">
        <v>-50</v>
      </c>
      <c r="BN16" s="6"/>
      <c r="BO16" s="13">
        <v>-86</v>
      </c>
      <c r="BP16" s="6"/>
      <c r="BQ16" s="13">
        <v>-36</v>
      </c>
      <c r="BR16" s="6"/>
    </row>
    <row r="17" spans="1:70" x14ac:dyDescent="0.25">
      <c r="A17" s="28" t="s">
        <v>65</v>
      </c>
      <c r="B17" s="3"/>
      <c r="C17" s="3"/>
      <c r="D17" s="3"/>
      <c r="E17" s="92">
        <f>SUBTOTAL(9,E15:E16)</f>
        <v>-284</v>
      </c>
      <c r="F17" s="6"/>
      <c r="G17" s="27">
        <f>SUBTOTAL(9,G15:G16)</f>
        <v>-211</v>
      </c>
      <c r="H17" s="6"/>
      <c r="I17" s="27">
        <f>SUBTOTAL(9,I15:I16)</f>
        <v>-99</v>
      </c>
      <c r="J17" s="6"/>
      <c r="K17" s="27">
        <f>SUBTOTAL(9,K15:K16)</f>
        <v>116</v>
      </c>
      <c r="L17" s="4"/>
      <c r="M17" s="27">
        <f>SUBTOTAL(9,M15:M16)</f>
        <v>-144</v>
      </c>
      <c r="N17" s="4"/>
      <c r="O17" s="92">
        <f>SUBTOTAL(9,O15:O16)</f>
        <v>721</v>
      </c>
      <c r="P17" s="6"/>
      <c r="Q17" s="27">
        <f>SUBTOTAL(9,Q15:Q16)</f>
        <v>-163</v>
      </c>
      <c r="R17" s="6"/>
      <c r="S17" s="27">
        <f>SUBTOTAL(9,S15:S16)</f>
        <v>-298</v>
      </c>
      <c r="T17" s="6"/>
      <c r="U17" s="92">
        <f t="shared" ref="U17:BQ17" si="13">SUBTOTAL(9,U15:U16)</f>
        <v>-492</v>
      </c>
      <c r="V17" s="6"/>
      <c r="W17" s="27">
        <f t="shared" si="13"/>
        <v>-376</v>
      </c>
      <c r="X17" s="6"/>
      <c r="Y17" s="27">
        <f t="shared" si="13"/>
        <v>-57</v>
      </c>
      <c r="Z17" s="6"/>
      <c r="AA17" s="27">
        <f t="shared" si="13"/>
        <v>105</v>
      </c>
      <c r="AB17" s="6"/>
      <c r="AC17" s="27">
        <f t="shared" si="13"/>
        <v>-164</v>
      </c>
      <c r="AD17" s="6"/>
      <c r="AE17" s="92">
        <f t="shared" si="13"/>
        <v>34</v>
      </c>
      <c r="AF17" s="6"/>
      <c r="AG17" s="27">
        <f t="shared" si="13"/>
        <v>373</v>
      </c>
      <c r="AH17" s="6"/>
      <c r="AI17" s="27">
        <f t="shared" si="13"/>
        <v>-178</v>
      </c>
      <c r="AJ17" s="6"/>
      <c r="AK17" s="27">
        <f t="shared" si="13"/>
        <v>-30</v>
      </c>
      <c r="AL17" s="6"/>
      <c r="AM17" s="27">
        <f t="shared" si="13"/>
        <v>-131</v>
      </c>
      <c r="AN17" s="6"/>
      <c r="AO17" s="92">
        <f t="shared" si="13"/>
        <v>-57</v>
      </c>
      <c r="AP17" s="6"/>
      <c r="AQ17" s="27">
        <f t="shared" si="13"/>
        <v>292</v>
      </c>
      <c r="AR17" s="6"/>
      <c r="AS17" s="27">
        <f t="shared" si="13"/>
        <v>-15</v>
      </c>
      <c r="AT17" s="6"/>
      <c r="AU17" s="27">
        <f t="shared" si="13"/>
        <v>-10</v>
      </c>
      <c r="AV17" s="6"/>
      <c r="AW17" s="27">
        <f t="shared" si="13"/>
        <v>-324</v>
      </c>
      <c r="AX17" s="6"/>
      <c r="AY17" s="92">
        <f t="shared" si="13"/>
        <v>-121</v>
      </c>
      <c r="AZ17" s="6"/>
      <c r="BA17" s="27">
        <f t="shared" si="13"/>
        <v>-151</v>
      </c>
      <c r="BB17" s="6"/>
      <c r="BC17" s="27">
        <f t="shared" si="13"/>
        <v>14</v>
      </c>
      <c r="BD17" s="6"/>
      <c r="BE17" s="27">
        <f t="shared" si="13"/>
        <v>12</v>
      </c>
      <c r="BF17" s="6"/>
      <c r="BG17" s="27">
        <f t="shared" si="13"/>
        <v>4</v>
      </c>
      <c r="BH17" s="6"/>
      <c r="BI17" s="92">
        <f t="shared" si="13"/>
        <v>-285</v>
      </c>
      <c r="BJ17" s="6"/>
      <c r="BK17" s="27">
        <f t="shared" si="13"/>
        <v>-217</v>
      </c>
      <c r="BL17" s="6"/>
      <c r="BM17" s="27">
        <f t="shared" si="13"/>
        <v>-42</v>
      </c>
      <c r="BN17" s="6"/>
      <c r="BO17" s="27">
        <f t="shared" si="13"/>
        <v>-11</v>
      </c>
      <c r="BP17" s="6"/>
      <c r="BQ17" s="27">
        <f t="shared" si="13"/>
        <v>-15</v>
      </c>
      <c r="BR17" s="6"/>
    </row>
    <row r="18" spans="1:70" x14ac:dyDescent="0.25">
      <c r="E18" s="93"/>
      <c r="L18" s="4"/>
      <c r="N18" s="4"/>
      <c r="O18" s="93"/>
      <c r="U18" s="93"/>
      <c r="AE18" s="93"/>
      <c r="AO18" s="93"/>
      <c r="AY18" s="93"/>
      <c r="BI18" s="93"/>
    </row>
    <row r="19" spans="1:70" x14ac:dyDescent="0.25">
      <c r="A19" s="30" t="s">
        <v>66</v>
      </c>
      <c r="B19" s="3"/>
      <c r="C19" s="3"/>
      <c r="D19" s="3"/>
      <c r="E19" s="92">
        <f>SUBTOTAL(9,E7:E18)</f>
        <v>3783</v>
      </c>
      <c r="G19" s="27">
        <f>SUBTOTAL(9,G7:G18)</f>
        <v>3747</v>
      </c>
      <c r="I19" s="27">
        <f>SUBTOTAL(9,I7:I18)</f>
        <v>3495</v>
      </c>
      <c r="K19" s="27">
        <f>SUBTOTAL(9,K7:K18)</f>
        <v>13371</v>
      </c>
      <c r="L19" s="4"/>
      <c r="M19" s="27">
        <f>SUBTOTAL(9,M7:M18)</f>
        <v>2716</v>
      </c>
      <c r="N19" s="4"/>
      <c r="O19" s="92">
        <f>SUBTOTAL(9,O7:O18)</f>
        <v>4175</v>
      </c>
      <c r="Q19" s="27">
        <f>SUBTOTAL(9,Q7:Q18)</f>
        <v>3677</v>
      </c>
      <c r="S19" s="27">
        <f>SUBTOTAL(9,S7:S18)</f>
        <v>2803</v>
      </c>
      <c r="U19" s="92">
        <f>SUBTOTAL(9,U7:U18)</f>
        <v>13924</v>
      </c>
      <c r="W19" s="27">
        <f>SUBTOTAL(9,W7:W18)</f>
        <v>3545</v>
      </c>
      <c r="Y19" s="27">
        <f>SUBTOTAL(9,Y7:Y18)</f>
        <v>3606</v>
      </c>
      <c r="AA19" s="27">
        <f>SUBTOTAL(9,AA7:AA18)</f>
        <v>3097</v>
      </c>
      <c r="AC19" s="27">
        <f>SUBTOTAL(9,AC7:AC18)</f>
        <v>3676</v>
      </c>
      <c r="AE19" s="92">
        <f>SUBTOTAL(9,AE7:AE18)</f>
        <v>11869</v>
      </c>
      <c r="AG19" s="27">
        <f>SUBTOTAL(9,AG7:AG18)</f>
        <v>3808</v>
      </c>
      <c r="AI19" s="27">
        <f>SUBTOTAL(9,AI7:AI18)</f>
        <v>2352</v>
      </c>
      <c r="AK19" s="27">
        <f>SUBTOTAL(9,AK7:AK18)</f>
        <v>3509</v>
      </c>
      <c r="AM19" s="27">
        <f>SUBTOTAL(9,AM7:AM18)</f>
        <v>2200</v>
      </c>
      <c r="AO19" s="92">
        <f>SUBTOTAL(9,AO7:AO18)</f>
        <v>7160</v>
      </c>
      <c r="AQ19" s="27">
        <f>SUBTOTAL(9,AQ7:AQ18)</f>
        <v>3767</v>
      </c>
      <c r="AS19" s="27">
        <f>SUBTOTAL(9,AS7:AS18)</f>
        <v>1792</v>
      </c>
      <c r="AU19" s="27">
        <f>SUBTOTAL(9,AU7:AU18)</f>
        <v>606</v>
      </c>
      <c r="AW19" s="27">
        <f>SUBTOTAL(9,AW7:AW18)</f>
        <v>995</v>
      </c>
      <c r="AY19" s="92">
        <f>SUBTOTAL(9,AY7:AY18)</f>
        <v>10393</v>
      </c>
      <c r="BA19" s="27">
        <f>SUBTOTAL(9,BA7:BA18)</f>
        <v>3493</v>
      </c>
      <c r="BC19" s="27">
        <f>SUBTOTAL(9,BC7:BC18)</f>
        <v>1960</v>
      </c>
      <c r="BE19" s="27">
        <f>SUBTOTAL(9,BE7:BE18)</f>
        <v>2542</v>
      </c>
      <c r="BG19" s="27">
        <f>SUBTOTAL(9,BG7:BG18)</f>
        <v>2398</v>
      </c>
      <c r="BI19" s="92">
        <f>SUBTOTAL(9,BI7:BI18)</f>
        <v>9392</v>
      </c>
      <c r="BK19" s="27">
        <f>SUBTOTAL(9,BK7:BK18)</f>
        <v>2552</v>
      </c>
      <c r="BM19" s="27">
        <f>SUBTOTAL(9,BM7:BM18)</f>
        <v>2438</v>
      </c>
      <c r="BO19" s="27">
        <f>SUBTOTAL(9,BO7:BO18)</f>
        <v>2020</v>
      </c>
      <c r="BQ19" s="27">
        <f>SUBTOTAL(9,BQ7:BQ18)</f>
        <v>2382</v>
      </c>
    </row>
    <row r="20" spans="1:70" x14ac:dyDescent="0.25">
      <c r="E20" s="93"/>
      <c r="L20" s="4"/>
      <c r="N20" s="4"/>
      <c r="O20" s="93"/>
      <c r="U20" s="93"/>
      <c r="AE20" s="93"/>
      <c r="AO20" s="93"/>
      <c r="AY20" s="93"/>
      <c r="BI20" s="93"/>
    </row>
    <row r="21" spans="1:70" x14ac:dyDescent="0.25">
      <c r="A21" s="26" t="s">
        <v>67</v>
      </c>
      <c r="B21" s="26"/>
      <c r="C21" s="26"/>
      <c r="D21" s="26"/>
      <c r="E21" s="93"/>
      <c r="L21" s="4"/>
      <c r="N21" s="4"/>
      <c r="O21" s="93"/>
      <c r="U21" s="93"/>
      <c r="AE21" s="93"/>
      <c r="AO21" s="93"/>
      <c r="AY21" s="93"/>
      <c r="BI21" s="93"/>
    </row>
    <row r="22" spans="1:70" x14ac:dyDescent="0.25">
      <c r="A22" s="3"/>
      <c r="B22" s="3" t="s">
        <v>68</v>
      </c>
      <c r="C22" s="3"/>
      <c r="D22" s="3"/>
      <c r="E22" s="82">
        <v>0</v>
      </c>
      <c r="F22" s="6"/>
      <c r="G22" s="13">
        <v>0</v>
      </c>
      <c r="H22" s="6"/>
      <c r="I22" s="13">
        <v>0</v>
      </c>
      <c r="J22" s="6"/>
      <c r="K22" s="13">
        <v>1</v>
      </c>
      <c r="L22" s="4"/>
      <c r="M22" s="13">
        <f t="shared" ref="M22:M23" si="14">K22-O22-Q22-S22</f>
        <v>1</v>
      </c>
      <c r="N22" s="4"/>
      <c r="O22" s="82">
        <v>15</v>
      </c>
      <c r="P22" s="6"/>
      <c r="Q22" s="13">
        <v>-15</v>
      </c>
      <c r="R22" s="6"/>
      <c r="S22" s="13">
        <v>0</v>
      </c>
      <c r="T22" s="6"/>
      <c r="U22" s="82">
        <v>0</v>
      </c>
      <c r="V22" s="6"/>
      <c r="W22" s="13">
        <f t="shared" ref="W22:W23" si="15">U22-Y22-AA22-AC22</f>
        <v>0</v>
      </c>
      <c r="X22" s="6"/>
      <c r="Y22" s="13">
        <v>0</v>
      </c>
      <c r="Z22" s="6"/>
      <c r="AA22" s="13">
        <v>0</v>
      </c>
      <c r="AB22" s="6"/>
      <c r="AC22" s="13">
        <v>0</v>
      </c>
      <c r="AD22" s="6"/>
      <c r="AE22" s="82">
        <v>-7</v>
      </c>
      <c r="AF22" s="6"/>
      <c r="AG22" s="13">
        <f t="shared" ref="AG22:AG23" si="16">AE22-AI22-AK22-AM22</f>
        <v>-7</v>
      </c>
      <c r="AH22" s="6"/>
      <c r="AI22" s="13">
        <v>0</v>
      </c>
      <c r="AJ22" s="6"/>
      <c r="AK22" s="13">
        <v>0</v>
      </c>
      <c r="AL22" s="6"/>
      <c r="AM22" s="13">
        <v>0</v>
      </c>
      <c r="AN22" s="6"/>
      <c r="AO22" s="82">
        <v>0</v>
      </c>
      <c r="AP22" s="6"/>
      <c r="AQ22" s="13">
        <f t="shared" ref="AQ22:AQ23" si="17">AO22-AS22-AU22-AW22</f>
        <v>0</v>
      </c>
      <c r="AR22" s="6"/>
      <c r="AS22" s="13">
        <v>0</v>
      </c>
      <c r="AT22" s="6"/>
      <c r="AU22" s="13">
        <v>0</v>
      </c>
      <c r="AV22" s="6"/>
      <c r="AW22" s="13">
        <v>0</v>
      </c>
      <c r="AX22" s="6"/>
      <c r="AY22" s="82">
        <v>0</v>
      </c>
      <c r="AZ22" s="6"/>
      <c r="BA22" s="13">
        <f t="shared" ref="BA22:BA23" si="18">AY22-BC22-BE22-BG22</f>
        <v>0</v>
      </c>
      <c r="BB22" s="6"/>
      <c r="BC22" s="13">
        <v>0</v>
      </c>
      <c r="BD22" s="6"/>
      <c r="BE22" s="13">
        <v>0</v>
      </c>
      <c r="BF22" s="6"/>
      <c r="BG22" s="13">
        <v>0</v>
      </c>
      <c r="BH22" s="6"/>
      <c r="BI22" s="82">
        <v>-3</v>
      </c>
      <c r="BJ22" s="6"/>
      <c r="BK22" s="13">
        <f t="shared" ref="BK22:BK23" si="19">BI22-BM22-BO22-BQ22</f>
        <v>-2</v>
      </c>
      <c r="BL22" s="6"/>
      <c r="BM22" s="13">
        <v>-1</v>
      </c>
      <c r="BN22" s="6"/>
      <c r="BO22" s="13">
        <v>1</v>
      </c>
      <c r="BP22" s="6"/>
      <c r="BQ22" s="13">
        <v>-1</v>
      </c>
      <c r="BR22" s="6"/>
    </row>
    <row r="23" spans="1:70" x14ac:dyDescent="0.25">
      <c r="A23" s="3"/>
      <c r="B23" s="3" t="s">
        <v>69</v>
      </c>
      <c r="C23" s="3"/>
      <c r="D23" s="3"/>
      <c r="E23" s="82">
        <v>36</v>
      </c>
      <c r="F23" s="6"/>
      <c r="G23" s="13">
        <v>15</v>
      </c>
      <c r="H23" s="6"/>
      <c r="I23" s="13">
        <v>-20</v>
      </c>
      <c r="J23" s="6"/>
      <c r="K23" s="13">
        <v>94</v>
      </c>
      <c r="L23" s="32"/>
      <c r="M23" s="13">
        <f t="shared" si="14"/>
        <v>267</v>
      </c>
      <c r="N23" s="32"/>
      <c r="O23" s="82">
        <v>-99</v>
      </c>
      <c r="P23" s="6"/>
      <c r="Q23" s="13">
        <v>-69</v>
      </c>
      <c r="R23" s="6"/>
      <c r="S23" s="13">
        <v>-5</v>
      </c>
      <c r="T23" s="6"/>
      <c r="U23" s="82">
        <v>-250</v>
      </c>
      <c r="V23" s="6"/>
      <c r="W23" s="13">
        <f t="shared" si="15"/>
        <v>-221</v>
      </c>
      <c r="X23" s="6"/>
      <c r="Y23" s="13">
        <v>-51</v>
      </c>
      <c r="Z23" s="6"/>
      <c r="AA23" s="13">
        <v>-21</v>
      </c>
      <c r="AB23" s="6"/>
      <c r="AC23" s="13">
        <v>43</v>
      </c>
      <c r="AD23" s="6"/>
      <c r="AE23" s="82">
        <v>338</v>
      </c>
      <c r="AF23" s="6"/>
      <c r="AG23" s="13">
        <f t="shared" si="16"/>
        <v>317</v>
      </c>
      <c r="AH23" s="6"/>
      <c r="AI23" s="13">
        <v>9</v>
      </c>
      <c r="AJ23" s="6"/>
      <c r="AK23" s="13">
        <v>5</v>
      </c>
      <c r="AL23" s="6"/>
      <c r="AM23" s="13">
        <v>7</v>
      </c>
      <c r="AN23" s="6"/>
      <c r="AO23" s="82">
        <v>-104</v>
      </c>
      <c r="AP23" s="6"/>
      <c r="AQ23" s="13">
        <f t="shared" si="17"/>
        <v>-105</v>
      </c>
      <c r="AR23" s="6"/>
      <c r="AS23" s="13">
        <v>-8</v>
      </c>
      <c r="AT23" s="6"/>
      <c r="AU23" s="13">
        <v>-8</v>
      </c>
      <c r="AV23" s="6"/>
      <c r="AW23" s="13">
        <v>17</v>
      </c>
      <c r="AX23" s="6"/>
      <c r="AY23" s="82">
        <v>-81</v>
      </c>
      <c r="AZ23" s="6"/>
      <c r="BA23" s="13">
        <f t="shared" si="18"/>
        <v>-43</v>
      </c>
      <c r="BB23" s="6"/>
      <c r="BC23" s="13">
        <v>-19</v>
      </c>
      <c r="BD23" s="6"/>
      <c r="BE23" s="13">
        <v>-107</v>
      </c>
      <c r="BF23" s="6"/>
      <c r="BG23" s="13">
        <v>88</v>
      </c>
      <c r="BH23" s="6"/>
      <c r="BI23" s="82">
        <v>47</v>
      </c>
      <c r="BJ23" s="6"/>
      <c r="BK23" s="13">
        <f t="shared" si="19"/>
        <v>-43</v>
      </c>
      <c r="BL23" s="6"/>
      <c r="BM23" s="13">
        <v>45</v>
      </c>
      <c r="BN23" s="6"/>
      <c r="BO23" s="13">
        <v>26</v>
      </c>
      <c r="BP23" s="6"/>
      <c r="BQ23" s="13">
        <v>19</v>
      </c>
      <c r="BR23" s="6"/>
    </row>
    <row r="24" spans="1:70" x14ac:dyDescent="0.25">
      <c r="A24" s="28" t="s">
        <v>70</v>
      </c>
      <c r="B24" s="3"/>
      <c r="C24" s="3"/>
      <c r="D24" s="3"/>
      <c r="E24" s="92">
        <f>SUBTOTAL(9,E22:E23)</f>
        <v>36</v>
      </c>
      <c r="F24" s="6"/>
      <c r="G24" s="27">
        <f>SUBTOTAL(9,G22:G23)</f>
        <v>15</v>
      </c>
      <c r="H24" s="6"/>
      <c r="I24" s="27">
        <f>SUBTOTAL(9,I22:I23)</f>
        <v>-20</v>
      </c>
      <c r="J24" s="6"/>
      <c r="K24" s="27">
        <f>SUBTOTAL(9,K22:K23)</f>
        <v>95</v>
      </c>
      <c r="L24" s="33"/>
      <c r="M24" s="27">
        <f>SUBTOTAL(9,M22:M23)</f>
        <v>268</v>
      </c>
      <c r="N24" s="33"/>
      <c r="O24" s="92">
        <f>SUBTOTAL(9,O22:O23)</f>
        <v>-84</v>
      </c>
      <c r="P24" s="6"/>
      <c r="Q24" s="27">
        <f>SUBTOTAL(9,Q22:Q23)</f>
        <v>-84</v>
      </c>
      <c r="R24" s="6"/>
      <c r="S24" s="27">
        <f>SUBTOTAL(9,S22:S23)</f>
        <v>-5</v>
      </c>
      <c r="T24" s="6"/>
      <c r="U24" s="92">
        <f t="shared" ref="U24:BQ24" si="20">SUBTOTAL(9,U22:U23)</f>
        <v>-250</v>
      </c>
      <c r="V24" s="6"/>
      <c r="W24" s="27">
        <f t="shared" si="20"/>
        <v>-221</v>
      </c>
      <c r="X24" s="6"/>
      <c r="Y24" s="27">
        <f t="shared" si="20"/>
        <v>-51</v>
      </c>
      <c r="Z24" s="6"/>
      <c r="AA24" s="27">
        <f t="shared" si="20"/>
        <v>-21</v>
      </c>
      <c r="AB24" s="6"/>
      <c r="AC24" s="27">
        <f t="shared" si="20"/>
        <v>43</v>
      </c>
      <c r="AD24" s="6"/>
      <c r="AE24" s="92">
        <f t="shared" si="20"/>
        <v>331</v>
      </c>
      <c r="AF24" s="6"/>
      <c r="AG24" s="27">
        <f t="shared" si="20"/>
        <v>310</v>
      </c>
      <c r="AH24" s="6"/>
      <c r="AI24" s="27">
        <f t="shared" si="20"/>
        <v>9</v>
      </c>
      <c r="AJ24" s="6"/>
      <c r="AK24" s="27">
        <f t="shared" si="20"/>
        <v>5</v>
      </c>
      <c r="AL24" s="6"/>
      <c r="AM24" s="27">
        <f t="shared" si="20"/>
        <v>7</v>
      </c>
      <c r="AN24" s="6"/>
      <c r="AO24" s="92">
        <f t="shared" si="20"/>
        <v>-104</v>
      </c>
      <c r="AP24" s="6"/>
      <c r="AQ24" s="27">
        <f t="shared" si="20"/>
        <v>-105</v>
      </c>
      <c r="AR24" s="6"/>
      <c r="AS24" s="27">
        <f t="shared" si="20"/>
        <v>-8</v>
      </c>
      <c r="AT24" s="6"/>
      <c r="AU24" s="27">
        <f t="shared" si="20"/>
        <v>-8</v>
      </c>
      <c r="AV24" s="6"/>
      <c r="AW24" s="27">
        <f t="shared" si="20"/>
        <v>17</v>
      </c>
      <c r="AX24" s="6"/>
      <c r="AY24" s="92">
        <f t="shared" si="20"/>
        <v>-81</v>
      </c>
      <c r="AZ24" s="6"/>
      <c r="BA24" s="27">
        <f t="shared" si="20"/>
        <v>-43</v>
      </c>
      <c r="BB24" s="6"/>
      <c r="BC24" s="27">
        <f t="shared" si="20"/>
        <v>-19</v>
      </c>
      <c r="BD24" s="6"/>
      <c r="BE24" s="27">
        <f t="shared" si="20"/>
        <v>-107</v>
      </c>
      <c r="BF24" s="6"/>
      <c r="BG24" s="27">
        <f t="shared" si="20"/>
        <v>88</v>
      </c>
      <c r="BH24" s="6"/>
      <c r="BI24" s="92">
        <f t="shared" si="20"/>
        <v>44</v>
      </c>
      <c r="BJ24" s="6"/>
      <c r="BK24" s="27">
        <f t="shared" si="20"/>
        <v>-45</v>
      </c>
      <c r="BL24" s="6"/>
      <c r="BM24" s="27">
        <f t="shared" si="20"/>
        <v>44</v>
      </c>
      <c r="BN24" s="6"/>
      <c r="BO24" s="27">
        <f t="shared" si="20"/>
        <v>27</v>
      </c>
      <c r="BP24" s="6"/>
      <c r="BQ24" s="27">
        <f t="shared" si="20"/>
        <v>18</v>
      </c>
      <c r="BR24" s="6"/>
    </row>
    <row r="25" spans="1:70" x14ac:dyDescent="0.25">
      <c r="E25" s="93"/>
      <c r="O25" s="93"/>
      <c r="U25" s="93"/>
      <c r="AE25" s="93"/>
      <c r="AO25" s="93"/>
      <c r="AY25" s="93"/>
      <c r="BI25" s="93"/>
    </row>
    <row r="26" spans="1:70" s="25" customFormat="1" ht="15" thickBot="1" x14ac:dyDescent="0.3">
      <c r="A26" s="34" t="s">
        <v>209</v>
      </c>
      <c r="B26" s="24"/>
      <c r="C26" s="24"/>
      <c r="D26" s="24"/>
      <c r="E26" s="94">
        <f>SUBTOTAL(9,E2:E25)</f>
        <v>3819</v>
      </c>
      <c r="F26" s="37"/>
      <c r="G26" s="36">
        <f>SUBTOTAL(9,G2:G25)</f>
        <v>3762</v>
      </c>
      <c r="H26" s="37"/>
      <c r="I26" s="36">
        <f>SUBTOTAL(9,I2:I25)</f>
        <v>3475</v>
      </c>
      <c r="J26" s="37"/>
      <c r="K26" s="36">
        <f>SUBTOTAL(9,K7:K25)</f>
        <v>13466</v>
      </c>
      <c r="L26" s="35"/>
      <c r="M26" s="36">
        <f>SUBTOTAL(9,M7:M25)</f>
        <v>2984</v>
      </c>
      <c r="N26" s="35"/>
      <c r="O26" s="94">
        <f>SUBTOTAL(9,O2:O25)</f>
        <v>4091</v>
      </c>
      <c r="P26" s="37"/>
      <c r="Q26" s="36">
        <f>SUBTOTAL(9,Q2:Q25)</f>
        <v>3593</v>
      </c>
      <c r="R26" s="37"/>
      <c r="S26" s="36">
        <f>SUBTOTAL(9,S2:S25)</f>
        <v>2798</v>
      </c>
      <c r="T26" s="37"/>
      <c r="U26" s="94">
        <f>SUBTOTAL(9,U7:U25)</f>
        <v>13674</v>
      </c>
      <c r="V26" s="37"/>
      <c r="W26" s="36">
        <f t="shared" ref="W26:BQ26" si="21">SUBTOTAL(9,W2:W25)</f>
        <v>3324</v>
      </c>
      <c r="X26" s="37"/>
      <c r="Y26" s="36">
        <f t="shared" si="21"/>
        <v>3555</v>
      </c>
      <c r="Z26" s="37"/>
      <c r="AA26" s="36">
        <f t="shared" si="21"/>
        <v>3076</v>
      </c>
      <c r="AB26" s="37"/>
      <c r="AC26" s="36">
        <f t="shared" si="21"/>
        <v>3719</v>
      </c>
      <c r="AD26" s="37"/>
      <c r="AE26" s="94">
        <f>SUBTOTAL(9,AE7:AE25)</f>
        <v>12200</v>
      </c>
      <c r="AF26" s="37"/>
      <c r="AG26" s="36">
        <f t="shared" si="21"/>
        <v>4118</v>
      </c>
      <c r="AH26" s="37"/>
      <c r="AI26" s="36">
        <f t="shared" si="21"/>
        <v>2361</v>
      </c>
      <c r="AJ26" s="37"/>
      <c r="AK26" s="36">
        <f t="shared" si="21"/>
        <v>3514</v>
      </c>
      <c r="AL26" s="37"/>
      <c r="AM26" s="36">
        <f t="shared" si="21"/>
        <v>2207</v>
      </c>
      <c r="AN26" s="37"/>
      <c r="AO26" s="94">
        <f>SUBTOTAL(9,AO7:AO25)</f>
        <v>7056</v>
      </c>
      <c r="AP26" s="37"/>
      <c r="AQ26" s="36">
        <f t="shared" si="21"/>
        <v>3662</v>
      </c>
      <c r="AR26" s="37"/>
      <c r="AS26" s="36">
        <f t="shared" si="21"/>
        <v>1784</v>
      </c>
      <c r="AT26" s="37"/>
      <c r="AU26" s="36">
        <f t="shared" si="21"/>
        <v>598</v>
      </c>
      <c r="AV26" s="37"/>
      <c r="AW26" s="36">
        <f t="shared" si="21"/>
        <v>1012</v>
      </c>
      <c r="AX26" s="37"/>
      <c r="AY26" s="94">
        <f>SUBTOTAL(9,AY7:AY25)</f>
        <v>10312</v>
      </c>
      <c r="AZ26" s="37"/>
      <c r="BA26" s="36">
        <f t="shared" si="21"/>
        <v>3450</v>
      </c>
      <c r="BB26" s="37"/>
      <c r="BC26" s="36">
        <f t="shared" si="21"/>
        <v>1941</v>
      </c>
      <c r="BD26" s="37"/>
      <c r="BE26" s="36">
        <f t="shared" si="21"/>
        <v>2435</v>
      </c>
      <c r="BF26" s="37"/>
      <c r="BG26" s="36">
        <f t="shared" si="21"/>
        <v>2486</v>
      </c>
      <c r="BH26" s="37"/>
      <c r="BI26" s="94">
        <f>SUBTOTAL(9,BI7:BI25)</f>
        <v>9436</v>
      </c>
      <c r="BJ26" s="37"/>
      <c r="BK26" s="36">
        <f t="shared" si="21"/>
        <v>2507</v>
      </c>
      <c r="BL26" s="37"/>
      <c r="BM26" s="36">
        <f t="shared" si="21"/>
        <v>2482</v>
      </c>
      <c r="BN26" s="37"/>
      <c r="BO26" s="36">
        <f t="shared" si="21"/>
        <v>2047</v>
      </c>
      <c r="BP26" s="37"/>
      <c r="BQ26" s="36">
        <f t="shared" si="21"/>
        <v>2400</v>
      </c>
      <c r="BR26" s="37"/>
    </row>
    <row r="27" spans="1:70" ht="15" thickTop="1" x14ac:dyDescent="0.25"/>
    <row r="28" spans="1:70" s="25" customFormat="1" x14ac:dyDescent="0.25">
      <c r="A28" s="34" t="s">
        <v>73</v>
      </c>
      <c r="B28" s="24"/>
      <c r="C28" s="24"/>
      <c r="D28" s="24"/>
      <c r="L28" s="35"/>
      <c r="N28" s="35"/>
    </row>
    <row r="29" spans="1:70" x14ac:dyDescent="0.25">
      <c r="B29" s="3" t="s">
        <v>74</v>
      </c>
      <c r="E29" s="38">
        <v>0.36981000000000003</v>
      </c>
      <c r="F29" s="38"/>
      <c r="G29" s="38">
        <v>0.36429724941282721</v>
      </c>
      <c r="H29" s="38"/>
      <c r="I29" s="38">
        <v>0.33649000000000001</v>
      </c>
      <c r="J29" s="38"/>
      <c r="K29" s="38">
        <v>1.3181700000000001</v>
      </c>
      <c r="L29" s="4"/>
      <c r="M29" s="38">
        <v>0.28985345853493599</v>
      </c>
      <c r="N29" s="250"/>
      <c r="O29" s="38">
        <v>0.40133999999999997</v>
      </c>
      <c r="P29" s="38"/>
      <c r="Q29" s="38">
        <v>0.35249000000000003</v>
      </c>
      <c r="R29" s="38"/>
      <c r="S29" s="38">
        <v>0.27448654146506363</v>
      </c>
      <c r="T29" s="38"/>
      <c r="U29" s="38">
        <v>1.34141</v>
      </c>
      <c r="V29" s="38"/>
      <c r="W29" s="38">
        <v>0.32611341407031991</v>
      </c>
      <c r="X29" s="38"/>
      <c r="Y29" s="38">
        <v>0.34876886802229312</v>
      </c>
      <c r="Z29" s="38"/>
      <c r="AA29" s="38">
        <v>0.30177284440712104</v>
      </c>
      <c r="AB29" s="38"/>
      <c r="AC29" s="38">
        <v>0.36475487350026592</v>
      </c>
      <c r="AD29" s="38"/>
      <c r="AE29" s="38">
        <v>1.2563800000000001</v>
      </c>
      <c r="AF29" s="38"/>
      <c r="AG29" s="38">
        <f t="shared" ref="AG29:AG30" si="22">AE29-AI29-AK29-AM29</f>
        <v>0.32766237612148374</v>
      </c>
      <c r="AH29" s="38"/>
      <c r="AI29" s="38">
        <v>0.28090762387851642</v>
      </c>
      <c r="AJ29" s="38"/>
      <c r="AK29" s="38">
        <v>0.39789999999999998</v>
      </c>
      <c r="AL29" s="38"/>
      <c r="AM29" s="38">
        <v>0.24990999999999999</v>
      </c>
      <c r="AN29" s="38"/>
      <c r="AO29" s="38">
        <v>0.79897133102410778</v>
      </c>
      <c r="AP29" s="38"/>
      <c r="AQ29" s="38">
        <f t="shared" ref="AQ29:AQ30" si="23">AO29-AS29-AU29-AW29</f>
        <v>0.3954432510167642</v>
      </c>
      <c r="AR29" s="38"/>
      <c r="AS29" s="38">
        <v>0.21210786527198022</v>
      </c>
      <c r="AT29" s="38"/>
      <c r="AU29" s="38">
        <v>7.1098936901706378E-2</v>
      </c>
      <c r="AV29" s="38"/>
      <c r="AW29" s="38">
        <v>0.12032127783365694</v>
      </c>
      <c r="AX29" s="38"/>
      <c r="AY29" s="38">
        <v>1.2260500000000001</v>
      </c>
      <c r="AZ29" s="38"/>
      <c r="BA29" s="38">
        <f t="shared" ref="BA29:BA30" si="24">AY29-BC29-BE29-BG29</f>
        <v>0.40605000000000008</v>
      </c>
      <c r="BB29" s="38"/>
      <c r="BC29" s="38">
        <v>0.23</v>
      </c>
      <c r="BD29" s="38"/>
      <c r="BE29" s="38">
        <v>0.28999999999999998</v>
      </c>
      <c r="BF29" s="38"/>
      <c r="BG29" s="38">
        <v>0.3</v>
      </c>
      <c r="BH29" s="38"/>
      <c r="BI29" s="38">
        <v>1.1299999999999999</v>
      </c>
      <c r="BJ29" s="38"/>
      <c r="BK29" s="38">
        <f t="shared" ref="BK29:BK30" si="25">BI29-BM29-BO29-BQ29</f>
        <v>0.25999999999999984</v>
      </c>
      <c r="BL29" s="38"/>
      <c r="BM29" s="38">
        <v>0.3</v>
      </c>
      <c r="BN29" s="38"/>
      <c r="BO29" s="38">
        <v>0.25</v>
      </c>
      <c r="BP29" s="38"/>
      <c r="BQ29" s="38">
        <v>0.32</v>
      </c>
      <c r="BR29" s="38"/>
    </row>
    <row r="30" spans="1:70" s="23" customFormat="1" x14ac:dyDescent="0.25">
      <c r="A30" s="1"/>
      <c r="B30" s="3" t="s">
        <v>75</v>
      </c>
      <c r="C30" s="1"/>
      <c r="D30" s="1"/>
      <c r="E30" s="38">
        <v>0.36981000000000003</v>
      </c>
      <c r="F30" s="38"/>
      <c r="G30" s="38">
        <v>0.36429724941282721</v>
      </c>
      <c r="H30" s="38"/>
      <c r="I30" s="38">
        <v>0.33649000000000001</v>
      </c>
      <c r="J30" s="38"/>
      <c r="K30" s="38">
        <v>1.3181700000000001</v>
      </c>
      <c r="L30" s="22"/>
      <c r="M30" s="38">
        <v>0.28985345853493599</v>
      </c>
      <c r="N30" s="22"/>
      <c r="O30" s="38">
        <v>0.40133999999999997</v>
      </c>
      <c r="P30" s="38"/>
      <c r="Q30" s="38">
        <v>0.35249000000000003</v>
      </c>
      <c r="R30" s="38"/>
      <c r="S30" s="38">
        <v>0.27448654146506363</v>
      </c>
      <c r="T30" s="38"/>
      <c r="U30" s="38">
        <v>1.34141</v>
      </c>
      <c r="V30" s="38"/>
      <c r="W30" s="38">
        <v>0.32611341407031991</v>
      </c>
      <c r="X30" s="38"/>
      <c r="Y30" s="38">
        <v>0.34876886802229312</v>
      </c>
      <c r="Z30" s="38"/>
      <c r="AA30" s="38">
        <v>0.30177284440712104</v>
      </c>
      <c r="AB30" s="38"/>
      <c r="AC30" s="38">
        <v>0.36475487350026592</v>
      </c>
      <c r="AD30" s="38"/>
      <c r="AE30" s="38">
        <v>1.2563800000000001</v>
      </c>
      <c r="AF30" s="38"/>
      <c r="AG30" s="38">
        <f t="shared" si="22"/>
        <v>0.32766237612148374</v>
      </c>
      <c r="AH30" s="38"/>
      <c r="AI30" s="38">
        <v>0.28090762387851642</v>
      </c>
      <c r="AJ30" s="38"/>
      <c r="AK30" s="38">
        <v>0.39789999999999998</v>
      </c>
      <c r="AL30" s="38"/>
      <c r="AM30" s="38">
        <v>0.24990999999999999</v>
      </c>
      <c r="AN30" s="38"/>
      <c r="AO30" s="38">
        <v>0.79897133102410767</v>
      </c>
      <c r="AP30" s="38"/>
      <c r="AQ30" s="38">
        <f t="shared" si="23"/>
        <v>0.39544325101676414</v>
      </c>
      <c r="AR30" s="38"/>
      <c r="AS30" s="38">
        <v>0.21210786527198025</v>
      </c>
      <c r="AT30" s="38"/>
      <c r="AU30" s="38">
        <v>7.1098936901706378E-2</v>
      </c>
      <c r="AV30" s="38"/>
      <c r="AW30" s="38">
        <v>0.12032127783365695</v>
      </c>
      <c r="AX30" s="38"/>
      <c r="AY30" s="38">
        <v>1.2260500000000001</v>
      </c>
      <c r="AZ30" s="38"/>
      <c r="BA30" s="38">
        <f t="shared" si="24"/>
        <v>0.40605000000000008</v>
      </c>
      <c r="BB30" s="38"/>
      <c r="BC30" s="38">
        <v>0.23</v>
      </c>
      <c r="BD30" s="38"/>
      <c r="BE30" s="38">
        <v>0.28999999999999998</v>
      </c>
      <c r="BF30" s="38"/>
      <c r="BG30" s="38">
        <v>0.3</v>
      </c>
      <c r="BH30" s="38"/>
      <c r="BI30" s="38">
        <v>1.1299999999999999</v>
      </c>
      <c r="BJ30" s="38"/>
      <c r="BK30" s="38">
        <f t="shared" si="25"/>
        <v>0.25999999999999984</v>
      </c>
      <c r="BL30" s="38"/>
      <c r="BM30" s="38">
        <v>0.3</v>
      </c>
      <c r="BN30" s="38"/>
      <c r="BO30" s="38">
        <v>0.25</v>
      </c>
      <c r="BP30" s="38"/>
      <c r="BQ30" s="38">
        <v>0.32</v>
      </c>
      <c r="BR30" s="38"/>
    </row>
    <row r="31" spans="1:70" x14ac:dyDescent="0.25">
      <c r="A31" s="39" t="s">
        <v>25</v>
      </c>
      <c r="B31" s="39"/>
      <c r="C31" s="39"/>
      <c r="D31" s="39"/>
      <c r="E31" s="41"/>
      <c r="F31" s="42"/>
      <c r="G31" s="41"/>
      <c r="H31" s="42"/>
      <c r="I31" s="41"/>
      <c r="J31" s="42"/>
      <c r="K31" s="40"/>
      <c r="L31" s="40"/>
      <c r="M31" s="40"/>
      <c r="N31" s="40"/>
      <c r="O31" s="40"/>
      <c r="P31" s="40"/>
      <c r="Q31" s="40"/>
      <c r="R31" s="40"/>
      <c r="S31" s="41"/>
      <c r="T31" s="42"/>
      <c r="U31" s="41"/>
      <c r="V31" s="42"/>
      <c r="W31" s="41"/>
      <c r="X31" s="42"/>
      <c r="Y31" s="41"/>
      <c r="Z31" s="42"/>
      <c r="AA31" s="41"/>
      <c r="AB31" s="42"/>
      <c r="AC31" s="43"/>
      <c r="AD31" s="42"/>
      <c r="AE31" s="41"/>
      <c r="AF31" s="42"/>
      <c r="AG31" s="41"/>
      <c r="AH31" s="42"/>
      <c r="AI31" s="41"/>
      <c r="AJ31" s="42"/>
      <c r="AK31" s="41"/>
      <c r="AL31" s="42"/>
      <c r="AM31" s="41"/>
      <c r="AN31" s="42"/>
      <c r="AO31" s="41"/>
      <c r="AP31" s="42"/>
      <c r="AQ31" s="41"/>
      <c r="AR31" s="42"/>
      <c r="AS31" s="41"/>
      <c r="AT31" s="42"/>
      <c r="AU31" s="41"/>
      <c r="AV31" s="42"/>
      <c r="AW31" s="41"/>
      <c r="AX31" s="42"/>
      <c r="AY31" s="41"/>
      <c r="AZ31" s="42"/>
      <c r="BA31" s="41"/>
      <c r="BB31" s="42"/>
      <c r="BC31" s="41"/>
      <c r="BD31" s="42"/>
      <c r="BE31" s="41"/>
      <c r="BF31" s="42"/>
      <c r="BG31" s="41"/>
      <c r="BH31" s="42"/>
      <c r="BI31" s="41"/>
      <c r="BJ31" s="42"/>
      <c r="BK31" s="41"/>
      <c r="BL31" s="42"/>
      <c r="BM31" s="41"/>
      <c r="BN31" s="42"/>
      <c r="BO31" s="41"/>
      <c r="BP31" s="42"/>
      <c r="BQ31" s="41"/>
      <c r="BR31" s="42"/>
    </row>
    <row r="32" spans="1:70" x14ac:dyDescent="0.25">
      <c r="A32" s="3"/>
      <c r="B32" s="3"/>
      <c r="C32" s="3"/>
      <c r="D32" s="3"/>
      <c r="E32" s="13"/>
      <c r="F32" s="6"/>
      <c r="G32" s="13"/>
      <c r="H32" s="6"/>
      <c r="I32" s="13"/>
      <c r="J32" s="6"/>
      <c r="K32" s="4"/>
      <c r="L32" s="4"/>
      <c r="M32" s="38"/>
      <c r="N32" s="4"/>
      <c r="O32" s="38"/>
      <c r="P32" s="4"/>
      <c r="Q32" s="38"/>
      <c r="R32" s="4"/>
      <c r="S32" s="13"/>
      <c r="T32" s="6"/>
      <c r="U32" s="13"/>
      <c r="V32" s="6"/>
      <c r="W32" s="13"/>
      <c r="X32" s="6"/>
      <c r="Y32" s="13"/>
      <c r="Z32" s="6"/>
      <c r="AA32" s="13"/>
      <c r="AB32" s="6"/>
      <c r="AC32" s="13"/>
      <c r="AD32" s="6"/>
      <c r="AE32" s="13"/>
      <c r="AF32" s="6"/>
      <c r="AG32" s="13"/>
      <c r="AH32" s="6"/>
      <c r="AI32" s="13"/>
      <c r="AJ32" s="6"/>
      <c r="AK32" s="13"/>
      <c r="AL32" s="6"/>
      <c r="AM32" s="13"/>
      <c r="AN32" s="6"/>
      <c r="AO32" s="13"/>
      <c r="AP32" s="6"/>
      <c r="AQ32" s="13"/>
      <c r="AR32" s="6"/>
      <c r="AS32" s="13"/>
      <c r="AT32" s="6"/>
      <c r="AU32" s="13"/>
      <c r="AV32" s="6"/>
      <c r="AW32" s="13"/>
      <c r="AX32" s="6"/>
      <c r="AY32" s="13"/>
      <c r="AZ32" s="6"/>
      <c r="BA32" s="13"/>
      <c r="BB32" s="6"/>
      <c r="BC32" s="13"/>
      <c r="BD32" s="6"/>
      <c r="BE32" s="13"/>
      <c r="BF32" s="6"/>
      <c r="BG32" s="13"/>
      <c r="BH32" s="6"/>
      <c r="BI32" s="13"/>
      <c r="BJ32" s="6"/>
      <c r="BK32" s="13"/>
      <c r="BL32" s="6"/>
      <c r="BM32" s="13"/>
      <c r="BN32" s="6"/>
      <c r="BO32" s="13"/>
      <c r="BP32" s="6"/>
      <c r="BQ32" s="13"/>
      <c r="BR32" s="6"/>
    </row>
    <row r="34" spans="15:15" x14ac:dyDescent="0.25">
      <c r="O34" s="249"/>
    </row>
    <row r="36" spans="15:15" x14ac:dyDescent="0.25">
      <c r="O36" s="249"/>
    </row>
  </sheetData>
  <mergeCells count="2">
    <mergeCell ref="A4:D4"/>
    <mergeCell ref="E4:BQ4"/>
  </mergeCells>
  <conditionalFormatting sqref="A4">
    <cfRule type="expression" dxfId="192" priority="2">
      <formula>#REF!&lt;&gt;0</formula>
    </cfRule>
  </conditionalFormatting>
  <conditionalFormatting sqref="A5">
    <cfRule type="expression" dxfId="191" priority="1">
      <formula>#REF!&lt;&gt;0</formula>
    </cfRule>
  </conditionalFormatting>
  <conditionalFormatting sqref="A32">
    <cfRule type="duplicateValues" dxfId="190" priority="89"/>
  </conditionalFormatting>
  <pageMargins left="0.51181102362204722" right="0.51181102362204722" top="0.78740157480314965" bottom="0.78740157480314965" header="0.31496062992125984" footer="0.31496062992125984"/>
  <pageSetup paperSize="9" scale="84" orientation="portrait" r:id="rId1"/>
  <headerFooter>
    <oddFooter>&amp;C&amp;1#&amp;"Calibri"&amp;9&amp;K737373Informação Interna</oddFooter>
  </headerFooter>
  <customProperties>
    <customPr name="_pios_id" r:id="rId2"/>
    <customPr name="EpmWorksheetKeyString_GUID" r:id="rId3"/>
    <customPr name="FPMExcelClientCellBasedFunctionStatus" r:id="rId4"/>
  </customProperties>
  <drawing r:id="rId5"/>
  <legacyDrawing r:id="rId6"/>
  <controls>
    <mc:AlternateContent xmlns:mc="http://schemas.openxmlformats.org/markup-compatibility/2006">
      <mc:Choice Requires="x14">
        <control shapeId="2049" r:id="rId7" name="FPMExcelClientSheetOptionstb1">
          <controlPr defaultSize="0" autoLine="0" autoPict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200025</xdr:colOff>
                <xdr:row>0</xdr:row>
                <xdr:rowOff>0</xdr:rowOff>
              </to>
            </anchor>
          </controlPr>
        </control>
      </mc:Choice>
      <mc:Fallback>
        <control shapeId="2049" r:id="rId7" name="FPMExcelClientSheetOptionstb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854DA-190A-4049-9EBB-5F3CB46C890A}">
  <sheetPr>
    <tabColor rgb="FF014489"/>
  </sheetPr>
  <dimension ref="A1:AW59"/>
  <sheetViews>
    <sheetView showGridLines="0" zoomScaleNormal="100" workbookViewId="0">
      <pane xSplit="2" ySplit="6" topLeftCell="C46" activePane="bottomRight" state="frozen"/>
      <selection pane="topRight"/>
      <selection pane="bottomLeft"/>
      <selection pane="bottomRight" activeCell="K35" sqref="K35"/>
    </sheetView>
  </sheetViews>
  <sheetFormatPr defaultColWidth="9.140625" defaultRowHeight="10.5" outlineLevelCol="1" x14ac:dyDescent="0.15"/>
  <cols>
    <col min="1" max="1" width="62.140625" style="79" customWidth="1"/>
    <col min="2" max="2" width="0.85546875" style="79" customWidth="1"/>
    <col min="3" max="3" width="12.85546875" style="79" customWidth="1"/>
    <col min="4" max="4" width="0.85546875" style="79" customWidth="1"/>
    <col min="5" max="5" width="12.85546875" style="79" customWidth="1"/>
    <col min="6" max="6" width="0.85546875" style="79" customWidth="1"/>
    <col min="7" max="7" width="12.85546875" style="79" customWidth="1"/>
    <col min="8" max="8" width="0.85546875" style="79" customWidth="1"/>
    <col min="9" max="9" width="12.85546875" style="79" customWidth="1"/>
    <col min="10" max="10" width="0.85546875" style="79" customWidth="1"/>
    <col min="11" max="11" width="12.85546875" style="79" customWidth="1"/>
    <col min="12" max="12" width="0.85546875" style="79" customWidth="1"/>
    <col min="13" max="13" width="12.85546875" style="79" customWidth="1"/>
    <col min="14" max="14" width="0.85546875" style="79" customWidth="1"/>
    <col min="15" max="15" width="12.7109375" style="80" customWidth="1"/>
    <col min="16" max="16" width="0.85546875" style="80" customWidth="1"/>
    <col min="17" max="17" width="12.7109375" style="80" customWidth="1"/>
    <col min="18" max="18" width="0.85546875" style="80" hidden="1" customWidth="1" outlineLevel="1"/>
    <col min="19" max="19" width="12.7109375" style="80" hidden="1" customWidth="1" outlineLevel="1"/>
    <col min="20" max="20" width="0.85546875" style="80" hidden="1" customWidth="1" outlineLevel="1"/>
    <col min="21" max="21" width="12.7109375" style="80" hidden="1" customWidth="1" outlineLevel="1"/>
    <col min="22" max="22" width="0.85546875" style="80" hidden="1" customWidth="1" outlineLevel="1"/>
    <col min="23" max="23" width="12.7109375" style="80" hidden="1" customWidth="1" outlineLevel="1"/>
    <col min="24" max="24" width="0.85546875" style="80" customWidth="1" collapsed="1"/>
    <col min="25" max="25" width="12.7109375" style="80" customWidth="1"/>
    <col min="26" max="26" width="0.85546875" style="79" hidden="1" customWidth="1" outlineLevel="1"/>
    <col min="27" max="27" width="12.7109375" style="80" hidden="1" customWidth="1" outlineLevel="1"/>
    <col min="28" max="28" width="0.85546875" style="80" hidden="1" customWidth="1" outlineLevel="1"/>
    <col min="29" max="29" width="12.7109375" style="80" hidden="1" customWidth="1" outlineLevel="1"/>
    <col min="30" max="30" width="0.85546875" style="80" hidden="1" customWidth="1" outlineLevel="1"/>
    <col min="31" max="31" width="12.7109375" style="80" hidden="1" customWidth="1" outlineLevel="1"/>
    <col min="32" max="32" width="0.85546875" style="80" customWidth="1" collapsed="1"/>
    <col min="33" max="33" width="12.7109375" style="80" customWidth="1"/>
    <col min="34" max="34" width="0.85546875" style="79" hidden="1" customWidth="1" outlineLevel="1"/>
    <col min="35" max="35" width="12.7109375" style="80" hidden="1" customWidth="1" outlineLevel="1"/>
    <col min="36" max="36" width="0.85546875" style="80" hidden="1" customWidth="1" outlineLevel="1"/>
    <col min="37" max="37" width="12.7109375" style="80" hidden="1" customWidth="1" outlineLevel="1"/>
    <col min="38" max="38" width="0.85546875" style="80" hidden="1" customWidth="1" outlineLevel="1"/>
    <col min="39" max="39" width="12.7109375" style="80" hidden="1" customWidth="1" outlineLevel="1"/>
    <col min="40" max="40" width="0.85546875" style="80" customWidth="1" collapsed="1"/>
    <col min="41" max="41" width="12.7109375" style="80" customWidth="1"/>
    <col min="42" max="42" width="0.85546875" style="79" hidden="1" customWidth="1" outlineLevel="1"/>
    <col min="43" max="43" width="12.7109375" style="80" hidden="1" customWidth="1" outlineLevel="1"/>
    <col min="44" max="44" width="0.85546875" style="80" hidden="1" customWidth="1" outlineLevel="1"/>
    <col min="45" max="45" width="12.7109375" style="80" hidden="1" customWidth="1" outlineLevel="1"/>
    <col min="46" max="46" width="0.85546875" style="80" hidden="1" customWidth="1" outlineLevel="1"/>
    <col min="47" max="47" width="12.7109375" style="80" hidden="1" customWidth="1" outlineLevel="1"/>
    <col min="48" max="48" width="0.85546875" style="80" customWidth="1" collapsed="1"/>
    <col min="49" max="49" width="12.7109375" style="80" customWidth="1"/>
    <col min="50" max="16384" width="9.140625" style="80"/>
  </cols>
  <sheetData>
    <row r="1" spans="1:49" s="56" customFormat="1" ht="14.1" customHeight="1" x14ac:dyDescent="0.15">
      <c r="A1" s="152"/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7"/>
      <c r="AA1" s="158"/>
      <c r="AB1" s="158"/>
      <c r="AC1" s="158"/>
      <c r="AD1" s="158"/>
      <c r="AE1" s="158"/>
      <c r="AF1" s="158"/>
      <c r="AG1" s="158"/>
      <c r="AH1" s="157"/>
      <c r="AI1" s="158"/>
      <c r="AJ1" s="158"/>
      <c r="AK1" s="158"/>
      <c r="AL1" s="158"/>
      <c r="AM1" s="158"/>
      <c r="AN1" s="158"/>
      <c r="AO1" s="158"/>
      <c r="AP1" s="157"/>
      <c r="AQ1" s="158"/>
      <c r="AR1" s="158"/>
      <c r="AS1" s="158"/>
      <c r="AT1" s="158"/>
      <c r="AU1" s="158"/>
      <c r="AV1" s="158"/>
      <c r="AW1" s="158"/>
    </row>
    <row r="2" spans="1:49" s="56" customFormat="1" ht="14.1" customHeight="1" x14ac:dyDescent="0.15">
      <c r="A2" s="152"/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158"/>
      <c r="AK2" s="158"/>
      <c r="AL2" s="158"/>
      <c r="AM2" s="158"/>
      <c r="AN2" s="158"/>
      <c r="AO2" s="158"/>
      <c r="AP2" s="158"/>
      <c r="AQ2" s="158"/>
      <c r="AR2" s="158"/>
      <c r="AS2" s="158"/>
      <c r="AT2" s="158"/>
      <c r="AU2" s="158"/>
      <c r="AV2" s="158"/>
      <c r="AW2" s="158"/>
    </row>
    <row r="3" spans="1:49" s="56" customFormat="1" ht="14.1" customHeight="1" x14ac:dyDescent="0.15">
      <c r="A3" s="156"/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158"/>
      <c r="AI3" s="158"/>
      <c r="AJ3" s="158"/>
      <c r="AK3" s="158"/>
      <c r="AL3" s="158"/>
      <c r="AM3" s="158"/>
      <c r="AN3" s="158"/>
      <c r="AO3" s="158"/>
      <c r="AP3" s="158"/>
      <c r="AQ3" s="158"/>
      <c r="AR3" s="158"/>
      <c r="AS3" s="158"/>
      <c r="AT3" s="158"/>
      <c r="AU3" s="158"/>
      <c r="AV3" s="158"/>
      <c r="AW3" s="158"/>
    </row>
    <row r="4" spans="1:49" s="56" customFormat="1" ht="5.0999999999999996" customHeight="1" x14ac:dyDescent="0.15">
      <c r="A4" s="152"/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</row>
    <row r="5" spans="1:49" s="56" customFormat="1" ht="14.25" x14ac:dyDescent="0.25">
      <c r="A5" s="170" t="s">
        <v>145</v>
      </c>
      <c r="B5" s="158"/>
      <c r="C5" s="246" t="s">
        <v>0</v>
      </c>
      <c r="D5" s="246"/>
      <c r="E5" s="246"/>
      <c r="F5" s="246"/>
      <c r="G5" s="246"/>
      <c r="H5" s="246"/>
      <c r="I5" s="246"/>
      <c r="J5" s="246"/>
      <c r="K5" s="246"/>
      <c r="L5" s="246"/>
      <c r="M5" s="246"/>
      <c r="N5" s="246"/>
      <c r="O5" s="246"/>
      <c r="P5" s="246"/>
      <c r="Q5" s="246"/>
      <c r="R5" s="246"/>
      <c r="S5" s="246"/>
      <c r="T5" s="246"/>
      <c r="U5" s="246"/>
      <c r="V5" s="246"/>
      <c r="W5" s="246"/>
      <c r="X5" s="246"/>
      <c r="Y5" s="246"/>
      <c r="Z5" s="246"/>
      <c r="AA5" s="246"/>
      <c r="AB5" s="246"/>
      <c r="AC5" s="246"/>
      <c r="AD5" s="246"/>
      <c r="AE5" s="246"/>
      <c r="AF5" s="246"/>
      <c r="AG5" s="246"/>
      <c r="AH5" s="246"/>
      <c r="AI5" s="246"/>
      <c r="AJ5" s="246"/>
      <c r="AK5" s="246"/>
      <c r="AL5" s="246"/>
      <c r="AM5" s="246"/>
      <c r="AN5" s="246"/>
      <c r="AO5" s="246"/>
      <c r="AP5" s="246"/>
      <c r="AQ5" s="246"/>
      <c r="AR5" s="246"/>
      <c r="AS5" s="246"/>
      <c r="AT5" s="246"/>
      <c r="AU5" s="246"/>
      <c r="AV5" s="246"/>
      <c r="AW5" s="246"/>
    </row>
    <row r="6" spans="1:49" s="56" customFormat="1" ht="24" customHeight="1" x14ac:dyDescent="0.15">
      <c r="A6" s="161" t="s">
        <v>80</v>
      </c>
      <c r="B6" s="158"/>
      <c r="C6" s="159" t="s">
        <v>292</v>
      </c>
      <c r="D6" s="172"/>
      <c r="E6" s="159" t="s">
        <v>288</v>
      </c>
      <c r="F6" s="172"/>
      <c r="G6" s="159" t="s">
        <v>283</v>
      </c>
      <c r="H6" s="172"/>
      <c r="I6" s="159">
        <v>2023</v>
      </c>
      <c r="J6" s="172"/>
      <c r="K6" s="159" t="s">
        <v>271</v>
      </c>
      <c r="L6" s="172"/>
      <c r="M6" s="159" t="s">
        <v>231</v>
      </c>
      <c r="N6" s="158"/>
      <c r="O6" s="159" t="s">
        <v>76</v>
      </c>
      <c r="P6" s="160"/>
      <c r="Q6" s="159">
        <v>2022</v>
      </c>
      <c r="R6" s="160"/>
      <c r="S6" s="159" t="s">
        <v>146</v>
      </c>
      <c r="T6" s="160"/>
      <c r="U6" s="159" t="s">
        <v>147</v>
      </c>
      <c r="V6" s="160"/>
      <c r="W6" s="159" t="s">
        <v>77</v>
      </c>
      <c r="X6" s="160"/>
      <c r="Y6" s="159">
        <v>2021</v>
      </c>
      <c r="Z6" s="158"/>
      <c r="AA6" s="159" t="s">
        <v>149</v>
      </c>
      <c r="AB6" s="160"/>
      <c r="AC6" s="159" t="s">
        <v>148</v>
      </c>
      <c r="AD6" s="160"/>
      <c r="AE6" s="159" t="s">
        <v>128</v>
      </c>
      <c r="AF6" s="160"/>
      <c r="AG6" s="159">
        <v>2020</v>
      </c>
      <c r="AH6" s="158"/>
      <c r="AI6" s="159" t="s">
        <v>150</v>
      </c>
      <c r="AJ6" s="160"/>
      <c r="AK6" s="159" t="s">
        <v>151</v>
      </c>
      <c r="AL6" s="160"/>
      <c r="AM6" s="159" t="s">
        <v>133</v>
      </c>
      <c r="AN6" s="160"/>
      <c r="AO6" s="159">
        <v>2019</v>
      </c>
      <c r="AP6" s="158"/>
      <c r="AQ6" s="159" t="s">
        <v>152</v>
      </c>
      <c r="AR6" s="160"/>
      <c r="AS6" s="159" t="s">
        <v>153</v>
      </c>
      <c r="AT6" s="160"/>
      <c r="AU6" s="159" t="s">
        <v>137</v>
      </c>
      <c r="AV6" s="160"/>
      <c r="AW6" s="159">
        <v>2018</v>
      </c>
    </row>
    <row r="7" spans="1:49" s="58" customFormat="1" ht="14.1" customHeight="1" x14ac:dyDescent="0.15">
      <c r="A7" s="57" t="s">
        <v>81</v>
      </c>
      <c r="B7" s="57"/>
      <c r="C7" s="95"/>
      <c r="D7" s="57"/>
      <c r="F7" s="57"/>
      <c r="H7" s="57"/>
      <c r="J7" s="57"/>
      <c r="K7" s="95"/>
      <c r="L7" s="57"/>
      <c r="N7" s="57"/>
      <c r="Q7" s="95"/>
      <c r="Y7" s="95"/>
      <c r="Z7" s="57"/>
      <c r="AG7" s="95"/>
      <c r="AH7" s="57"/>
      <c r="AO7" s="95"/>
      <c r="AP7" s="57"/>
      <c r="AW7" s="95"/>
    </row>
    <row r="8" spans="1:49" s="60" customFormat="1" ht="14.1" customHeight="1" x14ac:dyDescent="0.15">
      <c r="A8" s="59" t="s">
        <v>82</v>
      </c>
      <c r="B8" s="59"/>
      <c r="C8" s="96"/>
      <c r="D8" s="59"/>
      <c r="F8" s="59"/>
      <c r="H8" s="59"/>
      <c r="J8" s="59"/>
      <c r="K8" s="96"/>
      <c r="L8" s="59"/>
      <c r="N8" s="59"/>
      <c r="P8" s="61"/>
      <c r="Q8" s="96"/>
      <c r="R8" s="61"/>
      <c r="T8" s="61"/>
      <c r="V8" s="61"/>
      <c r="X8" s="61"/>
      <c r="Y8" s="96"/>
      <c r="Z8" s="59"/>
      <c r="AB8" s="61"/>
      <c r="AD8" s="61"/>
      <c r="AF8" s="61"/>
      <c r="AG8" s="96"/>
      <c r="AH8" s="59"/>
      <c r="AJ8" s="61"/>
      <c r="AL8" s="61"/>
      <c r="AN8" s="61"/>
      <c r="AO8" s="96"/>
      <c r="AP8" s="59"/>
      <c r="AR8" s="61"/>
      <c r="AT8" s="61"/>
      <c r="AV8" s="61"/>
      <c r="AW8" s="96"/>
    </row>
    <row r="9" spans="1:49" s="58" customFormat="1" ht="14.1" customHeight="1" x14ac:dyDescent="0.15">
      <c r="A9" s="62" t="s">
        <v>66</v>
      </c>
      <c r="B9" s="62"/>
      <c r="C9" s="97">
        <v>11025</v>
      </c>
      <c r="D9" s="63"/>
      <c r="E9" s="63">
        <v>7242</v>
      </c>
      <c r="F9" s="63"/>
      <c r="G9" s="63">
        <v>3495</v>
      </c>
      <c r="H9" s="63"/>
      <c r="I9" s="63">
        <v>13371</v>
      </c>
      <c r="J9" s="63"/>
      <c r="K9" s="97">
        <v>10655</v>
      </c>
      <c r="L9" s="63"/>
      <c r="M9" s="63">
        <v>6480</v>
      </c>
      <c r="N9" s="62"/>
      <c r="O9" s="63">
        <v>2803</v>
      </c>
      <c r="P9" s="61"/>
      <c r="Q9" s="97">
        <v>13924</v>
      </c>
      <c r="R9" s="61"/>
      <c r="S9" s="63">
        <v>10379</v>
      </c>
      <c r="T9" s="61"/>
      <c r="U9" s="63">
        <v>6773</v>
      </c>
      <c r="V9" s="61"/>
      <c r="W9" s="63">
        <v>3676</v>
      </c>
      <c r="X9" s="61"/>
      <c r="Y9" s="97">
        <v>11869</v>
      </c>
      <c r="Z9" s="62"/>
      <c r="AA9" s="63">
        <v>8061</v>
      </c>
      <c r="AB9" s="61"/>
      <c r="AC9" s="63">
        <v>5709</v>
      </c>
      <c r="AD9" s="61"/>
      <c r="AE9" s="63">
        <v>2200</v>
      </c>
      <c r="AF9" s="61"/>
      <c r="AG9" s="97">
        <v>7160</v>
      </c>
      <c r="AH9" s="62"/>
      <c r="AI9" s="63">
        <v>3393</v>
      </c>
      <c r="AJ9" s="61"/>
      <c r="AK9" s="63">
        <v>1601</v>
      </c>
      <c r="AL9" s="61"/>
      <c r="AM9" s="63">
        <v>995</v>
      </c>
      <c r="AN9" s="61"/>
      <c r="AO9" s="97">
        <v>10393</v>
      </c>
      <c r="AP9" s="62"/>
      <c r="AQ9" s="63">
        <v>6900</v>
      </c>
      <c r="AR9" s="61"/>
      <c r="AS9" s="63">
        <v>4940</v>
      </c>
      <c r="AT9" s="61"/>
      <c r="AU9" s="63">
        <v>2398</v>
      </c>
      <c r="AV9" s="61"/>
      <c r="AW9" s="97">
        <v>9392</v>
      </c>
    </row>
    <row r="10" spans="1:49" s="58" customFormat="1" ht="14.1" customHeight="1" x14ac:dyDescent="0.15">
      <c r="A10" s="62" t="s">
        <v>59</v>
      </c>
      <c r="B10" s="62"/>
      <c r="C10" s="97">
        <v>-11551</v>
      </c>
      <c r="D10" s="63"/>
      <c r="E10" s="63">
        <v>-7576</v>
      </c>
      <c r="F10" s="63"/>
      <c r="G10" s="63">
        <v>-3652</v>
      </c>
      <c r="H10" s="63"/>
      <c r="I10" s="63">
        <v>-12444</v>
      </c>
      <c r="J10" s="63"/>
      <c r="K10" s="97">
        <v>-9528</v>
      </c>
      <c r="L10" s="63"/>
      <c r="M10" s="63">
        <v>-6273</v>
      </c>
      <c r="N10" s="62"/>
      <c r="O10" s="63">
        <v>-2952</v>
      </c>
      <c r="P10" s="61"/>
      <c r="Q10" s="97">
        <v>-11701</v>
      </c>
      <c r="R10" s="61"/>
      <c r="S10" s="63">
        <v>-8797</v>
      </c>
      <c r="T10" s="61"/>
      <c r="U10" s="63">
        <v>-5661</v>
      </c>
      <c r="V10" s="61"/>
      <c r="W10" s="63">
        <v>-2719</v>
      </c>
      <c r="X10" s="61"/>
      <c r="Y10" s="97">
        <v>-11156</v>
      </c>
      <c r="Z10" s="62"/>
      <c r="AA10" s="63">
        <v>-8316</v>
      </c>
      <c r="AB10" s="61"/>
      <c r="AC10" s="63">
        <v>-5800</v>
      </c>
      <c r="AD10" s="61"/>
      <c r="AE10" s="63">
        <v>-2299</v>
      </c>
      <c r="AF10" s="61"/>
      <c r="AG10" s="97">
        <v>-7214</v>
      </c>
      <c r="AH10" s="62"/>
      <c r="AI10" s="63">
        <v>-3749</v>
      </c>
      <c r="AJ10" s="61"/>
      <c r="AK10" s="63">
        <v>-1951</v>
      </c>
      <c r="AL10" s="61"/>
      <c r="AM10" s="63">
        <v>-1309</v>
      </c>
      <c r="AN10" s="61"/>
      <c r="AO10" s="97">
        <v>-10436</v>
      </c>
      <c r="AP10" s="62"/>
      <c r="AQ10" s="63">
        <v>-7054</v>
      </c>
      <c r="AR10" s="61"/>
      <c r="AS10" s="63">
        <v>-5114</v>
      </c>
      <c r="AT10" s="61"/>
      <c r="AU10" s="63">
        <v>-2629</v>
      </c>
      <c r="AV10" s="61"/>
      <c r="AW10" s="97">
        <v>-9724</v>
      </c>
    </row>
    <row r="11" spans="1:49" s="58" customFormat="1" ht="14.1" customHeight="1" x14ac:dyDescent="0.15">
      <c r="A11" s="64" t="s">
        <v>35</v>
      </c>
      <c r="B11" s="64"/>
      <c r="C11" s="97">
        <v>28</v>
      </c>
      <c r="D11" s="63"/>
      <c r="E11" s="63">
        <v>24</v>
      </c>
      <c r="F11" s="63"/>
      <c r="G11" s="63">
        <v>20</v>
      </c>
      <c r="H11" s="63"/>
      <c r="I11" s="63">
        <v>2</v>
      </c>
      <c r="J11" s="63"/>
      <c r="K11" s="97">
        <v>2</v>
      </c>
      <c r="L11" s="63"/>
      <c r="M11" s="63">
        <v>1</v>
      </c>
      <c r="N11" s="64"/>
      <c r="O11" s="63">
        <v>2</v>
      </c>
      <c r="P11" s="61"/>
      <c r="Q11" s="97">
        <v>-69</v>
      </c>
      <c r="R11" s="61"/>
      <c r="S11" s="63">
        <v>-445</v>
      </c>
      <c r="T11" s="61"/>
      <c r="U11" s="63">
        <v>4</v>
      </c>
      <c r="V11" s="61"/>
      <c r="W11" s="63">
        <v>4</v>
      </c>
      <c r="X11" s="61"/>
      <c r="Y11" s="97">
        <v>282</v>
      </c>
      <c r="Z11" s="64"/>
      <c r="AA11" s="63">
        <v>8</v>
      </c>
      <c r="AB11" s="61"/>
      <c r="AC11" s="63">
        <v>0</v>
      </c>
      <c r="AD11" s="61"/>
      <c r="AE11" s="63">
        <v>0</v>
      </c>
      <c r="AF11" s="61"/>
      <c r="AG11" s="97">
        <v>1</v>
      </c>
      <c r="AH11" s="64"/>
      <c r="AI11" s="63">
        <v>1</v>
      </c>
      <c r="AJ11" s="61"/>
      <c r="AK11" s="63">
        <v>1</v>
      </c>
      <c r="AL11" s="61"/>
      <c r="AM11" s="63">
        <v>103</v>
      </c>
      <c r="AN11" s="61"/>
      <c r="AO11" s="97">
        <v>163</v>
      </c>
      <c r="AP11" s="64"/>
      <c r="AQ11" s="63">
        <v>150</v>
      </c>
      <c r="AR11" s="61"/>
      <c r="AS11" s="63">
        <v>149</v>
      </c>
      <c r="AT11" s="61"/>
      <c r="AU11" s="63">
        <v>148</v>
      </c>
      <c r="AV11" s="61"/>
      <c r="AW11" s="97">
        <v>190</v>
      </c>
    </row>
    <row r="12" spans="1:49" s="58" customFormat="1" ht="14.1" customHeight="1" x14ac:dyDescent="0.15">
      <c r="A12" s="64" t="s">
        <v>83</v>
      </c>
      <c r="B12" s="64"/>
      <c r="C12" s="97">
        <v>478</v>
      </c>
      <c r="D12" s="63"/>
      <c r="E12" s="63">
        <v>289</v>
      </c>
      <c r="F12" s="63"/>
      <c r="G12" s="63">
        <v>129</v>
      </c>
      <c r="H12" s="63"/>
      <c r="I12" s="63">
        <v>953</v>
      </c>
      <c r="J12" s="63"/>
      <c r="K12" s="97">
        <v>772</v>
      </c>
      <c r="L12" s="63"/>
      <c r="M12" s="63">
        <v>505</v>
      </c>
      <c r="N12" s="64"/>
      <c r="O12" s="63">
        <v>262</v>
      </c>
      <c r="Q12" s="97">
        <v>1017</v>
      </c>
      <c r="S12" s="63">
        <v>629</v>
      </c>
      <c r="U12" s="63">
        <v>352</v>
      </c>
      <c r="W12" s="63">
        <v>160</v>
      </c>
      <c r="Y12" s="97">
        <v>-250</v>
      </c>
      <c r="Z12" s="64"/>
      <c r="AA12" s="63">
        <v>208</v>
      </c>
      <c r="AC12" s="63">
        <v>89</v>
      </c>
      <c r="AE12" s="63">
        <v>23</v>
      </c>
      <c r="AG12" s="97">
        <v>-148</v>
      </c>
      <c r="AH12" s="64"/>
      <c r="AI12" s="63">
        <v>183</v>
      </c>
      <c r="AK12" s="63">
        <v>179</v>
      </c>
      <c r="AM12" s="63">
        <v>163</v>
      </c>
      <c r="AO12" s="97">
        <v>-99</v>
      </c>
      <c r="AP12" s="64"/>
      <c r="AQ12" s="63">
        <v>7</v>
      </c>
      <c r="AS12" s="63">
        <v>5</v>
      </c>
      <c r="AU12" s="63">
        <v>7</v>
      </c>
      <c r="AW12" s="97">
        <v>34</v>
      </c>
    </row>
    <row r="13" spans="1:49" s="58" customFormat="1" ht="14.1" customHeight="1" x14ac:dyDescent="0.15">
      <c r="A13" s="64" t="s">
        <v>84</v>
      </c>
      <c r="B13" s="64"/>
      <c r="C13" s="97">
        <v>8</v>
      </c>
      <c r="D13" s="63"/>
      <c r="E13" s="63">
        <v>6</v>
      </c>
      <c r="F13" s="63"/>
      <c r="G13" s="63">
        <v>3</v>
      </c>
      <c r="H13" s="63"/>
      <c r="I13" s="63">
        <v>11</v>
      </c>
      <c r="J13" s="63"/>
      <c r="K13" s="97">
        <v>8</v>
      </c>
      <c r="L13" s="63"/>
      <c r="M13" s="63">
        <v>5</v>
      </c>
      <c r="N13" s="64"/>
      <c r="O13" s="63">
        <v>3</v>
      </c>
      <c r="Q13" s="97">
        <v>10</v>
      </c>
      <c r="S13" s="63">
        <v>7</v>
      </c>
      <c r="U13" s="63">
        <v>5</v>
      </c>
      <c r="W13" s="63">
        <v>2</v>
      </c>
      <c r="Y13" s="97">
        <v>10</v>
      </c>
      <c r="Z13" s="64"/>
      <c r="AA13" s="63">
        <v>7</v>
      </c>
      <c r="AC13" s="63">
        <v>5</v>
      </c>
      <c r="AE13" s="63">
        <v>2</v>
      </c>
      <c r="AG13" s="97">
        <v>7</v>
      </c>
      <c r="AH13" s="64"/>
      <c r="AI13" s="63">
        <v>5</v>
      </c>
      <c r="AK13" s="63">
        <v>3</v>
      </c>
      <c r="AM13" s="63">
        <v>2</v>
      </c>
      <c r="AO13" s="97">
        <v>5</v>
      </c>
      <c r="AP13" s="64"/>
      <c r="AQ13" s="63">
        <v>3</v>
      </c>
      <c r="AS13" s="63">
        <v>2</v>
      </c>
      <c r="AU13" s="63">
        <v>1</v>
      </c>
      <c r="AW13" s="97">
        <v>3</v>
      </c>
    </row>
    <row r="14" spans="1:49" s="58" customFormat="1" ht="14.1" customHeight="1" collapsed="1" x14ac:dyDescent="0.15">
      <c r="A14" s="64" t="s">
        <v>207</v>
      </c>
      <c r="B14" s="64"/>
      <c r="C14" s="97">
        <v>0</v>
      </c>
      <c r="D14" s="63"/>
      <c r="E14" s="63">
        <v>0</v>
      </c>
      <c r="F14" s="63"/>
      <c r="G14" s="63">
        <v>0</v>
      </c>
      <c r="H14" s="63"/>
      <c r="I14" s="63">
        <v>-409</v>
      </c>
      <c r="J14" s="63"/>
      <c r="K14" s="97">
        <v>-409</v>
      </c>
      <c r="L14" s="63"/>
      <c r="M14" s="63">
        <v>-409</v>
      </c>
      <c r="N14" s="64"/>
      <c r="O14" s="63">
        <v>0</v>
      </c>
      <c r="Q14" s="97">
        <v>-2551</v>
      </c>
      <c r="S14" s="63">
        <v>-1501</v>
      </c>
      <c r="U14" s="63">
        <v>-1187</v>
      </c>
      <c r="W14" s="63">
        <v>-1187</v>
      </c>
      <c r="Y14" s="97">
        <v>-903</v>
      </c>
      <c r="Z14" s="64"/>
      <c r="AA14" s="63">
        <v>0</v>
      </c>
      <c r="AC14" s="63">
        <v>0</v>
      </c>
      <c r="AE14" s="63">
        <v>0</v>
      </c>
      <c r="AG14" s="97">
        <v>0</v>
      </c>
      <c r="AH14" s="64"/>
      <c r="AI14" s="63">
        <v>0</v>
      </c>
      <c r="AK14" s="63">
        <v>0</v>
      </c>
      <c r="AM14" s="63">
        <v>0</v>
      </c>
      <c r="AO14" s="97">
        <v>-27</v>
      </c>
      <c r="AP14" s="64"/>
      <c r="AQ14" s="63">
        <v>-27</v>
      </c>
      <c r="AS14" s="63">
        <v>-27</v>
      </c>
      <c r="AU14" s="63">
        <v>0</v>
      </c>
      <c r="AW14" s="97">
        <v>121</v>
      </c>
    </row>
    <row r="15" spans="1:49" s="58" customFormat="1" ht="14.1" customHeight="1" x14ac:dyDescent="0.15">
      <c r="A15" s="64" t="s">
        <v>278</v>
      </c>
      <c r="B15" s="64"/>
      <c r="C15" s="97">
        <v>96</v>
      </c>
      <c r="D15" s="63"/>
      <c r="E15" s="63">
        <v>-10</v>
      </c>
      <c r="F15" s="63"/>
      <c r="G15" s="63">
        <v>-57</v>
      </c>
      <c r="H15" s="63"/>
      <c r="I15" s="63">
        <v>-1117</v>
      </c>
      <c r="J15" s="63"/>
      <c r="K15" s="97">
        <v>-1039</v>
      </c>
      <c r="L15" s="63"/>
      <c r="M15" s="63">
        <v>-79</v>
      </c>
      <c r="N15" s="64"/>
      <c r="O15" s="63">
        <v>12</v>
      </c>
      <c r="Q15" s="97">
        <v>-489</v>
      </c>
      <c r="S15" s="63">
        <v>-522</v>
      </c>
      <c r="U15" s="63">
        <v>-336</v>
      </c>
      <c r="W15" s="63">
        <v>-22</v>
      </c>
      <c r="Y15" s="97"/>
      <c r="Z15" s="64"/>
      <c r="AA15" s="63"/>
      <c r="AC15" s="63"/>
      <c r="AE15" s="63"/>
      <c r="AG15" s="97"/>
      <c r="AH15" s="64"/>
      <c r="AI15" s="63"/>
      <c r="AK15" s="63"/>
      <c r="AM15" s="63"/>
      <c r="AO15" s="97"/>
      <c r="AP15" s="64"/>
      <c r="AQ15" s="63"/>
      <c r="AS15" s="63"/>
      <c r="AU15" s="63"/>
      <c r="AW15" s="97"/>
    </row>
    <row r="16" spans="1:49" s="58" customFormat="1" ht="14.1" customHeight="1" x14ac:dyDescent="0.15">
      <c r="A16" s="64" t="s">
        <v>89</v>
      </c>
      <c r="B16" s="64"/>
      <c r="C16" s="97">
        <v>3</v>
      </c>
      <c r="D16" s="63"/>
      <c r="E16" s="63">
        <v>1</v>
      </c>
      <c r="F16" s="63"/>
      <c r="G16" s="63">
        <v>1</v>
      </c>
      <c r="H16" s="63"/>
      <c r="I16" s="63">
        <v>3</v>
      </c>
      <c r="J16" s="63"/>
      <c r="K16" s="97">
        <v>1</v>
      </c>
      <c r="L16" s="63"/>
      <c r="M16" s="63">
        <v>0</v>
      </c>
      <c r="N16" s="64"/>
      <c r="O16" s="63">
        <v>0</v>
      </c>
      <c r="Q16" s="97">
        <v>0</v>
      </c>
      <c r="S16" s="63">
        <v>0</v>
      </c>
      <c r="U16" s="63">
        <v>0</v>
      </c>
      <c r="W16" s="63">
        <v>0</v>
      </c>
      <c r="Y16" s="97">
        <v>0</v>
      </c>
      <c r="Z16" s="64"/>
      <c r="AA16" s="63">
        <v>0</v>
      </c>
      <c r="AC16" s="63">
        <v>0</v>
      </c>
      <c r="AE16" s="63">
        <v>20</v>
      </c>
      <c r="AG16" s="97">
        <v>0</v>
      </c>
      <c r="AH16" s="64"/>
      <c r="AI16" s="63">
        <v>0</v>
      </c>
      <c r="AK16" s="63">
        <v>0</v>
      </c>
      <c r="AM16" s="63">
        <v>0</v>
      </c>
      <c r="AO16" s="97">
        <v>0</v>
      </c>
      <c r="AP16" s="64"/>
      <c r="AQ16" s="63">
        <v>0</v>
      </c>
      <c r="AS16" s="63">
        <v>0</v>
      </c>
      <c r="AU16" s="63">
        <v>0</v>
      </c>
      <c r="AW16" s="97">
        <v>0</v>
      </c>
    </row>
    <row r="17" spans="1:49" s="58" customFormat="1" ht="14.1" customHeight="1" x14ac:dyDescent="0.15">
      <c r="A17" s="64"/>
      <c r="B17" s="64"/>
      <c r="C17" s="98">
        <f>SUM(C9:C16)</f>
        <v>87</v>
      </c>
      <c r="D17" s="173"/>
      <c r="E17" s="65">
        <f>SUM(E9:E16)</f>
        <v>-24</v>
      </c>
      <c r="F17" s="173"/>
      <c r="G17" s="65">
        <f>SUM(G9:G16)</f>
        <v>-61</v>
      </c>
      <c r="H17" s="173"/>
      <c r="I17" s="65">
        <f>SUM(I9:I16)</f>
        <v>370</v>
      </c>
      <c r="J17" s="173"/>
      <c r="K17" s="98">
        <f>SUM(K9:K16)</f>
        <v>462</v>
      </c>
      <c r="L17" s="173"/>
      <c r="M17" s="65">
        <f>SUM(M9:M16)</f>
        <v>230</v>
      </c>
      <c r="N17" s="64"/>
      <c r="O17" s="65">
        <f>SUM(O9:O16)</f>
        <v>130</v>
      </c>
      <c r="Q17" s="98">
        <f>SUM(Q9:Q16)</f>
        <v>141</v>
      </c>
      <c r="S17" s="65">
        <f>SUM(S9:S16)</f>
        <v>-250</v>
      </c>
      <c r="U17" s="65">
        <f>SUM(U9:U16)</f>
        <v>-50</v>
      </c>
      <c r="W17" s="65">
        <f>SUM(W9:W16)</f>
        <v>-86</v>
      </c>
      <c r="Y17" s="98">
        <f>SUM(Y9:Y16)</f>
        <v>-148</v>
      </c>
      <c r="Z17" s="64"/>
      <c r="AA17" s="65">
        <f>SUM(AA9:AA16)</f>
        <v>-32</v>
      </c>
      <c r="AC17" s="65">
        <f>SUM(AC9:AC16)</f>
        <v>3</v>
      </c>
      <c r="AE17" s="65">
        <f>SUM(AE9:AE16)</f>
        <v>-54</v>
      </c>
      <c r="AG17" s="98">
        <f>SUM(AG9:AG16)</f>
        <v>-194</v>
      </c>
      <c r="AH17" s="64"/>
      <c r="AI17" s="131">
        <f>SUM(AI9:AI16)</f>
        <v>-167</v>
      </c>
      <c r="AK17" s="65">
        <f>SUM(AK9:AK16)</f>
        <v>-167</v>
      </c>
      <c r="AM17" s="65">
        <f>SUM(AM9:AM16)</f>
        <v>-46</v>
      </c>
      <c r="AO17" s="98">
        <f>SUM(AO9:AO16)</f>
        <v>-1</v>
      </c>
      <c r="AP17" s="64"/>
      <c r="AQ17" s="65">
        <f>SUM(AQ9:AQ16)</f>
        <v>-21</v>
      </c>
      <c r="AS17" s="65">
        <f>SUM(AS9:AS16)</f>
        <v>-45</v>
      </c>
      <c r="AU17" s="65">
        <f>SUM(AU9:AU16)</f>
        <v>-75</v>
      </c>
      <c r="AW17" s="98">
        <f>SUM(AW9:AW16)</f>
        <v>16</v>
      </c>
    </row>
    <row r="18" spans="1:49" s="58" customFormat="1" ht="14.1" customHeight="1" x14ac:dyDescent="0.15">
      <c r="A18" s="59" t="s">
        <v>90</v>
      </c>
      <c r="B18" s="59"/>
      <c r="C18" s="95"/>
      <c r="K18" s="95"/>
      <c r="N18" s="59"/>
      <c r="Q18" s="95"/>
      <c r="Y18" s="95"/>
      <c r="Z18" s="59"/>
      <c r="AG18" s="95"/>
      <c r="AH18" s="59"/>
      <c r="AO18" s="95"/>
      <c r="AP18" s="59"/>
      <c r="AW18" s="95"/>
    </row>
    <row r="19" spans="1:49" s="58" customFormat="1" ht="14.1" customHeight="1" x14ac:dyDescent="0.15">
      <c r="A19" s="66" t="s">
        <v>93</v>
      </c>
      <c r="B19" s="66"/>
      <c r="C19" s="97">
        <v>366</v>
      </c>
      <c r="D19" s="63"/>
      <c r="E19" s="63">
        <v>191</v>
      </c>
      <c r="F19" s="63"/>
      <c r="G19" s="63">
        <v>-2</v>
      </c>
      <c r="H19" s="63"/>
      <c r="I19" s="63">
        <v>755</v>
      </c>
      <c r="J19" s="63"/>
      <c r="K19" s="97">
        <v>385</v>
      </c>
      <c r="L19" s="63"/>
      <c r="M19" s="63">
        <v>48</v>
      </c>
      <c r="N19" s="66"/>
      <c r="O19" s="63">
        <v>-2</v>
      </c>
      <c r="Q19" s="97">
        <v>452</v>
      </c>
      <c r="S19" s="63">
        <v>149</v>
      </c>
      <c r="U19" s="63">
        <v>80</v>
      </c>
      <c r="W19" s="63">
        <v>-2</v>
      </c>
      <c r="Y19" s="97">
        <v>502</v>
      </c>
      <c r="Z19" s="66"/>
      <c r="AA19" s="63">
        <v>278</v>
      </c>
      <c r="AC19" s="63">
        <v>209</v>
      </c>
      <c r="AE19" s="63">
        <v>82</v>
      </c>
      <c r="AG19" s="97">
        <v>168</v>
      </c>
      <c r="AH19" s="66"/>
      <c r="AI19" s="63">
        <v>110</v>
      </c>
      <c r="AK19" s="63">
        <v>-49</v>
      </c>
      <c r="AM19" s="63">
        <v>-47</v>
      </c>
      <c r="AO19" s="97">
        <v>-22</v>
      </c>
      <c r="AP19" s="66"/>
      <c r="AQ19" s="63">
        <v>10</v>
      </c>
      <c r="AS19" s="63">
        <v>7</v>
      </c>
      <c r="AU19" s="63">
        <v>-84</v>
      </c>
      <c r="AW19" s="97">
        <v>-27</v>
      </c>
    </row>
    <row r="20" spans="1:49" s="58" customFormat="1" ht="14.1" customHeight="1" x14ac:dyDescent="0.15">
      <c r="A20" s="66" t="s">
        <v>94</v>
      </c>
      <c r="B20" s="66"/>
      <c r="C20" s="97">
        <v>-294</v>
      </c>
      <c r="D20" s="63"/>
      <c r="E20" s="63">
        <v>-128</v>
      </c>
      <c r="F20" s="63"/>
      <c r="G20" s="63">
        <v>1</v>
      </c>
      <c r="H20" s="63"/>
      <c r="I20" s="63">
        <v>-357</v>
      </c>
      <c r="J20" s="63"/>
      <c r="K20" s="97">
        <v>-336</v>
      </c>
      <c r="L20" s="63"/>
      <c r="M20" s="63">
        <v>-76</v>
      </c>
      <c r="N20" s="66"/>
      <c r="O20" s="63">
        <v>-202</v>
      </c>
      <c r="Q20" s="97">
        <v>-276</v>
      </c>
      <c r="S20" s="63">
        <v>-265</v>
      </c>
      <c r="U20" s="63">
        <v>-67</v>
      </c>
      <c r="W20" s="63">
        <v>-25</v>
      </c>
      <c r="Y20" s="97">
        <v>-166</v>
      </c>
      <c r="Z20" s="66"/>
      <c r="AA20" s="63">
        <v>-143</v>
      </c>
      <c r="AC20" s="63">
        <v>-134</v>
      </c>
      <c r="AE20" s="63">
        <v>-66</v>
      </c>
      <c r="AG20" s="97">
        <v>171</v>
      </c>
      <c r="AH20" s="66"/>
      <c r="AI20" s="63">
        <v>161</v>
      </c>
      <c r="AK20" s="63">
        <v>177</v>
      </c>
      <c r="AM20" s="63">
        <v>226</v>
      </c>
      <c r="AO20" s="97">
        <v>247</v>
      </c>
      <c r="AP20" s="66"/>
      <c r="AQ20" s="63">
        <v>248</v>
      </c>
      <c r="AS20" s="63">
        <v>316</v>
      </c>
      <c r="AU20" s="63">
        <v>353</v>
      </c>
      <c r="AW20" s="97">
        <v>381</v>
      </c>
    </row>
    <row r="21" spans="1:49" s="58" customFormat="1" ht="14.1" customHeight="1" x14ac:dyDescent="0.15">
      <c r="A21" s="66" t="s">
        <v>95</v>
      </c>
      <c r="B21" s="66"/>
      <c r="C21" s="97">
        <v>-258</v>
      </c>
      <c r="D21" s="63"/>
      <c r="E21" s="63">
        <v>-118</v>
      </c>
      <c r="F21" s="63"/>
      <c r="G21" s="63">
        <v>-4</v>
      </c>
      <c r="H21" s="63"/>
      <c r="I21" s="63">
        <v>-768</v>
      </c>
      <c r="J21" s="63"/>
      <c r="K21" s="97">
        <v>-445</v>
      </c>
      <c r="L21" s="63"/>
      <c r="M21" s="63">
        <v>-199</v>
      </c>
      <c r="N21" s="66"/>
      <c r="O21" s="63">
        <v>-72</v>
      </c>
      <c r="Q21" s="97">
        <v>-579</v>
      </c>
      <c r="S21" s="63">
        <v>-410</v>
      </c>
      <c r="U21" s="63">
        <v>-329</v>
      </c>
      <c r="W21" s="63">
        <v>-151</v>
      </c>
      <c r="Y21" s="97">
        <v>-296</v>
      </c>
      <c r="Z21" s="66"/>
      <c r="AA21" s="63">
        <v>-163</v>
      </c>
      <c r="AC21" s="63">
        <v>-125</v>
      </c>
      <c r="AE21" s="63">
        <v>-32</v>
      </c>
      <c r="AG21" s="97">
        <v>40</v>
      </c>
      <c r="AH21" s="66"/>
      <c r="AI21" s="63">
        <v>-7</v>
      </c>
      <c r="AK21" s="63">
        <v>162</v>
      </c>
      <c r="AM21" s="63">
        <v>58</v>
      </c>
      <c r="AO21" s="97">
        <v>-1</v>
      </c>
      <c r="AP21" s="66"/>
      <c r="AQ21" s="63">
        <v>-9</v>
      </c>
      <c r="AS21" s="63">
        <v>-5</v>
      </c>
      <c r="AU21" s="63">
        <v>90</v>
      </c>
      <c r="AW21" s="97">
        <v>-18</v>
      </c>
    </row>
    <row r="22" spans="1:49" s="58" customFormat="1" ht="14.1" customHeight="1" x14ac:dyDescent="0.15">
      <c r="A22" s="66" t="s">
        <v>96</v>
      </c>
      <c r="B22" s="67"/>
      <c r="C22" s="97">
        <v>65</v>
      </c>
      <c r="D22" s="63"/>
      <c r="E22" s="63">
        <v>45</v>
      </c>
      <c r="F22" s="63"/>
      <c r="G22" s="63">
        <v>-2</v>
      </c>
      <c r="H22" s="63"/>
      <c r="I22" s="63">
        <v>6</v>
      </c>
      <c r="J22" s="63"/>
      <c r="K22" s="97">
        <v>7</v>
      </c>
      <c r="L22" s="63"/>
      <c r="M22" s="63">
        <v>3</v>
      </c>
      <c r="N22" s="67"/>
      <c r="O22" s="63">
        <v>1</v>
      </c>
      <c r="Q22" s="97">
        <v>-13</v>
      </c>
      <c r="S22" s="63">
        <v>11</v>
      </c>
      <c r="U22" s="63">
        <v>14</v>
      </c>
      <c r="W22" s="63">
        <v>1</v>
      </c>
      <c r="Y22" s="97">
        <v>-15</v>
      </c>
      <c r="Z22" s="67"/>
      <c r="AA22" s="63">
        <v>-15</v>
      </c>
      <c r="AC22" s="63">
        <v>-10</v>
      </c>
      <c r="AE22" s="63">
        <v>-12</v>
      </c>
      <c r="AG22" s="97">
        <v>9</v>
      </c>
      <c r="AH22" s="67"/>
      <c r="AI22" s="63">
        <v>10</v>
      </c>
      <c r="AK22" s="63">
        <v>-3</v>
      </c>
      <c r="AM22" s="63">
        <v>-4</v>
      </c>
      <c r="AO22" s="97">
        <v>0</v>
      </c>
      <c r="AP22" s="67"/>
      <c r="AQ22" s="63">
        <v>-3</v>
      </c>
      <c r="AS22" s="63">
        <v>2</v>
      </c>
      <c r="AU22" s="63">
        <v>4</v>
      </c>
      <c r="AW22" s="97">
        <v>4</v>
      </c>
    </row>
    <row r="23" spans="1:49" s="58" customFormat="1" ht="14.1" customHeight="1" x14ac:dyDescent="0.15">
      <c r="A23" s="66" t="s">
        <v>97</v>
      </c>
      <c r="B23" s="67"/>
      <c r="C23" s="97">
        <v>-15</v>
      </c>
      <c r="D23" s="63"/>
      <c r="E23" s="63">
        <v>-24</v>
      </c>
      <c r="F23" s="63"/>
      <c r="G23" s="63">
        <v>-23</v>
      </c>
      <c r="H23" s="63"/>
      <c r="I23" s="63">
        <v>0</v>
      </c>
      <c r="J23" s="63"/>
      <c r="K23" s="97">
        <v>-11</v>
      </c>
      <c r="L23" s="63"/>
      <c r="M23" s="63">
        <v>-26</v>
      </c>
      <c r="N23" s="67"/>
      <c r="O23" s="63">
        <v>-24</v>
      </c>
      <c r="Q23" s="97">
        <v>11</v>
      </c>
      <c r="S23" s="63">
        <v>2</v>
      </c>
      <c r="U23" s="63">
        <v>-8</v>
      </c>
      <c r="W23" s="63">
        <v>-12</v>
      </c>
      <c r="Y23" s="97">
        <v>-4</v>
      </c>
      <c r="Z23" s="67"/>
      <c r="AA23" s="63">
        <v>-12</v>
      </c>
      <c r="AC23" s="63">
        <v>-20</v>
      </c>
      <c r="AE23" s="63">
        <v>-26</v>
      </c>
      <c r="AG23" s="97">
        <v>20</v>
      </c>
      <c r="AH23" s="67"/>
      <c r="AI23" s="63">
        <v>11</v>
      </c>
      <c r="AK23" s="63">
        <v>2</v>
      </c>
      <c r="AM23" s="63">
        <v>-5</v>
      </c>
      <c r="AO23" s="97">
        <v>6</v>
      </c>
      <c r="AP23" s="67"/>
      <c r="AQ23" s="63">
        <v>5</v>
      </c>
      <c r="AS23" s="63">
        <v>3</v>
      </c>
      <c r="AU23" s="63">
        <v>-1</v>
      </c>
      <c r="AW23" s="97">
        <v>0</v>
      </c>
    </row>
    <row r="24" spans="1:49" s="58" customFormat="1" ht="14.1" customHeight="1" x14ac:dyDescent="0.15">
      <c r="A24" s="66" t="s">
        <v>98</v>
      </c>
      <c r="B24" s="67"/>
      <c r="C24" s="97">
        <v>-2</v>
      </c>
      <c r="D24" s="63"/>
      <c r="E24" s="63">
        <v>-2</v>
      </c>
      <c r="F24" s="63"/>
      <c r="G24" s="63">
        <v>-1</v>
      </c>
      <c r="H24" s="63"/>
      <c r="I24" s="63">
        <v>-24</v>
      </c>
      <c r="J24" s="63"/>
      <c r="K24" s="97">
        <v>-27</v>
      </c>
      <c r="L24" s="63"/>
      <c r="M24" s="63">
        <v>-1</v>
      </c>
      <c r="N24" s="67"/>
      <c r="O24" s="63">
        <v>-1</v>
      </c>
      <c r="Q24" s="97">
        <v>-23</v>
      </c>
      <c r="S24" s="63">
        <v>450</v>
      </c>
      <c r="U24" s="63">
        <v>73</v>
      </c>
      <c r="W24" s="63">
        <v>36</v>
      </c>
      <c r="Y24" s="97">
        <v>25</v>
      </c>
      <c r="Z24" s="67"/>
      <c r="AA24" s="63">
        <v>39</v>
      </c>
      <c r="AC24" s="63">
        <v>13</v>
      </c>
      <c r="AE24" s="63">
        <v>54</v>
      </c>
      <c r="AG24" s="97">
        <v>-354</v>
      </c>
      <c r="AH24" s="67"/>
      <c r="AI24" s="63">
        <v>-250</v>
      </c>
      <c r="AK24" s="63">
        <v>-213</v>
      </c>
      <c r="AM24" s="63">
        <v>-224</v>
      </c>
      <c r="AO24" s="97">
        <v>-451</v>
      </c>
      <c r="AP24" s="67"/>
      <c r="AQ24" s="63">
        <v>-446</v>
      </c>
      <c r="AS24" s="63">
        <v>-473</v>
      </c>
      <c r="AU24" s="63">
        <v>-320</v>
      </c>
      <c r="AW24" s="97">
        <v>-1240</v>
      </c>
    </row>
    <row r="25" spans="1:49" s="58" customFormat="1" ht="14.1" customHeight="1" x14ac:dyDescent="0.2">
      <c r="A25" s="67"/>
      <c r="B25" s="67"/>
      <c r="C25" s="98">
        <f>SUM(C19:C24)</f>
        <v>-138</v>
      </c>
      <c r="D25" s="173"/>
      <c r="E25" s="65">
        <f>SUM(E19:E24)</f>
        <v>-36</v>
      </c>
      <c r="F25" s="173"/>
      <c r="G25" s="65">
        <f>SUM(G19:G24)</f>
        <v>-31</v>
      </c>
      <c r="H25" s="173"/>
      <c r="I25" s="65">
        <f>SUM(I19:I24)</f>
        <v>-388</v>
      </c>
      <c r="J25" s="173"/>
      <c r="K25" s="98">
        <f>SUM(K19:K24)</f>
        <v>-427</v>
      </c>
      <c r="L25" s="173"/>
      <c r="M25" s="65">
        <f>SUM(M19:M24)</f>
        <v>-251</v>
      </c>
      <c r="N25" s="67"/>
      <c r="O25" s="65">
        <f>SUM(O19:O24)</f>
        <v>-300</v>
      </c>
      <c r="Q25" s="98">
        <f>SUM(Q19:Q24)</f>
        <v>-428</v>
      </c>
      <c r="S25" s="112">
        <f>SUM(S19:S24)</f>
        <v>-63</v>
      </c>
      <c r="U25" s="65">
        <f>SUM(U19:U24)</f>
        <v>-237</v>
      </c>
      <c r="W25" s="65">
        <f>SUM(W19:W24)</f>
        <v>-153</v>
      </c>
      <c r="Y25" s="98">
        <f>SUM(Y19:Y24)</f>
        <v>46</v>
      </c>
      <c r="Z25" s="67"/>
      <c r="AA25" s="65">
        <f>SUM(AA19:AA24)</f>
        <v>-16</v>
      </c>
      <c r="AC25" s="65">
        <f>SUM(AC19:AC24)</f>
        <v>-67</v>
      </c>
      <c r="AE25" s="65">
        <f>SUM(AE19:AE24)</f>
        <v>0</v>
      </c>
      <c r="AG25" s="98">
        <f>SUM(AG19:AG24)</f>
        <v>54</v>
      </c>
      <c r="AH25" s="67"/>
      <c r="AI25" s="131">
        <f>SUM(AI19:AI24)</f>
        <v>35</v>
      </c>
      <c r="AK25" s="65">
        <f>SUM(AK19:AK24)</f>
        <v>76</v>
      </c>
      <c r="AM25" s="65">
        <f>SUM(AM19:AM24)</f>
        <v>4</v>
      </c>
      <c r="AO25" s="98">
        <f>SUM(AO19:AO24)</f>
        <v>-221</v>
      </c>
      <c r="AP25" s="67"/>
      <c r="AQ25" s="131">
        <f>SUM(AQ19:AQ24)</f>
        <v>-195</v>
      </c>
      <c r="AS25" s="65">
        <f>SUM(AS19:AS24)</f>
        <v>-150</v>
      </c>
      <c r="AU25" s="65">
        <f>SUM(AU19:AU24)</f>
        <v>42</v>
      </c>
      <c r="AW25" s="98">
        <f>SUM(AW19:AW24)</f>
        <v>-900</v>
      </c>
    </row>
    <row r="26" spans="1:49" s="58" customFormat="1" ht="14.1" customHeight="1" x14ac:dyDescent="0.15">
      <c r="A26" s="68" t="s">
        <v>99</v>
      </c>
      <c r="B26" s="68"/>
      <c r="C26" s="98">
        <f>C25+C17</f>
        <v>-51</v>
      </c>
      <c r="D26" s="173"/>
      <c r="E26" s="65">
        <f>E25+E17</f>
        <v>-60</v>
      </c>
      <c r="F26" s="173"/>
      <c r="G26" s="65">
        <f>G25+G17</f>
        <v>-92</v>
      </c>
      <c r="H26" s="173"/>
      <c r="I26" s="65">
        <f>I25+I17</f>
        <v>-18</v>
      </c>
      <c r="J26" s="173"/>
      <c r="K26" s="98">
        <f>K25+K17</f>
        <v>35</v>
      </c>
      <c r="L26" s="173"/>
      <c r="M26" s="65">
        <f>M25+M17</f>
        <v>-21</v>
      </c>
      <c r="N26" s="68"/>
      <c r="O26" s="65">
        <f>O25+O17</f>
        <v>-170</v>
      </c>
      <c r="Q26" s="98">
        <f>Q25+Q17</f>
        <v>-287</v>
      </c>
      <c r="S26" s="65">
        <f>S25+S17</f>
        <v>-313</v>
      </c>
      <c r="U26" s="65">
        <f>U25+U17</f>
        <v>-287</v>
      </c>
      <c r="W26" s="65">
        <f>W25+W17</f>
        <v>-239</v>
      </c>
      <c r="Y26" s="98">
        <f>Y25+Y17</f>
        <v>-102</v>
      </c>
      <c r="Z26" s="68"/>
      <c r="AA26" s="65">
        <f>AA25+AA17</f>
        <v>-48</v>
      </c>
      <c r="AC26" s="65">
        <f>AC25+AC17</f>
        <v>-64</v>
      </c>
      <c r="AE26" s="65">
        <f>AE25+AE17</f>
        <v>-54</v>
      </c>
      <c r="AG26" s="98">
        <f>AG25+AG17</f>
        <v>-140</v>
      </c>
      <c r="AH26" s="68"/>
      <c r="AI26" s="131">
        <f>AI25+AI17</f>
        <v>-132</v>
      </c>
      <c r="AK26" s="65">
        <f>AK25+AK17</f>
        <v>-91</v>
      </c>
      <c r="AM26" s="65">
        <f>AM25+AM17</f>
        <v>-42</v>
      </c>
      <c r="AO26" s="98">
        <f>AO25+AO17</f>
        <v>-222</v>
      </c>
      <c r="AP26" s="68"/>
      <c r="AQ26" s="131">
        <f>AQ25+AQ17</f>
        <v>-216</v>
      </c>
      <c r="AS26" s="65">
        <f>AS25+AS17</f>
        <v>-195</v>
      </c>
      <c r="AU26" s="65">
        <f>AU25+AU17</f>
        <v>-33</v>
      </c>
      <c r="AW26" s="98">
        <f>AW25+AW17</f>
        <v>-884</v>
      </c>
    </row>
    <row r="27" spans="1:49" s="58" customFormat="1" ht="14.1" customHeight="1" x14ac:dyDescent="0.15">
      <c r="A27" s="69" t="s">
        <v>100</v>
      </c>
      <c r="B27" s="69"/>
      <c r="C27" s="97">
        <v>-4</v>
      </c>
      <c r="D27" s="63"/>
      <c r="E27" s="63">
        <v>-4</v>
      </c>
      <c r="F27" s="63"/>
      <c r="G27" s="63">
        <v>-4</v>
      </c>
      <c r="H27" s="63"/>
      <c r="I27" s="63">
        <v>-4</v>
      </c>
      <c r="J27" s="63"/>
      <c r="K27" s="97">
        <v>-4</v>
      </c>
      <c r="L27" s="63"/>
      <c r="M27" s="63">
        <v>-1</v>
      </c>
      <c r="N27" s="69"/>
      <c r="O27" s="63">
        <v>-1</v>
      </c>
      <c r="Q27" s="97">
        <v>-3</v>
      </c>
      <c r="S27" s="63">
        <v>-3</v>
      </c>
      <c r="U27" s="63">
        <v>-3</v>
      </c>
      <c r="W27" s="63">
        <v>-3</v>
      </c>
      <c r="Y27" s="97">
        <v>0</v>
      </c>
      <c r="Z27" s="69"/>
      <c r="AA27" s="63">
        <v>0</v>
      </c>
      <c r="AC27" s="63">
        <v>0</v>
      </c>
      <c r="AE27" s="63">
        <v>0</v>
      </c>
      <c r="AG27" s="97">
        <v>0</v>
      </c>
      <c r="AH27" s="69"/>
      <c r="AI27" s="63">
        <v>0</v>
      </c>
      <c r="AK27" s="63">
        <v>0</v>
      </c>
      <c r="AM27" s="63">
        <v>0</v>
      </c>
      <c r="AO27" s="97">
        <v>0</v>
      </c>
      <c r="AP27" s="69"/>
      <c r="AQ27" s="63">
        <v>0</v>
      </c>
      <c r="AS27" s="63">
        <v>0</v>
      </c>
      <c r="AU27" s="63">
        <v>0</v>
      </c>
      <c r="AW27" s="97">
        <v>0</v>
      </c>
    </row>
    <row r="28" spans="1:49" s="58" customFormat="1" ht="14.1" customHeight="1" x14ac:dyDescent="0.15">
      <c r="A28" s="69" t="s">
        <v>101</v>
      </c>
      <c r="B28" s="69"/>
      <c r="C28" s="97">
        <v>-205</v>
      </c>
      <c r="D28" s="63"/>
      <c r="E28" s="63">
        <v>-163</v>
      </c>
      <c r="F28" s="63"/>
      <c r="G28" s="63">
        <v>0</v>
      </c>
      <c r="H28" s="63"/>
      <c r="I28" s="63">
        <v>-1007</v>
      </c>
      <c r="J28" s="63"/>
      <c r="K28" s="97">
        <v>-703</v>
      </c>
      <c r="L28" s="63"/>
      <c r="M28" s="63">
        <v>-285</v>
      </c>
      <c r="N28" s="69"/>
      <c r="O28" s="63">
        <v>0</v>
      </c>
      <c r="Q28" s="97">
        <v>-701</v>
      </c>
      <c r="S28" s="63">
        <v>-305</v>
      </c>
      <c r="U28" s="63">
        <v>-305</v>
      </c>
      <c r="W28" s="63">
        <v>0</v>
      </c>
      <c r="Y28" s="97">
        <v>-216</v>
      </c>
      <c r="Z28" s="69"/>
      <c r="AA28" s="63">
        <v>-41</v>
      </c>
      <c r="AC28" s="63">
        <v>-43</v>
      </c>
      <c r="AE28" s="63">
        <v>0</v>
      </c>
      <c r="AG28" s="97">
        <v>-40</v>
      </c>
      <c r="AH28" s="69"/>
      <c r="AI28" s="63">
        <v>-25</v>
      </c>
      <c r="AK28" s="63">
        <v>-26</v>
      </c>
      <c r="AM28" s="63">
        <v>0</v>
      </c>
      <c r="AO28" s="97">
        <v>-77</v>
      </c>
      <c r="AP28" s="69"/>
      <c r="AQ28" s="63">
        <v>-39</v>
      </c>
      <c r="AS28" s="63">
        <v>-39</v>
      </c>
      <c r="AU28" s="63">
        <v>0</v>
      </c>
      <c r="AW28" s="97">
        <v>-85</v>
      </c>
    </row>
    <row r="29" spans="1:49" s="56" customFormat="1" ht="14.1" customHeight="1" thickBot="1" x14ac:dyDescent="0.2">
      <c r="A29" s="70" t="s">
        <v>102</v>
      </c>
      <c r="B29" s="70"/>
      <c r="C29" s="99">
        <f>SUM(C27:C28)+C26</f>
        <v>-260</v>
      </c>
      <c r="D29" s="119"/>
      <c r="E29" s="71">
        <f>SUM(E27:E28)+E26</f>
        <v>-227</v>
      </c>
      <c r="F29" s="119"/>
      <c r="G29" s="71">
        <f>SUM(G27:G28)+G26</f>
        <v>-96</v>
      </c>
      <c r="H29" s="119"/>
      <c r="I29" s="71">
        <f>SUM(I27:I28)+I26</f>
        <v>-1029</v>
      </c>
      <c r="J29" s="119"/>
      <c r="K29" s="99">
        <f>SUM(K27:K28)+K26</f>
        <v>-672</v>
      </c>
      <c r="L29" s="119"/>
      <c r="M29" s="71">
        <f>SUM(M27:M28)+M26</f>
        <v>-307</v>
      </c>
      <c r="N29" s="70"/>
      <c r="O29" s="71">
        <f>SUM(O27:O28)+O26</f>
        <v>-171</v>
      </c>
      <c r="Q29" s="99">
        <f>SUM(Q27:Q28)+Q26</f>
        <v>-991</v>
      </c>
      <c r="S29" s="71">
        <f>SUM(S27:S28)+S26</f>
        <v>-621</v>
      </c>
      <c r="U29" s="71">
        <f>SUM(U27:U28)+U26</f>
        <v>-595</v>
      </c>
      <c r="W29" s="71">
        <f>SUM(W27:W28)+W26</f>
        <v>-242</v>
      </c>
      <c r="Y29" s="99">
        <f>SUM(Y27:Y28)+Y26</f>
        <v>-318</v>
      </c>
      <c r="Z29" s="70"/>
      <c r="AA29" s="71">
        <f>SUM(AA27:AA28)+AA26</f>
        <v>-89</v>
      </c>
      <c r="AC29" s="71">
        <f>SUM(AC27:AC28)+AC26</f>
        <v>-107</v>
      </c>
      <c r="AE29" s="71">
        <f>SUM(AE27:AE28)+AE26</f>
        <v>-54</v>
      </c>
      <c r="AG29" s="99">
        <f>SUM(AG27:AG28)+AG26</f>
        <v>-180</v>
      </c>
      <c r="AH29" s="70"/>
      <c r="AI29" s="132">
        <f>SUM(AI27:AI28)+AI26</f>
        <v>-157</v>
      </c>
      <c r="AK29" s="71">
        <f>SUM(AK27:AK28)+AK26</f>
        <v>-117</v>
      </c>
      <c r="AM29" s="71">
        <f>SUM(AM27:AM28)+AM26</f>
        <v>-42</v>
      </c>
      <c r="AO29" s="99">
        <f>SUM(AO27:AO28)+AO26</f>
        <v>-299</v>
      </c>
      <c r="AP29" s="70"/>
      <c r="AQ29" s="132">
        <f>SUM(AQ27:AQ28)+AQ26</f>
        <v>-255</v>
      </c>
      <c r="AS29" s="71">
        <f>SUM(AS27:AS28)+AS26</f>
        <v>-234</v>
      </c>
      <c r="AU29" s="71">
        <f>SUM(AU27:AU28)+AU26</f>
        <v>-33</v>
      </c>
      <c r="AW29" s="99">
        <f>SUM(AW27:AW28)+AW26</f>
        <v>-969</v>
      </c>
    </row>
    <row r="30" spans="1:49" s="58" customFormat="1" ht="14.1" customHeight="1" thickTop="1" x14ac:dyDescent="0.15">
      <c r="C30" s="95"/>
      <c r="K30" s="95"/>
      <c r="Q30" s="95"/>
      <c r="Y30" s="95"/>
      <c r="AG30" s="95"/>
      <c r="AO30" s="95"/>
      <c r="AW30" s="95"/>
    </row>
    <row r="31" spans="1:49" s="58" customFormat="1" ht="14.1" customHeight="1" x14ac:dyDescent="0.15">
      <c r="A31" s="57" t="s">
        <v>103</v>
      </c>
      <c r="B31" s="57"/>
      <c r="C31" s="97"/>
      <c r="E31" s="63"/>
      <c r="G31" s="63"/>
      <c r="I31" s="63"/>
      <c r="K31" s="97"/>
      <c r="M31" s="63"/>
      <c r="N31" s="57"/>
      <c r="O31" s="63"/>
      <c r="Q31" s="97"/>
      <c r="Y31" s="97"/>
      <c r="Z31" s="57"/>
      <c r="AG31" s="97"/>
      <c r="AH31" s="57"/>
      <c r="AO31" s="97"/>
      <c r="AP31" s="57"/>
      <c r="AW31" s="97"/>
    </row>
    <row r="32" spans="1:49" s="58" customFormat="1" ht="14.1" customHeight="1" x14ac:dyDescent="0.15">
      <c r="A32" s="69" t="s">
        <v>104</v>
      </c>
      <c r="B32" s="69"/>
      <c r="C32" s="97">
        <v>-2</v>
      </c>
      <c r="D32" s="63"/>
      <c r="E32" s="63">
        <v>-2</v>
      </c>
      <c r="F32" s="63"/>
      <c r="G32" s="63">
        <v>0</v>
      </c>
      <c r="H32" s="63"/>
      <c r="I32" s="63">
        <v>0</v>
      </c>
      <c r="J32" s="63"/>
      <c r="K32" s="97">
        <v>0</v>
      </c>
      <c r="L32" s="63"/>
      <c r="M32" s="63">
        <v>0</v>
      </c>
      <c r="N32" s="69"/>
      <c r="O32" s="63">
        <v>0</v>
      </c>
      <c r="Q32" s="97">
        <v>-2868</v>
      </c>
      <c r="S32" s="63">
        <v>-2867</v>
      </c>
      <c r="U32" s="63">
        <v>0</v>
      </c>
      <c r="W32" s="63">
        <v>0</v>
      </c>
      <c r="Y32" s="97">
        <v>-2572</v>
      </c>
      <c r="Z32" s="69"/>
      <c r="AA32" s="63">
        <v>-2573</v>
      </c>
      <c r="AC32" s="63">
        <v>0</v>
      </c>
      <c r="AE32" s="63">
        <v>0</v>
      </c>
      <c r="AG32" s="97">
        <v>-1260</v>
      </c>
      <c r="AH32" s="69"/>
      <c r="AI32" s="63">
        <v>-41</v>
      </c>
      <c r="AK32" s="63">
        <v>-41</v>
      </c>
      <c r="AM32" s="63">
        <v>-31</v>
      </c>
      <c r="AO32" s="97">
        <v>-154</v>
      </c>
      <c r="AP32" s="69"/>
      <c r="AQ32" s="63">
        <v>-154</v>
      </c>
      <c r="AS32" s="63">
        <v>-95</v>
      </c>
      <c r="AU32" s="63">
        <v>0</v>
      </c>
      <c r="AW32" s="97">
        <v>0</v>
      </c>
    </row>
    <row r="33" spans="1:49" s="58" customFormat="1" ht="14.1" customHeight="1" x14ac:dyDescent="0.15">
      <c r="A33" s="69" t="s">
        <v>105</v>
      </c>
      <c r="B33" s="69"/>
      <c r="C33" s="97">
        <v>24</v>
      </c>
      <c r="D33" s="63"/>
      <c r="E33" s="63">
        <v>24</v>
      </c>
      <c r="F33" s="63"/>
      <c r="G33" s="63">
        <v>24</v>
      </c>
      <c r="H33" s="63"/>
      <c r="I33" s="63">
        <v>1112</v>
      </c>
      <c r="J33" s="63"/>
      <c r="K33" s="97">
        <v>1112</v>
      </c>
      <c r="L33" s="63"/>
      <c r="M33" s="63">
        <v>1112</v>
      </c>
      <c r="N33" s="69"/>
      <c r="O33" s="63">
        <v>0</v>
      </c>
      <c r="Q33" s="97">
        <v>4670</v>
      </c>
      <c r="S33" s="63">
        <v>2443</v>
      </c>
      <c r="U33" s="63">
        <v>1774</v>
      </c>
      <c r="W33" s="63">
        <v>1774</v>
      </c>
      <c r="Y33" s="97">
        <v>1270</v>
      </c>
      <c r="Z33" s="69"/>
      <c r="AA33" s="63">
        <v>0</v>
      </c>
      <c r="AC33" s="63">
        <v>0</v>
      </c>
      <c r="AE33" s="63">
        <v>0</v>
      </c>
      <c r="AG33" s="97">
        <v>1</v>
      </c>
      <c r="AH33" s="69"/>
      <c r="AI33" s="63">
        <v>1</v>
      </c>
      <c r="AK33" s="63">
        <v>1</v>
      </c>
      <c r="AM33" s="63">
        <v>0</v>
      </c>
      <c r="AO33" s="97">
        <v>0</v>
      </c>
      <c r="AP33" s="69"/>
      <c r="AQ33" s="63">
        <v>0</v>
      </c>
      <c r="AS33" s="63">
        <v>0</v>
      </c>
      <c r="AU33" s="63">
        <v>-6</v>
      </c>
      <c r="AW33" s="97">
        <v>45</v>
      </c>
    </row>
    <row r="34" spans="1:49" s="58" customFormat="1" ht="14.1" customHeight="1" x14ac:dyDescent="0.15">
      <c r="A34" s="69" t="s">
        <v>274</v>
      </c>
      <c r="B34" s="69"/>
      <c r="C34" s="97">
        <v>0</v>
      </c>
      <c r="D34" s="63"/>
      <c r="E34" s="63">
        <v>0</v>
      </c>
      <c r="F34" s="63"/>
      <c r="G34" s="63">
        <v>0</v>
      </c>
      <c r="H34" s="63"/>
      <c r="I34" s="63">
        <v>2705</v>
      </c>
      <c r="J34" s="63"/>
      <c r="K34" s="97">
        <v>1024</v>
      </c>
      <c r="L34" s="63"/>
      <c r="M34" s="63">
        <v>0</v>
      </c>
      <c r="N34" s="69"/>
      <c r="O34" s="63">
        <v>0</v>
      </c>
      <c r="Q34" s="97">
        <v>0</v>
      </c>
      <c r="S34" s="63">
        <v>0</v>
      </c>
      <c r="U34" s="63">
        <v>0</v>
      </c>
      <c r="W34" s="63">
        <v>0</v>
      </c>
      <c r="Y34" s="97">
        <v>0</v>
      </c>
      <c r="Z34" s="69"/>
      <c r="AA34" s="63">
        <v>0</v>
      </c>
      <c r="AC34" s="63">
        <v>0</v>
      </c>
      <c r="AE34" s="63">
        <v>0</v>
      </c>
      <c r="AG34" s="97">
        <v>0</v>
      </c>
      <c r="AH34" s="69"/>
      <c r="AI34" s="63">
        <v>0</v>
      </c>
      <c r="AK34" s="63">
        <v>0</v>
      </c>
      <c r="AM34" s="63">
        <v>0</v>
      </c>
      <c r="AO34" s="97">
        <v>0</v>
      </c>
      <c r="AP34" s="69"/>
      <c r="AQ34" s="63">
        <v>0</v>
      </c>
      <c r="AS34" s="63">
        <v>0</v>
      </c>
      <c r="AU34" s="63">
        <v>0</v>
      </c>
      <c r="AW34" s="97">
        <v>0</v>
      </c>
    </row>
    <row r="35" spans="1:49" s="58" customFormat="1" ht="14.1" customHeight="1" collapsed="1" x14ac:dyDescent="0.15">
      <c r="A35" s="69" t="s">
        <v>107</v>
      </c>
      <c r="B35" s="69"/>
      <c r="C35" s="97">
        <v>0</v>
      </c>
      <c r="D35" s="63"/>
      <c r="E35" s="63">
        <v>0</v>
      </c>
      <c r="F35" s="63"/>
      <c r="G35" s="63">
        <v>0</v>
      </c>
      <c r="H35" s="63"/>
      <c r="I35" s="63">
        <v>26</v>
      </c>
      <c r="J35" s="63"/>
      <c r="K35" s="97">
        <v>26</v>
      </c>
      <c r="L35" s="63"/>
      <c r="M35" s="63">
        <v>25</v>
      </c>
      <c r="N35" s="69"/>
      <c r="O35" s="63">
        <v>0</v>
      </c>
      <c r="Q35" s="97">
        <v>-799</v>
      </c>
      <c r="S35" s="63">
        <v>-799</v>
      </c>
      <c r="U35" s="63">
        <v>-799</v>
      </c>
      <c r="W35" s="63">
        <v>-799</v>
      </c>
      <c r="Y35" s="97">
        <v>0</v>
      </c>
      <c r="Z35" s="69"/>
      <c r="AA35" s="63">
        <v>0</v>
      </c>
      <c r="AC35" s="63">
        <v>0</v>
      </c>
      <c r="AE35" s="63">
        <v>0</v>
      </c>
      <c r="AG35" s="97">
        <v>50</v>
      </c>
      <c r="AH35" s="69"/>
      <c r="AI35" s="63">
        <v>0</v>
      </c>
      <c r="AK35" s="63">
        <v>0</v>
      </c>
      <c r="AM35" s="63">
        <v>0</v>
      </c>
      <c r="AO35" s="97">
        <v>48</v>
      </c>
      <c r="AP35" s="69"/>
      <c r="AQ35" s="63">
        <v>0</v>
      </c>
      <c r="AS35" s="63">
        <v>0</v>
      </c>
      <c r="AU35" s="63">
        <v>0</v>
      </c>
      <c r="AW35" s="97">
        <v>53</v>
      </c>
    </row>
    <row r="36" spans="1:49" s="58" customFormat="1" ht="14.1" customHeight="1" x14ac:dyDescent="0.15">
      <c r="A36" s="69" t="s">
        <v>185</v>
      </c>
      <c r="B36" s="69"/>
      <c r="C36" s="97">
        <v>0</v>
      </c>
      <c r="D36" s="63"/>
      <c r="E36" s="63">
        <v>0</v>
      </c>
      <c r="F36" s="63"/>
      <c r="G36" s="63">
        <v>0</v>
      </c>
      <c r="H36" s="63"/>
      <c r="I36" s="63">
        <v>0</v>
      </c>
      <c r="J36" s="63"/>
      <c r="K36" s="97">
        <v>0</v>
      </c>
      <c r="L36" s="63"/>
      <c r="M36" s="63">
        <v>0</v>
      </c>
      <c r="N36" s="69"/>
      <c r="O36" s="63">
        <v>0</v>
      </c>
      <c r="Q36" s="97">
        <v>0</v>
      </c>
      <c r="S36" s="63">
        <v>0</v>
      </c>
      <c r="U36" s="63">
        <v>0</v>
      </c>
      <c r="W36" s="63">
        <v>0</v>
      </c>
      <c r="Y36" s="97">
        <v>0</v>
      </c>
      <c r="Z36" s="69"/>
      <c r="AA36" s="63">
        <v>0</v>
      </c>
      <c r="AC36" s="63">
        <v>0</v>
      </c>
      <c r="AE36" s="63">
        <v>0</v>
      </c>
      <c r="AG36" s="97">
        <v>0</v>
      </c>
      <c r="AH36" s="69"/>
      <c r="AI36" s="63">
        <v>0</v>
      </c>
      <c r="AK36" s="63">
        <v>0</v>
      </c>
      <c r="AM36" s="63">
        <v>0</v>
      </c>
      <c r="AO36" s="97">
        <v>0</v>
      </c>
      <c r="AP36" s="69"/>
      <c r="AQ36" s="63">
        <v>0</v>
      </c>
      <c r="AS36" s="63">
        <v>0</v>
      </c>
      <c r="AU36" s="63">
        <v>0</v>
      </c>
      <c r="AW36" s="97">
        <v>16</v>
      </c>
    </row>
    <row r="37" spans="1:49" s="58" customFormat="1" ht="14.1" customHeight="1" x14ac:dyDescent="0.15">
      <c r="A37" s="69" t="s">
        <v>108</v>
      </c>
      <c r="B37" s="69"/>
      <c r="C37" s="97">
        <v>-8</v>
      </c>
      <c r="D37" s="63"/>
      <c r="E37" s="63">
        <v>-5</v>
      </c>
      <c r="F37" s="63"/>
      <c r="G37" s="63">
        <v>-4</v>
      </c>
      <c r="H37" s="63"/>
      <c r="I37" s="63">
        <v>-14</v>
      </c>
      <c r="J37" s="63"/>
      <c r="K37" s="97">
        <v>-7</v>
      </c>
      <c r="L37" s="63"/>
      <c r="M37" s="63">
        <v>-3</v>
      </c>
      <c r="N37" s="69"/>
      <c r="O37" s="63">
        <v>-2</v>
      </c>
      <c r="Q37" s="97">
        <v>-2</v>
      </c>
      <c r="S37" s="63">
        <v>0</v>
      </c>
      <c r="U37" s="63">
        <v>0</v>
      </c>
      <c r="W37" s="63">
        <v>0</v>
      </c>
      <c r="Y37" s="97">
        <v>-14</v>
      </c>
      <c r="Z37" s="69"/>
      <c r="AA37" s="63">
        <v>-9</v>
      </c>
      <c r="AC37" s="63">
        <v>-3</v>
      </c>
      <c r="AE37" s="63">
        <v>-1</v>
      </c>
      <c r="AG37" s="97">
        <v>-8</v>
      </c>
      <c r="AH37" s="69"/>
      <c r="AI37" s="63">
        <v>-7</v>
      </c>
      <c r="AK37" s="63">
        <v>-4</v>
      </c>
      <c r="AM37" s="63">
        <v>-3</v>
      </c>
      <c r="AO37" s="97">
        <v>-20</v>
      </c>
      <c r="AP37" s="69"/>
      <c r="AQ37" s="63">
        <v>-14</v>
      </c>
      <c r="AS37" s="63">
        <v>-10</v>
      </c>
      <c r="AU37" s="63">
        <v>0</v>
      </c>
      <c r="AW37" s="97">
        <v>-14</v>
      </c>
    </row>
    <row r="38" spans="1:49" s="58" customFormat="1" ht="14.1" customHeight="1" x14ac:dyDescent="0.15">
      <c r="A38" s="69" t="s">
        <v>109</v>
      </c>
      <c r="B38" s="69"/>
      <c r="C38" s="97">
        <v>0</v>
      </c>
      <c r="D38" s="63"/>
      <c r="E38" s="63">
        <v>0</v>
      </c>
      <c r="F38" s="63"/>
      <c r="G38" s="63">
        <v>0</v>
      </c>
      <c r="H38" s="63"/>
      <c r="I38" s="63">
        <v>5</v>
      </c>
      <c r="J38" s="63"/>
      <c r="K38" s="97">
        <v>0</v>
      </c>
      <c r="L38" s="63"/>
      <c r="M38" s="63">
        <v>0</v>
      </c>
      <c r="N38" s="69"/>
      <c r="O38" s="63">
        <v>0</v>
      </c>
      <c r="Q38" s="97">
        <v>0</v>
      </c>
      <c r="S38" s="63">
        <v>0</v>
      </c>
      <c r="U38" s="63">
        <v>0</v>
      </c>
      <c r="W38" s="63">
        <v>0</v>
      </c>
      <c r="Y38" s="97">
        <v>4</v>
      </c>
      <c r="Z38" s="69"/>
      <c r="AA38" s="63">
        <v>2</v>
      </c>
      <c r="AC38" s="63">
        <v>0</v>
      </c>
      <c r="AE38" s="63">
        <v>0</v>
      </c>
      <c r="AG38" s="97">
        <v>0</v>
      </c>
      <c r="AH38" s="69"/>
      <c r="AI38" s="63">
        <v>0</v>
      </c>
      <c r="AK38" s="63">
        <v>0</v>
      </c>
      <c r="AM38" s="63">
        <v>0</v>
      </c>
      <c r="AO38" s="97">
        <v>37</v>
      </c>
      <c r="AP38" s="69"/>
      <c r="AQ38" s="63">
        <v>37</v>
      </c>
      <c r="AS38" s="63">
        <v>0</v>
      </c>
      <c r="AU38" s="63">
        <v>0</v>
      </c>
      <c r="AW38" s="97">
        <v>0</v>
      </c>
    </row>
    <row r="39" spans="1:49" s="58" customFormat="1" ht="14.1" customHeight="1" collapsed="1" x14ac:dyDescent="0.15">
      <c r="A39" s="69" t="s">
        <v>110</v>
      </c>
      <c r="B39" s="69"/>
      <c r="C39" s="97">
        <v>8061</v>
      </c>
      <c r="D39" s="63"/>
      <c r="E39" s="63">
        <v>6270</v>
      </c>
      <c r="F39" s="63"/>
      <c r="G39" s="63">
        <v>5859</v>
      </c>
      <c r="H39" s="63"/>
      <c r="I39" s="63">
        <v>4178</v>
      </c>
      <c r="J39" s="63"/>
      <c r="K39" s="97">
        <v>4008</v>
      </c>
      <c r="L39" s="63"/>
      <c r="M39" s="63">
        <v>1985</v>
      </c>
      <c r="N39" s="69"/>
      <c r="O39" s="63">
        <v>1676</v>
      </c>
      <c r="Q39" s="97">
        <v>2831</v>
      </c>
      <c r="S39" s="63">
        <v>2604</v>
      </c>
      <c r="U39" s="63">
        <v>1325</v>
      </c>
      <c r="W39" s="63">
        <v>1078</v>
      </c>
      <c r="Y39" s="97">
        <v>2939</v>
      </c>
      <c r="Z39" s="69"/>
      <c r="AA39" s="63">
        <v>2464</v>
      </c>
      <c r="AC39" s="63">
        <v>1451</v>
      </c>
      <c r="AE39" s="63">
        <v>1249</v>
      </c>
      <c r="AG39" s="97">
        <v>4520</v>
      </c>
      <c r="AH39" s="69"/>
      <c r="AI39" s="63">
        <v>4309</v>
      </c>
      <c r="AK39" s="63">
        <v>3947</v>
      </c>
      <c r="AM39" s="63">
        <v>3761</v>
      </c>
      <c r="AO39" s="97">
        <v>9951</v>
      </c>
      <c r="AP39" s="69"/>
      <c r="AQ39" s="63">
        <v>9654</v>
      </c>
      <c r="AS39" s="63">
        <v>6577</v>
      </c>
      <c r="AU39" s="63">
        <v>6368</v>
      </c>
      <c r="AW39" s="97">
        <v>7762</v>
      </c>
    </row>
    <row r="40" spans="1:49" s="58" customFormat="1" ht="14.1" customHeight="1" x14ac:dyDescent="0.15">
      <c r="A40" s="69" t="s">
        <v>182</v>
      </c>
      <c r="B40" s="69"/>
      <c r="C40" s="97">
        <v>0</v>
      </c>
      <c r="D40" s="63"/>
      <c r="E40" s="63">
        <v>0</v>
      </c>
      <c r="F40" s="63"/>
      <c r="G40" s="63">
        <v>0</v>
      </c>
      <c r="H40" s="63"/>
      <c r="I40" s="63">
        <v>0</v>
      </c>
      <c r="J40" s="63"/>
      <c r="K40" s="97">
        <v>0</v>
      </c>
      <c r="L40" s="63"/>
      <c r="M40" s="63">
        <v>0</v>
      </c>
      <c r="N40" s="69"/>
      <c r="O40" s="63">
        <v>0</v>
      </c>
      <c r="Q40" s="97">
        <v>0</v>
      </c>
      <c r="S40" s="63">
        <v>0</v>
      </c>
      <c r="U40" s="63">
        <v>0</v>
      </c>
      <c r="W40" s="63">
        <v>0</v>
      </c>
      <c r="Y40" s="97">
        <v>0</v>
      </c>
      <c r="Z40" s="69"/>
      <c r="AA40" s="63">
        <v>0</v>
      </c>
      <c r="AC40" s="63">
        <v>0</v>
      </c>
      <c r="AE40" s="63">
        <v>0</v>
      </c>
      <c r="AG40" s="97">
        <v>0</v>
      </c>
      <c r="AH40" s="69"/>
      <c r="AI40" s="63">
        <v>0</v>
      </c>
      <c r="AK40" s="63">
        <v>0</v>
      </c>
      <c r="AM40" s="63">
        <v>0</v>
      </c>
      <c r="AO40" s="97">
        <v>304</v>
      </c>
      <c r="AP40" s="69"/>
      <c r="AQ40" s="63">
        <v>304</v>
      </c>
      <c r="AS40" s="63">
        <v>0</v>
      </c>
      <c r="AU40" s="63">
        <v>0</v>
      </c>
      <c r="AW40" s="97">
        <v>0</v>
      </c>
    </row>
    <row r="41" spans="1:49" s="58" customFormat="1" ht="14.1" customHeight="1" x14ac:dyDescent="0.15">
      <c r="A41" s="69" t="s">
        <v>186</v>
      </c>
      <c r="B41" s="69"/>
      <c r="C41" s="97">
        <v>0</v>
      </c>
      <c r="D41" s="63"/>
      <c r="E41" s="63">
        <v>0</v>
      </c>
      <c r="F41" s="63"/>
      <c r="G41" s="63">
        <v>0</v>
      </c>
      <c r="H41" s="63"/>
      <c r="I41" s="63">
        <v>0</v>
      </c>
      <c r="J41" s="63"/>
      <c r="K41" s="97">
        <v>0</v>
      </c>
      <c r="L41" s="63"/>
      <c r="M41" s="63">
        <v>0</v>
      </c>
      <c r="N41" s="69"/>
      <c r="O41" s="63">
        <v>0</v>
      </c>
      <c r="Q41" s="97">
        <v>0</v>
      </c>
      <c r="S41" s="63">
        <v>0</v>
      </c>
      <c r="U41" s="63">
        <v>0</v>
      </c>
      <c r="W41" s="63">
        <v>0</v>
      </c>
      <c r="Y41" s="97">
        <v>0</v>
      </c>
      <c r="Z41" s="69"/>
      <c r="AA41" s="63">
        <v>0</v>
      </c>
      <c r="AC41" s="63">
        <v>0</v>
      </c>
      <c r="AE41" s="63">
        <v>0</v>
      </c>
      <c r="AG41" s="97">
        <v>-20</v>
      </c>
      <c r="AH41" s="69"/>
      <c r="AI41" s="63">
        <v>0</v>
      </c>
      <c r="AK41" s="63">
        <v>0</v>
      </c>
      <c r="AM41" s="63">
        <v>0</v>
      </c>
      <c r="AO41" s="97">
        <v>0</v>
      </c>
      <c r="AP41" s="69"/>
      <c r="AQ41" s="63">
        <v>0</v>
      </c>
      <c r="AS41" s="63">
        <v>0</v>
      </c>
      <c r="AU41" s="63">
        <v>0</v>
      </c>
      <c r="AW41" s="97">
        <v>442</v>
      </c>
    </row>
    <row r="42" spans="1:49" s="56" customFormat="1" ht="14.1" customHeight="1" thickBot="1" x14ac:dyDescent="0.2">
      <c r="A42" s="70" t="s">
        <v>111</v>
      </c>
      <c r="B42" s="70"/>
      <c r="C42" s="99">
        <f>SUM(C32:C41)</f>
        <v>8075</v>
      </c>
      <c r="D42" s="119"/>
      <c r="E42" s="71">
        <f>SUM(E32:E41)</f>
        <v>6287</v>
      </c>
      <c r="F42" s="119"/>
      <c r="G42" s="71">
        <f>SUM(G32:G41)</f>
        <v>5879</v>
      </c>
      <c r="H42" s="119"/>
      <c r="I42" s="71">
        <f>SUM(I32:I41)</f>
        <v>8012</v>
      </c>
      <c r="J42" s="119"/>
      <c r="K42" s="99">
        <f>SUM(K32:K41)</f>
        <v>6163</v>
      </c>
      <c r="L42" s="119"/>
      <c r="M42" s="71">
        <f>SUM(M32:M41)</f>
        <v>3119</v>
      </c>
      <c r="N42" s="70"/>
      <c r="O42" s="71">
        <f>SUM(O32:O41)</f>
        <v>1674</v>
      </c>
      <c r="Q42" s="99">
        <f>SUM(Q32:Q41)</f>
        <v>3832</v>
      </c>
      <c r="S42" s="71">
        <f>SUM(S32:S41)</f>
        <v>1381</v>
      </c>
      <c r="U42" s="71">
        <f>SUM(U32:U41)</f>
        <v>2300</v>
      </c>
      <c r="W42" s="71">
        <f>SUM(W32:W41)</f>
        <v>2053</v>
      </c>
      <c r="Y42" s="99">
        <f>SUM(Y32:Y41)</f>
        <v>1627</v>
      </c>
      <c r="Z42" s="70"/>
      <c r="AA42" s="71">
        <f>SUM(AA32:AA41)</f>
        <v>-116</v>
      </c>
      <c r="AC42" s="71">
        <f>SUM(AC32:AC41)</f>
        <v>1448</v>
      </c>
      <c r="AE42" s="71">
        <f>SUM(AE32:AE41)</f>
        <v>1248</v>
      </c>
      <c r="AG42" s="99">
        <f>SUM(AG32:AG41)</f>
        <v>3283</v>
      </c>
      <c r="AH42" s="70"/>
      <c r="AI42" s="71">
        <f>SUM(AI32:AI41)</f>
        <v>4262</v>
      </c>
      <c r="AK42" s="71">
        <f>SUM(AK32:AK41)</f>
        <v>3903</v>
      </c>
      <c r="AM42" s="71">
        <f>SUM(AM32:AM41)</f>
        <v>3727</v>
      </c>
      <c r="AO42" s="99">
        <f>SUM(AO32:AO41)</f>
        <v>10166</v>
      </c>
      <c r="AP42" s="70"/>
      <c r="AQ42" s="71">
        <f>SUM(AQ32:AQ41)</f>
        <v>9827</v>
      </c>
      <c r="AS42" s="71">
        <f>SUM(AS32:AS41)</f>
        <v>6472</v>
      </c>
      <c r="AU42" s="71">
        <f>SUM(AU32:AU41)</f>
        <v>6362</v>
      </c>
      <c r="AW42" s="99">
        <f>SUM(AW32:AW41)</f>
        <v>8304</v>
      </c>
    </row>
    <row r="43" spans="1:49" s="58" customFormat="1" ht="14.1" customHeight="1" thickTop="1" x14ac:dyDescent="0.15">
      <c r="C43" s="95"/>
      <c r="K43" s="95"/>
      <c r="Q43" s="95"/>
      <c r="Y43" s="95"/>
      <c r="AG43" s="95"/>
      <c r="AO43" s="95"/>
      <c r="AW43" s="95"/>
    </row>
    <row r="44" spans="1:49" s="58" customFormat="1" ht="14.1" customHeight="1" collapsed="1" x14ac:dyDescent="0.15">
      <c r="A44" s="57" t="s">
        <v>112</v>
      </c>
      <c r="B44" s="57"/>
      <c r="C44" s="95"/>
      <c r="K44" s="95"/>
      <c r="N44" s="57"/>
      <c r="Q44" s="95"/>
      <c r="Y44" s="95"/>
      <c r="Z44" s="57"/>
      <c r="AG44" s="95"/>
      <c r="AH44" s="57"/>
      <c r="AO44" s="95"/>
      <c r="AP44" s="57"/>
      <c r="AW44" s="95"/>
    </row>
    <row r="45" spans="1:49" s="58" customFormat="1" ht="14.1" customHeight="1" x14ac:dyDescent="0.15">
      <c r="A45" s="69" t="s">
        <v>277</v>
      </c>
      <c r="B45" s="57"/>
      <c r="C45" s="97">
        <v>0</v>
      </c>
      <c r="D45" s="63"/>
      <c r="E45" s="63">
        <v>0</v>
      </c>
      <c r="F45" s="63"/>
      <c r="G45" s="63">
        <v>0</v>
      </c>
      <c r="H45" s="63"/>
      <c r="I45" s="63">
        <v>0</v>
      </c>
      <c r="J45" s="63"/>
      <c r="K45" s="97">
        <v>36</v>
      </c>
      <c r="L45" s="63"/>
      <c r="M45" s="63">
        <v>0</v>
      </c>
      <c r="N45" s="57"/>
      <c r="O45" s="63">
        <v>0</v>
      </c>
      <c r="Q45" s="97">
        <v>0</v>
      </c>
      <c r="S45" s="63">
        <v>0</v>
      </c>
      <c r="U45" s="63">
        <v>0</v>
      </c>
      <c r="W45" s="63">
        <v>0</v>
      </c>
      <c r="Y45" s="97">
        <v>0</v>
      </c>
      <c r="Z45" s="57"/>
      <c r="AA45" s="63">
        <v>0</v>
      </c>
      <c r="AC45" s="63">
        <v>0</v>
      </c>
      <c r="AE45" s="63">
        <v>0</v>
      </c>
      <c r="AG45" s="97">
        <v>0</v>
      </c>
      <c r="AH45" s="57"/>
      <c r="AI45" s="63">
        <v>0</v>
      </c>
      <c r="AK45" s="63">
        <v>0</v>
      </c>
      <c r="AM45" s="63">
        <v>0</v>
      </c>
      <c r="AO45" s="97">
        <v>0</v>
      </c>
      <c r="AP45" s="57"/>
      <c r="AQ45" s="63">
        <v>0</v>
      </c>
      <c r="AS45" s="63">
        <v>0</v>
      </c>
      <c r="AU45" s="63">
        <v>0</v>
      </c>
      <c r="AW45" s="97">
        <v>664</v>
      </c>
    </row>
    <row r="46" spans="1:49" s="58" customFormat="1" ht="14.1" customHeight="1" x14ac:dyDescent="0.15">
      <c r="A46" s="69" t="s">
        <v>187</v>
      </c>
      <c r="B46" s="57"/>
      <c r="C46" s="97">
        <v>0</v>
      </c>
      <c r="D46" s="63"/>
      <c r="E46" s="63">
        <v>0</v>
      </c>
      <c r="F46" s="63"/>
      <c r="G46" s="63">
        <v>0</v>
      </c>
      <c r="H46" s="63"/>
      <c r="I46" s="63">
        <v>426</v>
      </c>
      <c r="J46" s="63"/>
      <c r="K46" s="97">
        <v>0</v>
      </c>
      <c r="L46" s="63"/>
      <c r="M46" s="63">
        <v>0</v>
      </c>
      <c r="N46" s="57"/>
      <c r="O46" s="63">
        <v>0</v>
      </c>
      <c r="Q46" s="97">
        <v>0</v>
      </c>
      <c r="S46" s="63">
        <v>0</v>
      </c>
      <c r="U46" s="63">
        <v>0</v>
      </c>
      <c r="W46" s="63">
        <v>0</v>
      </c>
      <c r="Y46" s="97">
        <v>0</v>
      </c>
      <c r="Z46" s="57"/>
      <c r="AA46" s="63">
        <v>0</v>
      </c>
      <c r="AC46" s="63">
        <v>0</v>
      </c>
      <c r="AE46" s="63">
        <v>0</v>
      </c>
      <c r="AG46" s="97">
        <v>0</v>
      </c>
      <c r="AH46" s="57"/>
      <c r="AI46" s="63">
        <v>0</v>
      </c>
      <c r="AK46" s="63">
        <v>0</v>
      </c>
      <c r="AM46" s="63">
        <v>0</v>
      </c>
      <c r="AO46" s="97">
        <v>0</v>
      </c>
      <c r="AP46" s="57"/>
      <c r="AQ46" s="63">
        <v>0</v>
      </c>
      <c r="AS46" s="63">
        <v>0</v>
      </c>
      <c r="AU46" s="63">
        <v>0</v>
      </c>
      <c r="AW46" s="97">
        <v>664</v>
      </c>
    </row>
    <row r="47" spans="1:49" s="58" customFormat="1" ht="14.1" customHeight="1" x14ac:dyDescent="0.15">
      <c r="A47" s="69" t="s">
        <v>113</v>
      </c>
      <c r="B47" s="69"/>
      <c r="C47" s="97">
        <v>-16</v>
      </c>
      <c r="D47" s="63"/>
      <c r="E47" s="63">
        <v>-16</v>
      </c>
      <c r="F47" s="63"/>
      <c r="G47" s="63">
        <v>-16</v>
      </c>
      <c r="H47" s="63"/>
      <c r="I47" s="63">
        <v>0</v>
      </c>
      <c r="J47" s="63"/>
      <c r="K47" s="97">
        <v>0</v>
      </c>
      <c r="L47" s="63"/>
      <c r="M47" s="63">
        <v>0</v>
      </c>
      <c r="N47" s="69"/>
      <c r="O47" s="63">
        <v>0</v>
      </c>
      <c r="Q47" s="97">
        <v>-36</v>
      </c>
      <c r="S47" s="63">
        <v>-36</v>
      </c>
      <c r="U47" s="63">
        <v>-36</v>
      </c>
      <c r="W47" s="63">
        <v>-36</v>
      </c>
      <c r="Y47" s="97">
        <v>-90</v>
      </c>
      <c r="Z47" s="69"/>
      <c r="AA47" s="63">
        <v>-90</v>
      </c>
      <c r="AC47" s="63">
        <v>0</v>
      </c>
      <c r="AE47" s="63">
        <v>0</v>
      </c>
      <c r="AG47" s="97">
        <v>0</v>
      </c>
      <c r="AH47" s="69"/>
      <c r="AI47" s="63">
        <v>0</v>
      </c>
      <c r="AK47" s="63">
        <v>0</v>
      </c>
      <c r="AM47" s="63">
        <v>0</v>
      </c>
      <c r="AO47" s="97">
        <v>0</v>
      </c>
      <c r="AP47" s="69"/>
      <c r="AQ47" s="63">
        <v>0</v>
      </c>
      <c r="AS47" s="63">
        <v>0</v>
      </c>
      <c r="AU47" s="63">
        <v>0</v>
      </c>
      <c r="AW47" s="97">
        <v>-32</v>
      </c>
    </row>
    <row r="48" spans="1:49" s="58" customFormat="1" ht="14.1" customHeight="1" x14ac:dyDescent="0.15">
      <c r="A48" s="69" t="s">
        <v>114</v>
      </c>
      <c r="B48" s="69"/>
      <c r="C48" s="97">
        <v>-7825</v>
      </c>
      <c r="D48" s="63"/>
      <c r="E48" s="63">
        <v>-6119</v>
      </c>
      <c r="F48" s="63"/>
      <c r="G48" s="63">
        <v>-5905</v>
      </c>
      <c r="H48" s="63"/>
      <c r="I48" s="63">
        <v>-4390</v>
      </c>
      <c r="J48" s="63"/>
      <c r="K48" s="97">
        <v>-3438</v>
      </c>
      <c r="L48" s="63"/>
      <c r="M48" s="63">
        <v>-1603</v>
      </c>
      <c r="N48" s="69"/>
      <c r="O48" s="63">
        <v>-1403</v>
      </c>
      <c r="Q48" s="97">
        <v>-3851</v>
      </c>
      <c r="S48" s="63">
        <v>-3668</v>
      </c>
      <c r="U48" s="63">
        <v>-2525</v>
      </c>
      <c r="W48" s="63">
        <v>-2354</v>
      </c>
      <c r="Y48" s="97">
        <v>-2402</v>
      </c>
      <c r="Z48" s="69"/>
      <c r="AA48" s="63">
        <v>-2234</v>
      </c>
      <c r="AC48" s="63">
        <v>-1241</v>
      </c>
      <c r="AE48" s="63">
        <v>-1072</v>
      </c>
      <c r="AG48" s="97">
        <v>-4391</v>
      </c>
      <c r="AH48" s="69"/>
      <c r="AI48" s="63">
        <v>-4223</v>
      </c>
      <c r="AK48" s="63">
        <v>-3886</v>
      </c>
      <c r="AM48" s="63">
        <v>-3718</v>
      </c>
      <c r="AO48" s="97">
        <v>-9711</v>
      </c>
      <c r="AP48" s="69"/>
      <c r="AQ48" s="63">
        <v>-9542</v>
      </c>
      <c r="AS48" s="63">
        <v>-6513</v>
      </c>
      <c r="AU48" s="63">
        <v>-6344</v>
      </c>
      <c r="AW48" s="97">
        <v>-6602</v>
      </c>
    </row>
    <row r="49" spans="1:49" s="58" customFormat="1" ht="14.1" customHeight="1" x14ac:dyDescent="0.15">
      <c r="A49" s="69" t="s">
        <v>115</v>
      </c>
      <c r="B49" s="69"/>
      <c r="C49" s="97">
        <v>2027</v>
      </c>
      <c r="D49" s="63"/>
      <c r="E49" s="63">
        <v>731</v>
      </c>
      <c r="F49" s="63"/>
      <c r="G49" s="63">
        <v>731</v>
      </c>
      <c r="H49" s="63"/>
      <c r="I49" s="63">
        <v>1248</v>
      </c>
      <c r="J49" s="63"/>
      <c r="K49" s="97">
        <v>0</v>
      </c>
      <c r="L49" s="63"/>
      <c r="M49" s="63">
        <v>0</v>
      </c>
      <c r="N49" s="69"/>
      <c r="O49" s="63">
        <v>0</v>
      </c>
      <c r="Q49" s="97">
        <v>3493</v>
      </c>
      <c r="S49" s="63">
        <v>3493</v>
      </c>
      <c r="U49" s="63">
        <v>0</v>
      </c>
      <c r="W49" s="63">
        <v>0</v>
      </c>
      <c r="Y49" s="97">
        <v>2492</v>
      </c>
      <c r="Z49" s="69"/>
      <c r="AA49" s="63">
        <v>2490</v>
      </c>
      <c r="AC49" s="63">
        <v>2490</v>
      </c>
      <c r="AE49" s="63">
        <v>0</v>
      </c>
      <c r="AG49" s="97">
        <v>1291</v>
      </c>
      <c r="AH49" s="69"/>
      <c r="AI49" s="63">
        <v>0</v>
      </c>
      <c r="AK49" s="63">
        <v>0</v>
      </c>
      <c r="AM49" s="63">
        <v>0</v>
      </c>
      <c r="AO49" s="97">
        <v>0</v>
      </c>
      <c r="AP49" s="69"/>
      <c r="AQ49" s="63">
        <v>0</v>
      </c>
      <c r="AS49" s="63">
        <v>0</v>
      </c>
      <c r="AU49" s="63">
        <v>0</v>
      </c>
      <c r="AW49" s="97">
        <v>20</v>
      </c>
    </row>
    <row r="50" spans="1:49" s="58" customFormat="1" ht="14.1" customHeight="1" x14ac:dyDescent="0.15">
      <c r="A50" s="69" t="s">
        <v>116</v>
      </c>
      <c r="B50" s="69"/>
      <c r="C50" s="97">
        <v>0</v>
      </c>
      <c r="D50" s="63"/>
      <c r="E50" s="63">
        <v>0</v>
      </c>
      <c r="F50" s="63"/>
      <c r="G50" s="63">
        <v>0</v>
      </c>
      <c r="H50" s="63"/>
      <c r="I50" s="63">
        <v>-3750</v>
      </c>
      <c r="J50" s="63"/>
      <c r="K50" s="97">
        <v>-1500</v>
      </c>
      <c r="L50" s="63"/>
      <c r="M50" s="63">
        <v>0</v>
      </c>
      <c r="N50" s="69"/>
      <c r="O50" s="63">
        <v>0</v>
      </c>
      <c r="Q50" s="97">
        <v>-2200</v>
      </c>
      <c r="S50" s="63">
        <v>-400</v>
      </c>
      <c r="U50" s="63">
        <v>-400</v>
      </c>
      <c r="W50" s="63">
        <v>0</v>
      </c>
      <c r="Y50" s="97">
        <v>0</v>
      </c>
      <c r="Z50" s="69"/>
      <c r="AA50" s="63">
        <v>0</v>
      </c>
      <c r="AC50" s="63">
        <v>0</v>
      </c>
      <c r="AE50" s="63">
        <v>0</v>
      </c>
      <c r="AG50" s="97">
        <v>0</v>
      </c>
      <c r="AH50" s="69"/>
      <c r="AI50" s="63">
        <v>0</v>
      </c>
      <c r="AK50" s="63">
        <v>0</v>
      </c>
      <c r="AM50" s="63">
        <v>0</v>
      </c>
      <c r="AO50" s="97">
        <v>0</v>
      </c>
      <c r="AP50" s="69"/>
      <c r="AQ50" s="63">
        <v>0</v>
      </c>
      <c r="AS50" s="63">
        <v>0</v>
      </c>
      <c r="AU50" s="63">
        <v>0</v>
      </c>
      <c r="AW50" s="97">
        <v>-520</v>
      </c>
    </row>
    <row r="51" spans="1:49" s="58" customFormat="1" ht="14.1" customHeight="1" x14ac:dyDescent="0.15">
      <c r="A51" s="69" t="s">
        <v>117</v>
      </c>
      <c r="B51" s="72"/>
      <c r="C51" s="97">
        <v>-2</v>
      </c>
      <c r="D51" s="63"/>
      <c r="E51" s="63">
        <v>-2</v>
      </c>
      <c r="F51" s="63"/>
      <c r="G51" s="63">
        <v>-1</v>
      </c>
      <c r="H51" s="63"/>
      <c r="I51" s="63">
        <v>-3</v>
      </c>
      <c r="J51" s="63"/>
      <c r="K51" s="97">
        <v>-3</v>
      </c>
      <c r="L51" s="63"/>
      <c r="M51" s="63">
        <v>-2</v>
      </c>
      <c r="N51" s="72"/>
      <c r="O51" s="63">
        <v>-1</v>
      </c>
      <c r="Q51" s="97">
        <v>-3</v>
      </c>
      <c r="S51" s="63">
        <v>-2</v>
      </c>
      <c r="U51" s="63">
        <v>-2</v>
      </c>
      <c r="W51" s="63">
        <v>-1</v>
      </c>
      <c r="Y51" s="97">
        <v>-3</v>
      </c>
      <c r="Z51" s="72"/>
      <c r="AA51" s="63">
        <v>-3</v>
      </c>
      <c r="AC51" s="63">
        <v>-2</v>
      </c>
      <c r="AE51" s="63">
        <v>-1</v>
      </c>
      <c r="AG51" s="97">
        <v>-2</v>
      </c>
      <c r="AH51" s="72"/>
      <c r="AI51" s="63">
        <v>-2</v>
      </c>
      <c r="AK51" s="63">
        <v>-1</v>
      </c>
      <c r="AM51" s="63">
        <v>-1</v>
      </c>
      <c r="AO51" s="97">
        <v>-1</v>
      </c>
      <c r="AP51" s="72"/>
      <c r="AQ51" s="63">
        <v>-1</v>
      </c>
      <c r="AS51" s="63">
        <v>0</v>
      </c>
      <c r="AU51" s="63">
        <v>0</v>
      </c>
      <c r="AW51" s="97">
        <v>0</v>
      </c>
    </row>
    <row r="52" spans="1:49" s="56" customFormat="1" ht="14.1" customHeight="1" thickBot="1" x14ac:dyDescent="0.2">
      <c r="A52" s="70" t="s">
        <v>119</v>
      </c>
      <c r="B52" s="70"/>
      <c r="C52" s="99">
        <f>SUM(C46:C51)</f>
        <v>-5816</v>
      </c>
      <c r="D52" s="119"/>
      <c r="E52" s="71">
        <f>SUM(E46:E51)</f>
        <v>-5406</v>
      </c>
      <c r="F52" s="119"/>
      <c r="G52" s="71">
        <f>SUM(G46:G51)</f>
        <v>-5191</v>
      </c>
      <c r="H52" s="119"/>
      <c r="I52" s="71">
        <f>SUM(I45:I51)</f>
        <v>-6469</v>
      </c>
      <c r="J52" s="119"/>
      <c r="K52" s="99">
        <f>SUM(K45:K51)</f>
        <v>-4905</v>
      </c>
      <c r="L52" s="119"/>
      <c r="M52" s="71">
        <f>SUM(M46:M51)</f>
        <v>-1605</v>
      </c>
      <c r="N52" s="70"/>
      <c r="O52" s="71">
        <f>SUM(O46:O51)</f>
        <v>-1404</v>
      </c>
      <c r="Q52" s="99">
        <f>SUM(Q46:Q51)</f>
        <v>-2597</v>
      </c>
      <c r="S52" s="71">
        <f>SUM(S46:S51)</f>
        <v>-613</v>
      </c>
      <c r="U52" s="71">
        <f>SUM(U46:U51)</f>
        <v>-2963</v>
      </c>
      <c r="W52" s="71">
        <f>SUM(W46:W51)</f>
        <v>-2391</v>
      </c>
      <c r="Y52" s="99">
        <f>SUM(Y46:Y51)</f>
        <v>-3</v>
      </c>
      <c r="Z52" s="70"/>
      <c r="AA52" s="71">
        <f>SUM(AA46:AA51)</f>
        <v>163</v>
      </c>
      <c r="AC52" s="71">
        <f>SUM(AC46:AC51)</f>
        <v>1247</v>
      </c>
      <c r="AE52" s="71">
        <f>SUM(AE46:AE51)</f>
        <v>-1073</v>
      </c>
      <c r="AG52" s="99">
        <f>SUM(AG46:AG51)</f>
        <v>-3102</v>
      </c>
      <c r="AH52" s="70"/>
      <c r="AI52" s="71">
        <f>SUM(AI46:AI51)</f>
        <v>-4225</v>
      </c>
      <c r="AK52" s="71">
        <f>SUM(AK46:AK51)</f>
        <v>-3887</v>
      </c>
      <c r="AM52" s="71">
        <f>SUM(AM46:AM51)</f>
        <v>-3719</v>
      </c>
      <c r="AO52" s="99">
        <f>SUM(AO46:AO51)</f>
        <v>-9712</v>
      </c>
      <c r="AP52" s="70"/>
      <c r="AQ52" s="71">
        <f>SUM(AQ46:AQ51)</f>
        <v>-9543</v>
      </c>
      <c r="AS52" s="71">
        <f>SUM(AS46:AS51)</f>
        <v>-6513</v>
      </c>
      <c r="AU52" s="71">
        <f>SUM(AU46:AU51)</f>
        <v>-6344</v>
      </c>
      <c r="AW52" s="99">
        <f>SUM(AW46:AW51)</f>
        <v>-6470</v>
      </c>
    </row>
    <row r="53" spans="1:49" s="56" customFormat="1" ht="14.1" customHeight="1" thickTop="1" thickBot="1" x14ac:dyDescent="0.2">
      <c r="A53" s="70" t="s">
        <v>121</v>
      </c>
      <c r="B53" s="70"/>
      <c r="C53" s="99">
        <f>C52+C42+C29</f>
        <v>1999</v>
      </c>
      <c r="D53" s="119"/>
      <c r="E53" s="71">
        <f>E52+E42+E29</f>
        <v>654</v>
      </c>
      <c r="F53" s="119"/>
      <c r="G53" s="71">
        <f>G52+G42+G29</f>
        <v>592</v>
      </c>
      <c r="H53" s="119"/>
      <c r="I53" s="71">
        <f>I52+I42+I29</f>
        <v>514</v>
      </c>
      <c r="J53" s="119"/>
      <c r="K53" s="99">
        <f>K52+K42+K29</f>
        <v>586</v>
      </c>
      <c r="L53" s="119"/>
      <c r="M53" s="71">
        <f>M52+M42+M29</f>
        <v>1207</v>
      </c>
      <c r="N53" s="70"/>
      <c r="O53" s="71">
        <f>O52+O42+O29</f>
        <v>99</v>
      </c>
      <c r="Q53" s="99">
        <f>Q52+Q42+Q29</f>
        <v>244</v>
      </c>
      <c r="S53" s="71">
        <f>S52+S42+S29</f>
        <v>147</v>
      </c>
      <c r="U53" s="71">
        <f>U52+U42+U29</f>
        <v>-1258</v>
      </c>
      <c r="W53" s="71">
        <f>W52+W42+W29</f>
        <v>-580</v>
      </c>
      <c r="Y53" s="99">
        <f>Y52+Y42+Y29</f>
        <v>1306</v>
      </c>
      <c r="Z53" s="70"/>
      <c r="AA53" s="71">
        <f>AA52+AA42+AA29</f>
        <v>-42</v>
      </c>
      <c r="AC53" s="71">
        <f>AC52+AC42+AC29</f>
        <v>2588</v>
      </c>
      <c r="AE53" s="71">
        <f>AE52+AE42+AE29</f>
        <v>121</v>
      </c>
      <c r="AG53" s="99">
        <f>AG52+AG42+AG29</f>
        <v>1</v>
      </c>
      <c r="AH53" s="70"/>
      <c r="AI53" s="71">
        <f>AI52+AI42+AI29</f>
        <v>-120</v>
      </c>
      <c r="AK53" s="71">
        <f>AK52+AK42+AK29</f>
        <v>-101</v>
      </c>
      <c r="AM53" s="71">
        <f>AM52+AM42+AM29</f>
        <v>-34</v>
      </c>
      <c r="AO53" s="99">
        <f>AO52+AO42+AO29</f>
        <v>155</v>
      </c>
      <c r="AP53" s="70"/>
      <c r="AQ53" s="71">
        <f>AQ52+AQ42+AQ29</f>
        <v>29</v>
      </c>
      <c r="AS53" s="71">
        <f>AS52+AS42+AS29</f>
        <v>-275</v>
      </c>
      <c r="AU53" s="71">
        <f>AU52+AU42+AU29</f>
        <v>-15</v>
      </c>
      <c r="AW53" s="99">
        <f>AW52+AW42+AW29</f>
        <v>865</v>
      </c>
    </row>
    <row r="54" spans="1:49" s="58" customFormat="1" ht="14.1" customHeight="1" thickTop="1" x14ac:dyDescent="0.15">
      <c r="A54" s="57"/>
      <c r="B54" s="57"/>
      <c r="C54" s="100"/>
      <c r="D54" s="74"/>
      <c r="E54" s="74"/>
      <c r="F54" s="74"/>
      <c r="G54" s="74"/>
      <c r="H54" s="74"/>
      <c r="I54" s="74"/>
      <c r="J54" s="74"/>
      <c r="K54" s="100"/>
      <c r="L54" s="74"/>
      <c r="M54" s="74"/>
      <c r="N54" s="57"/>
      <c r="O54" s="74"/>
      <c r="Q54" s="100"/>
      <c r="S54" s="74"/>
      <c r="U54" s="74"/>
      <c r="W54" s="74"/>
      <c r="Y54" s="100"/>
      <c r="Z54" s="57"/>
      <c r="AA54" s="74"/>
      <c r="AC54" s="74"/>
      <c r="AE54" s="74"/>
      <c r="AG54" s="100"/>
      <c r="AH54" s="57"/>
      <c r="AI54" s="74"/>
      <c r="AK54" s="74"/>
      <c r="AM54" s="74"/>
      <c r="AO54" s="100"/>
      <c r="AP54" s="57"/>
      <c r="AQ54" s="74"/>
      <c r="AS54" s="74"/>
      <c r="AU54" s="74"/>
      <c r="AW54" s="100"/>
    </row>
    <row r="55" spans="1:49" s="58" customFormat="1" ht="14.1" customHeight="1" x14ac:dyDescent="0.15">
      <c r="A55" s="69" t="s">
        <v>122</v>
      </c>
      <c r="B55" s="73"/>
      <c r="C55" s="97">
        <v>3156</v>
      </c>
      <c r="D55" s="63"/>
      <c r="E55" s="63">
        <v>3156</v>
      </c>
      <c r="F55" s="63"/>
      <c r="G55" s="63">
        <v>3156</v>
      </c>
      <c r="H55" s="63"/>
      <c r="I55" s="63">
        <v>2642</v>
      </c>
      <c r="J55" s="63"/>
      <c r="K55" s="97">
        <v>2642</v>
      </c>
      <c r="L55" s="63"/>
      <c r="M55" s="63">
        <v>2642</v>
      </c>
      <c r="N55" s="73"/>
      <c r="O55" s="63">
        <v>2642</v>
      </c>
      <c r="Q55" s="97">
        <v>2398</v>
      </c>
      <c r="S55" s="63">
        <v>2398</v>
      </c>
      <c r="U55" s="63">
        <v>2398</v>
      </c>
      <c r="W55" s="63">
        <v>2398</v>
      </c>
      <c r="Y55" s="97">
        <v>1092</v>
      </c>
      <c r="Z55" s="73"/>
      <c r="AA55" s="63">
        <v>1092</v>
      </c>
      <c r="AC55" s="63">
        <v>1092</v>
      </c>
      <c r="AE55" s="63">
        <v>1092</v>
      </c>
      <c r="AG55" s="97">
        <v>1091</v>
      </c>
      <c r="AH55" s="73"/>
      <c r="AI55" s="63">
        <v>1091</v>
      </c>
      <c r="AK55" s="63">
        <v>1091</v>
      </c>
      <c r="AM55" s="63">
        <v>1091</v>
      </c>
      <c r="AO55" s="97">
        <v>936</v>
      </c>
      <c r="AP55" s="73"/>
      <c r="AQ55" s="63">
        <v>936</v>
      </c>
      <c r="AS55" s="63">
        <v>936</v>
      </c>
      <c r="AU55" s="63">
        <v>936</v>
      </c>
      <c r="AW55" s="97">
        <v>71</v>
      </c>
    </row>
    <row r="56" spans="1:49" s="58" customFormat="1" ht="14.1" customHeight="1" x14ac:dyDescent="0.15">
      <c r="A56" s="69" t="s">
        <v>123</v>
      </c>
      <c r="B56" s="73"/>
      <c r="C56" s="97">
        <v>5155</v>
      </c>
      <c r="D56" s="63"/>
      <c r="E56" s="63">
        <v>3810</v>
      </c>
      <c r="F56" s="63"/>
      <c r="G56" s="63">
        <v>3748</v>
      </c>
      <c r="H56" s="63"/>
      <c r="I56" s="63">
        <v>3156</v>
      </c>
      <c r="J56" s="63"/>
      <c r="K56" s="97">
        <v>3228</v>
      </c>
      <c r="L56" s="63"/>
      <c r="M56" s="63">
        <v>3849</v>
      </c>
      <c r="N56" s="73"/>
      <c r="O56" s="63">
        <v>2741</v>
      </c>
      <c r="Q56" s="97">
        <v>2642</v>
      </c>
      <c r="S56" s="63">
        <v>2545</v>
      </c>
      <c r="U56" s="63">
        <v>1140</v>
      </c>
      <c r="W56" s="63">
        <v>1818</v>
      </c>
      <c r="Y56" s="97">
        <v>2398</v>
      </c>
      <c r="Z56" s="73"/>
      <c r="AA56" s="63">
        <v>1050</v>
      </c>
      <c r="AC56" s="63">
        <v>3680</v>
      </c>
      <c r="AE56" s="63">
        <v>1213</v>
      </c>
      <c r="AG56" s="97">
        <v>1092</v>
      </c>
      <c r="AH56" s="73"/>
      <c r="AI56" s="63">
        <v>971</v>
      </c>
      <c r="AK56" s="63">
        <v>990</v>
      </c>
      <c r="AM56" s="63">
        <v>1057</v>
      </c>
      <c r="AO56" s="97">
        <v>1091</v>
      </c>
      <c r="AP56" s="73"/>
      <c r="AQ56" s="63">
        <v>965</v>
      </c>
      <c r="AS56" s="63">
        <v>661</v>
      </c>
      <c r="AU56" s="63">
        <v>921</v>
      </c>
      <c r="AW56" s="97">
        <v>936</v>
      </c>
    </row>
    <row r="57" spans="1:49" s="56" customFormat="1" ht="14.1" customHeight="1" thickBot="1" x14ac:dyDescent="0.2">
      <c r="A57" s="75"/>
      <c r="B57" s="76"/>
      <c r="C57" s="99">
        <f>C56-C55</f>
        <v>1999</v>
      </c>
      <c r="D57" s="119"/>
      <c r="E57" s="71">
        <f>E56-E55</f>
        <v>654</v>
      </c>
      <c r="F57" s="119"/>
      <c r="G57" s="71">
        <f>G56-G55</f>
        <v>592</v>
      </c>
      <c r="H57" s="119"/>
      <c r="I57" s="71">
        <f>I56-I55</f>
        <v>514</v>
      </c>
      <c r="J57" s="119"/>
      <c r="K57" s="99">
        <f>K56-K55</f>
        <v>586</v>
      </c>
      <c r="L57" s="119"/>
      <c r="M57" s="71">
        <f>M56-M55</f>
        <v>1207</v>
      </c>
      <c r="N57" s="76"/>
      <c r="O57" s="71">
        <f>O56-O55</f>
        <v>99</v>
      </c>
      <c r="Q57" s="99">
        <f>Q56-Q55</f>
        <v>244</v>
      </c>
      <c r="S57" s="71">
        <f>S56-S55</f>
        <v>147</v>
      </c>
      <c r="U57" s="71">
        <f>U56-U55</f>
        <v>-1258</v>
      </c>
      <c r="W57" s="71">
        <f>W56-W55</f>
        <v>-580</v>
      </c>
      <c r="Y57" s="99">
        <f>Y56-Y55</f>
        <v>1306</v>
      </c>
      <c r="Z57" s="70"/>
      <c r="AA57" s="71">
        <f>AA56-AA55</f>
        <v>-42</v>
      </c>
      <c r="AC57" s="71">
        <f>AC56-AC55</f>
        <v>2588</v>
      </c>
      <c r="AE57" s="71">
        <f>AE56-AE55</f>
        <v>121</v>
      </c>
      <c r="AG57" s="99">
        <f>AG56-AG55</f>
        <v>1</v>
      </c>
      <c r="AH57" s="70"/>
      <c r="AI57" s="71">
        <f>AI56-AI55</f>
        <v>-120</v>
      </c>
      <c r="AK57" s="71">
        <f>AK56-AK55</f>
        <v>-101</v>
      </c>
      <c r="AM57" s="71">
        <f>AM56-AM55</f>
        <v>-34</v>
      </c>
      <c r="AO57" s="99">
        <f>AO56-AO55</f>
        <v>155</v>
      </c>
      <c r="AP57" s="70"/>
      <c r="AQ57" s="132">
        <f>AQ56-AQ55</f>
        <v>29</v>
      </c>
      <c r="AS57" s="71">
        <f>AS56-AS55</f>
        <v>-275</v>
      </c>
      <c r="AU57" s="71">
        <f>AU56-AU55</f>
        <v>-15</v>
      </c>
      <c r="AW57" s="99">
        <f>AW56-AW55</f>
        <v>865</v>
      </c>
    </row>
    <row r="58" spans="1:49" s="58" customFormat="1" ht="5.0999999999999996" customHeight="1" thickTop="1" x14ac:dyDescent="0.15"/>
    <row r="59" spans="1:49" s="58" customFormat="1" ht="14.1" customHeight="1" x14ac:dyDescent="0.15">
      <c r="A59" s="77" t="s">
        <v>25</v>
      </c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</row>
  </sheetData>
  <mergeCells count="1">
    <mergeCell ref="C5:AW5"/>
  </mergeCells>
  <conditionalFormatting sqref="A45:A46">
    <cfRule type="expression" dxfId="189" priority="1">
      <formula>COUNTBLANK(#REF!)&gt;0</formula>
    </cfRule>
    <cfRule type="expression" dxfId="188" priority="2">
      <formula>COUNTIF(#REF!,"&lt;&gt;"&amp;0)=0</formula>
    </cfRule>
  </conditionalFormatting>
  <conditionalFormatting sqref="A51">
    <cfRule type="expression" dxfId="187" priority="27">
      <formula>COUNTBLANK(#REF!)&gt;0</formula>
    </cfRule>
    <cfRule type="expression" dxfId="186" priority="28">
      <formula>COUNTIF(#REF!,"&lt;&gt;"&amp;0)=0</formula>
    </cfRule>
  </conditionalFormatting>
  <conditionalFormatting sqref="A19:B21 N19:N21 Z19:Z21 AH19:AH21 AP19:AP21 A22:A24 A32:B41 N32:N41 Z32:Z41 AH32:AH41 AP32:AP41 A47:B50 N47:N50 Z47:Z50">
    <cfRule type="expression" dxfId="185" priority="25">
      <formula>COUNTBLANK(#REF!)&gt;0</formula>
    </cfRule>
    <cfRule type="expression" dxfId="184" priority="26">
      <formula>COUNTIF(#REF!,"&lt;&gt;"&amp;0)=0</formula>
    </cfRule>
  </conditionalFormatting>
  <conditionalFormatting sqref="A27:B28 N27:N28 Z55:Z56 A55:B57 N55:N57">
    <cfRule type="expression" dxfId="183" priority="31">
      <formula>COUNTBLANK(#REF!)&gt;0</formula>
    </cfRule>
    <cfRule type="expression" dxfId="182" priority="32">
      <formula>COUNTIF(#REF!,"&lt;&gt;"&amp;0)=0</formula>
    </cfRule>
  </conditionalFormatting>
  <conditionalFormatting sqref="Z27:Z28">
    <cfRule type="expression" dxfId="181" priority="29">
      <formula>COUNTBLANK(#REF!)&gt;0</formula>
    </cfRule>
    <cfRule type="expression" dxfId="180" priority="30">
      <formula>COUNTIF(#REF!,"&lt;&gt;"&amp;0)=0</formula>
    </cfRule>
  </conditionalFormatting>
  <conditionalFormatting sqref="AH27:AH28">
    <cfRule type="expression" dxfId="179" priority="11">
      <formula>COUNTBLANK(#REF!)&gt;0</formula>
    </cfRule>
    <cfRule type="expression" dxfId="178" priority="12">
      <formula>COUNTIF(#REF!,"&lt;&gt;"&amp;0)=0</formula>
    </cfRule>
  </conditionalFormatting>
  <conditionalFormatting sqref="AH47:AH50">
    <cfRule type="expression" dxfId="177" priority="9">
      <formula>COUNTBLANK(#REF!)&gt;0</formula>
    </cfRule>
    <cfRule type="expression" dxfId="176" priority="10">
      <formula>COUNTIF(#REF!,"&lt;&gt;"&amp;0)=0</formula>
    </cfRule>
  </conditionalFormatting>
  <conditionalFormatting sqref="AH55:AH56">
    <cfRule type="expression" dxfId="175" priority="13">
      <formula>COUNTBLANK(#REF!)&gt;0</formula>
    </cfRule>
    <cfRule type="expression" dxfId="174" priority="14">
      <formula>COUNTIF(#REF!,"&lt;&gt;"&amp;0)=0</formula>
    </cfRule>
  </conditionalFormatting>
  <conditionalFormatting sqref="AP27:AP28">
    <cfRule type="expression" dxfId="173" priority="5">
      <formula>COUNTBLANK(#REF!)&gt;0</formula>
    </cfRule>
    <cfRule type="expression" dxfId="172" priority="6">
      <formula>COUNTIF(#REF!,"&lt;&gt;"&amp;0)=0</formula>
    </cfRule>
  </conditionalFormatting>
  <conditionalFormatting sqref="AP47:AP50">
    <cfRule type="expression" dxfId="171" priority="3">
      <formula>COUNTBLANK(#REF!)&gt;0</formula>
    </cfRule>
    <cfRule type="expression" dxfId="170" priority="4">
      <formula>COUNTIF(#REF!,"&lt;&gt;"&amp;0)=0</formula>
    </cfRule>
  </conditionalFormatting>
  <conditionalFormatting sqref="AP55:AP56">
    <cfRule type="expression" dxfId="169" priority="7">
      <formula>COUNTBLANK(#REF!)&gt;0</formula>
    </cfRule>
    <cfRule type="expression" dxfId="168" priority="8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  <customPr name="EpmWorksheetKeyString_GU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3F260-5529-49C6-85EA-C70223F3E4C2}">
  <sheetPr codeName="Planilha4">
    <tabColor rgb="FFEEAA6F"/>
    <outlinePr summaryBelow="0"/>
  </sheetPr>
  <dimension ref="A1:BA87"/>
  <sheetViews>
    <sheetView showGridLines="0" zoomScaleNormal="100" zoomScaleSheetLayoutView="100" workbookViewId="0">
      <pane xSplit="5" ySplit="5" topLeftCell="F55" activePane="bottomRight" state="frozen"/>
      <selection pane="topRight"/>
      <selection pane="bottomLeft"/>
      <selection pane="bottomRight" activeCell="L60" sqref="L60"/>
    </sheetView>
  </sheetViews>
  <sheetFormatPr defaultColWidth="9.140625" defaultRowHeight="10.5" outlineLevelCol="1" x14ac:dyDescent="0.15"/>
  <cols>
    <col min="1" max="3" width="2.7109375" style="3" customWidth="1"/>
    <col min="4" max="4" width="43.140625" style="3" customWidth="1"/>
    <col min="5" max="5" width="0.85546875" style="3" customWidth="1"/>
    <col min="6" max="6" width="12.85546875" style="3" customWidth="1"/>
    <col min="7" max="7" width="0.85546875" style="3" customWidth="1"/>
    <col min="8" max="8" width="12.85546875" style="3" customWidth="1"/>
    <col min="9" max="9" width="0.85546875" style="3" customWidth="1"/>
    <col min="10" max="10" width="12.85546875" style="3" customWidth="1"/>
    <col min="11" max="11" width="0.85546875" style="3" customWidth="1"/>
    <col min="12" max="12" width="12.85546875" style="3" customWidth="1"/>
    <col min="13" max="13" width="0.85546875" style="3" customWidth="1"/>
    <col min="14" max="14" width="12.85546875" style="3" customWidth="1"/>
    <col min="15" max="15" width="0.85546875" style="3" customWidth="1"/>
    <col min="16" max="16" width="12.85546875" style="3" customWidth="1"/>
    <col min="17" max="17" width="0.85546875" style="3" customWidth="1"/>
    <col min="18" max="18" width="12.7109375" style="3" customWidth="1"/>
    <col min="19" max="19" width="0.85546875" style="3" customWidth="1"/>
    <col min="20" max="20" width="12.7109375" style="3" customWidth="1"/>
    <col min="21" max="21" width="0.85546875" style="3" customWidth="1" outlineLevel="1"/>
    <col min="22" max="22" width="12.7109375" style="3" customWidth="1" outlineLevel="1"/>
    <col min="23" max="23" width="0.85546875" style="3" customWidth="1" outlineLevel="1"/>
    <col min="24" max="24" width="12.7109375" style="3" customWidth="1" outlineLevel="1"/>
    <col min="25" max="25" width="0.85546875" style="3" customWidth="1" outlineLevel="1"/>
    <col min="26" max="26" width="12.7109375" style="3" customWidth="1" outlineLevel="1"/>
    <col min="27" max="27" width="0.85546875" style="3" customWidth="1"/>
    <col min="28" max="28" width="12.7109375" style="3" customWidth="1"/>
    <col min="29" max="29" width="0.85546875" style="3" customWidth="1" outlineLevel="1"/>
    <col min="30" max="30" width="12.7109375" style="3" customWidth="1" outlineLevel="1"/>
    <col min="31" max="31" width="0.85546875" style="3" customWidth="1" outlineLevel="1"/>
    <col min="32" max="32" width="12.7109375" style="3" customWidth="1" outlineLevel="1"/>
    <col min="33" max="33" width="0.85546875" style="3" customWidth="1" outlineLevel="1"/>
    <col min="34" max="34" width="12.7109375" style="3" customWidth="1" outlineLevel="1"/>
    <col min="35" max="35" width="0.85546875" style="3" customWidth="1"/>
    <col min="36" max="36" width="12.7109375" style="3" customWidth="1"/>
    <col min="37" max="37" width="0.85546875" style="3" customWidth="1" outlineLevel="1"/>
    <col min="38" max="38" width="12.7109375" style="3" customWidth="1" outlineLevel="1"/>
    <col min="39" max="39" width="0.85546875" style="3" customWidth="1" outlineLevel="1"/>
    <col min="40" max="40" width="12.7109375" style="3" customWidth="1" outlineLevel="1"/>
    <col min="41" max="41" width="0.85546875" style="3" customWidth="1" outlineLevel="1"/>
    <col min="42" max="42" width="12.7109375" style="3" customWidth="1" outlineLevel="1"/>
    <col min="43" max="43" width="0.85546875" style="3" customWidth="1"/>
    <col min="44" max="44" width="12.7109375" style="3" customWidth="1"/>
    <col min="45" max="45" width="0.85546875" style="3" customWidth="1" outlineLevel="1"/>
    <col min="46" max="46" width="12.7109375" style="3" customWidth="1" outlineLevel="1"/>
    <col min="47" max="47" width="0.85546875" style="3" customWidth="1" outlineLevel="1"/>
    <col min="48" max="48" width="12.7109375" style="3" customWidth="1" outlineLevel="1"/>
    <col min="49" max="49" width="0.85546875" style="3" customWidth="1" outlineLevel="1"/>
    <col min="50" max="50" width="12.7109375" style="3" customWidth="1" outlineLevel="1"/>
    <col min="51" max="51" width="0.85546875" style="3" customWidth="1"/>
    <col min="52" max="52" width="12.7109375" style="3" customWidth="1"/>
    <col min="53" max="53" width="0.85546875" style="3" customWidth="1"/>
    <col min="54" max="16384" width="9.140625" style="3"/>
  </cols>
  <sheetData>
    <row r="1" spans="1:53" s="24" customFormat="1" x14ac:dyDescent="0.15">
      <c r="A1" s="152"/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8"/>
      <c r="U1" s="147"/>
      <c r="V1" s="148"/>
      <c r="W1" s="147"/>
      <c r="X1" s="148"/>
      <c r="Y1" s="147"/>
      <c r="Z1" s="148"/>
      <c r="AA1" s="147"/>
      <c r="AB1" s="148"/>
      <c r="AC1" s="147"/>
      <c r="AD1" s="148"/>
      <c r="AE1" s="147"/>
      <c r="AF1" s="148"/>
      <c r="AG1" s="147"/>
      <c r="AH1" s="148"/>
      <c r="AI1" s="147"/>
      <c r="AJ1" s="148"/>
      <c r="AK1" s="147"/>
      <c r="AL1" s="148"/>
      <c r="AM1" s="147"/>
      <c r="AN1" s="148"/>
      <c r="AO1" s="147"/>
      <c r="AP1" s="148"/>
      <c r="AQ1" s="147"/>
      <c r="AR1" s="148"/>
      <c r="AS1" s="147"/>
      <c r="AT1" s="148"/>
      <c r="AU1" s="147"/>
      <c r="AV1" s="148"/>
      <c r="AW1" s="147"/>
      <c r="AX1" s="148"/>
      <c r="AY1" s="147"/>
      <c r="AZ1" s="148"/>
    </row>
    <row r="2" spans="1:53" s="24" customFormat="1" ht="14.25" customHeight="1" x14ac:dyDescent="0.15">
      <c r="A2" s="156"/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8"/>
      <c r="U2" s="147"/>
      <c r="V2" s="148"/>
      <c r="W2" s="147"/>
      <c r="X2" s="148"/>
      <c r="Y2" s="147"/>
      <c r="Z2" s="148"/>
      <c r="AA2" s="147"/>
      <c r="AB2" s="148"/>
      <c r="AC2" s="147"/>
      <c r="AD2" s="148"/>
      <c r="AE2" s="147"/>
      <c r="AF2" s="148"/>
      <c r="AG2" s="147"/>
      <c r="AH2" s="148"/>
      <c r="AI2" s="147"/>
      <c r="AJ2" s="148"/>
      <c r="AK2" s="147"/>
      <c r="AL2" s="148"/>
      <c r="AM2" s="147"/>
      <c r="AN2" s="148"/>
      <c r="AO2" s="147"/>
      <c r="AP2" s="148"/>
      <c r="AQ2" s="147"/>
      <c r="AR2" s="148"/>
      <c r="AS2" s="147"/>
      <c r="AT2" s="148"/>
      <c r="AU2" s="147"/>
      <c r="AV2" s="148"/>
      <c r="AW2" s="147"/>
      <c r="AX2" s="148"/>
      <c r="AY2" s="147"/>
      <c r="AZ2" s="148"/>
    </row>
    <row r="3" spans="1:53" x14ac:dyDescent="0.15">
      <c r="A3" s="147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</row>
    <row r="4" spans="1:53" s="7" customFormat="1" ht="14.1" customHeight="1" collapsed="1" x14ac:dyDescent="0.25">
      <c r="A4" s="170" t="s">
        <v>154</v>
      </c>
      <c r="B4" s="147"/>
      <c r="C4" s="147"/>
      <c r="D4" s="147"/>
      <c r="E4" s="150"/>
      <c r="F4" s="244" t="s">
        <v>1</v>
      </c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4"/>
      <c r="Y4" s="244"/>
      <c r="Z4" s="244"/>
      <c r="AA4" s="244"/>
      <c r="AB4" s="244"/>
      <c r="AC4" s="244"/>
      <c r="AD4" s="244"/>
      <c r="AE4" s="244"/>
      <c r="AF4" s="244"/>
      <c r="AG4" s="244"/>
      <c r="AH4" s="244"/>
      <c r="AI4" s="244"/>
      <c r="AJ4" s="244"/>
      <c r="AK4" s="244"/>
      <c r="AL4" s="244"/>
      <c r="AM4" s="244"/>
      <c r="AN4" s="244"/>
      <c r="AO4" s="244"/>
      <c r="AP4" s="244"/>
      <c r="AQ4" s="244"/>
      <c r="AR4" s="244"/>
      <c r="AS4" s="244"/>
      <c r="AT4" s="244"/>
      <c r="AU4" s="244"/>
      <c r="AV4" s="244"/>
      <c r="AW4" s="244"/>
      <c r="AX4" s="244"/>
      <c r="AY4" s="244"/>
      <c r="AZ4" s="244"/>
      <c r="BA4" s="8"/>
    </row>
    <row r="5" spans="1:53" s="7" customFormat="1" ht="16.5" customHeight="1" x14ac:dyDescent="0.15">
      <c r="A5" s="161" t="s">
        <v>80</v>
      </c>
      <c r="B5" s="147"/>
      <c r="C5" s="147"/>
      <c r="D5" s="147"/>
      <c r="E5" s="152"/>
      <c r="F5" s="153">
        <v>45565</v>
      </c>
      <c r="G5" s="154"/>
      <c r="H5" s="153">
        <v>45473</v>
      </c>
      <c r="I5" s="154"/>
      <c r="J5" s="153">
        <v>45382</v>
      </c>
      <c r="K5" s="152"/>
      <c r="L5" s="153">
        <v>45291</v>
      </c>
      <c r="M5" s="154"/>
      <c r="N5" s="153">
        <v>45199</v>
      </c>
      <c r="O5" s="154"/>
      <c r="P5" s="153">
        <v>45107</v>
      </c>
      <c r="Q5" s="152"/>
      <c r="R5" s="153" t="s">
        <v>50</v>
      </c>
      <c r="S5" s="154"/>
      <c r="T5" s="153" t="s">
        <v>51</v>
      </c>
      <c r="U5" s="152"/>
      <c r="V5" s="153">
        <v>44834</v>
      </c>
      <c r="W5" s="152"/>
      <c r="X5" s="153">
        <v>44742</v>
      </c>
      <c r="Y5" s="152"/>
      <c r="Z5" s="153">
        <v>44651</v>
      </c>
      <c r="AA5" s="152"/>
      <c r="AB5" s="153">
        <v>44561</v>
      </c>
      <c r="AC5" s="152"/>
      <c r="AD5" s="153">
        <v>44469</v>
      </c>
      <c r="AE5" s="152"/>
      <c r="AF5" s="153">
        <v>44377</v>
      </c>
      <c r="AG5" s="152"/>
      <c r="AH5" s="153">
        <v>44286</v>
      </c>
      <c r="AI5" s="152"/>
      <c r="AJ5" s="153">
        <v>44196</v>
      </c>
      <c r="AK5" s="152"/>
      <c r="AL5" s="153">
        <v>44104</v>
      </c>
      <c r="AM5" s="152"/>
      <c r="AN5" s="153">
        <v>44012</v>
      </c>
      <c r="AO5" s="152"/>
      <c r="AP5" s="153">
        <v>43921</v>
      </c>
      <c r="AQ5" s="152"/>
      <c r="AR5" s="153">
        <v>43830</v>
      </c>
      <c r="AS5" s="152"/>
      <c r="AT5" s="153">
        <v>43738</v>
      </c>
      <c r="AU5" s="152"/>
      <c r="AV5" s="153">
        <v>43646</v>
      </c>
      <c r="AW5" s="152"/>
      <c r="AX5" s="153">
        <v>43555</v>
      </c>
      <c r="AY5" s="152"/>
      <c r="AZ5" s="153">
        <v>43465</v>
      </c>
      <c r="BA5" s="9"/>
    </row>
    <row r="6" spans="1:53" s="7" customFormat="1" ht="14.1" customHeight="1" x14ac:dyDescent="0.15">
      <c r="A6" s="9" t="s">
        <v>2</v>
      </c>
      <c r="B6" s="9"/>
      <c r="C6" s="9"/>
      <c r="D6" s="9"/>
      <c r="E6" s="9"/>
      <c r="F6" s="81"/>
      <c r="G6" s="9"/>
      <c r="H6" s="9"/>
      <c r="I6" s="9"/>
      <c r="J6" s="9"/>
      <c r="K6" s="9"/>
      <c r="L6" s="81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81"/>
      <c r="AC6" s="9"/>
      <c r="AD6" s="9"/>
      <c r="AE6" s="9"/>
      <c r="AF6" s="9"/>
      <c r="AG6" s="9"/>
      <c r="AH6" s="9"/>
      <c r="AI6" s="9"/>
      <c r="AJ6" s="81"/>
      <c r="AK6" s="9"/>
      <c r="AL6" s="9"/>
      <c r="AM6" s="9"/>
      <c r="AN6" s="9"/>
      <c r="AO6" s="9"/>
      <c r="AP6" s="9"/>
      <c r="AQ6" s="9"/>
      <c r="AR6" s="81"/>
      <c r="AS6" s="9"/>
      <c r="AT6" s="9"/>
      <c r="AU6" s="9"/>
      <c r="AV6" s="9"/>
      <c r="AW6" s="9"/>
      <c r="AX6" s="9"/>
      <c r="AY6" s="9"/>
      <c r="AZ6" s="81"/>
      <c r="BA6" s="9"/>
    </row>
    <row r="7" spans="1:53" s="7" customFormat="1" ht="6" customHeight="1" x14ac:dyDescent="0.15">
      <c r="A7" s="9"/>
      <c r="B7" s="9"/>
      <c r="C7" s="9"/>
      <c r="D7" s="9"/>
      <c r="E7" s="9"/>
      <c r="F7" s="81"/>
      <c r="G7" s="9"/>
      <c r="H7" s="9"/>
      <c r="I7" s="9"/>
      <c r="J7" s="9"/>
      <c r="K7" s="9"/>
      <c r="L7" s="81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81"/>
      <c r="AC7" s="9"/>
      <c r="AD7" s="9"/>
      <c r="AE7" s="9"/>
      <c r="AF7" s="9"/>
      <c r="AG7" s="9"/>
      <c r="AH7" s="9"/>
      <c r="AI7" s="9"/>
      <c r="AJ7" s="81"/>
      <c r="AK7" s="9"/>
      <c r="AL7" s="9"/>
      <c r="AM7" s="9"/>
      <c r="AN7" s="9"/>
      <c r="AO7" s="9"/>
      <c r="AP7" s="9"/>
      <c r="AQ7" s="9"/>
      <c r="AR7" s="81"/>
      <c r="AS7" s="9"/>
      <c r="AT7" s="9"/>
      <c r="AU7" s="9"/>
      <c r="AV7" s="9"/>
      <c r="AW7" s="9"/>
      <c r="AX7" s="9"/>
      <c r="AY7" s="9"/>
      <c r="AZ7" s="81"/>
      <c r="BA7" s="9"/>
    </row>
    <row r="8" spans="1:53" s="7" customFormat="1" ht="14.1" customHeight="1" x14ac:dyDescent="0.15">
      <c r="A8" s="44" t="s">
        <v>3</v>
      </c>
      <c r="B8" s="9"/>
      <c r="C8" s="9"/>
      <c r="D8" s="9"/>
      <c r="E8" s="9"/>
      <c r="F8" s="81"/>
      <c r="G8" s="9"/>
      <c r="H8" s="9"/>
      <c r="I8" s="9"/>
      <c r="J8" s="9"/>
      <c r="K8" s="9"/>
      <c r="L8" s="81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81"/>
      <c r="AC8" s="9"/>
      <c r="AD8" s="9"/>
      <c r="AE8" s="9"/>
      <c r="AF8" s="9"/>
      <c r="AG8" s="9"/>
      <c r="AH8" s="9"/>
      <c r="AI8" s="9"/>
      <c r="AJ8" s="81"/>
      <c r="AK8" s="9"/>
      <c r="AL8" s="9"/>
      <c r="AM8" s="9"/>
      <c r="AN8" s="9"/>
      <c r="AO8" s="9"/>
      <c r="AP8" s="9"/>
      <c r="AQ8" s="9"/>
      <c r="AR8" s="81"/>
      <c r="AS8" s="9"/>
      <c r="AT8" s="9"/>
      <c r="AU8" s="9"/>
      <c r="AV8" s="9"/>
      <c r="AW8" s="9"/>
      <c r="AX8" s="9"/>
      <c r="AY8" s="9"/>
      <c r="AZ8" s="81"/>
      <c r="BA8" s="9"/>
    </row>
    <row r="9" spans="1:53" ht="14.1" customHeight="1" x14ac:dyDescent="0.15">
      <c r="B9" s="3" t="s">
        <v>4</v>
      </c>
      <c r="E9" s="4"/>
      <c r="F9" s="82">
        <v>6897</v>
      </c>
      <c r="G9" s="13"/>
      <c r="H9" s="13">
        <v>5920</v>
      </c>
      <c r="I9" s="13"/>
      <c r="J9" s="13">
        <v>6613</v>
      </c>
      <c r="K9" s="4"/>
      <c r="L9" s="82">
        <v>5977</v>
      </c>
      <c r="M9" s="13"/>
      <c r="N9" s="13">
        <v>4889</v>
      </c>
      <c r="O9" s="13"/>
      <c r="P9" s="13">
        <v>5547</v>
      </c>
      <c r="Q9" s="6"/>
      <c r="R9" s="13">
        <v>4288</v>
      </c>
      <c r="S9" s="6"/>
      <c r="T9" s="13">
        <v>4472</v>
      </c>
      <c r="U9" s="6"/>
      <c r="V9" s="13">
        <v>4538</v>
      </c>
      <c r="W9" s="6"/>
      <c r="X9" s="13">
        <v>3165</v>
      </c>
      <c r="Y9" s="6"/>
      <c r="Z9" s="13">
        <v>3451</v>
      </c>
      <c r="AA9" s="6"/>
      <c r="AB9" s="82">
        <v>3876</v>
      </c>
      <c r="AC9" s="6"/>
      <c r="AD9" s="13">
        <v>2517</v>
      </c>
      <c r="AE9" s="6"/>
      <c r="AF9" s="13">
        <v>5067</v>
      </c>
      <c r="AG9" s="6"/>
      <c r="AH9" s="13">
        <v>2541</v>
      </c>
      <c r="AI9" s="6"/>
      <c r="AJ9" s="82">
        <v>2887</v>
      </c>
      <c r="AK9" s="6"/>
      <c r="AL9" s="13">
        <v>2600</v>
      </c>
      <c r="AM9" s="6"/>
      <c r="AN9" s="13">
        <v>2630</v>
      </c>
      <c r="AO9" s="6"/>
      <c r="AP9" s="13">
        <v>2424</v>
      </c>
      <c r="AQ9" s="6"/>
      <c r="AR9" s="82">
        <v>2369</v>
      </c>
      <c r="AS9" s="6"/>
      <c r="AT9" s="13">
        <v>2031</v>
      </c>
      <c r="AU9" s="6"/>
      <c r="AV9" s="13">
        <v>2205</v>
      </c>
      <c r="AW9" s="6"/>
      <c r="AX9" s="13">
        <v>1877</v>
      </c>
      <c r="AY9" s="6"/>
      <c r="AZ9" s="82">
        <v>2421</v>
      </c>
      <c r="BA9" s="6"/>
    </row>
    <row r="10" spans="1:53" ht="14.1" customHeight="1" x14ac:dyDescent="0.15">
      <c r="B10" s="3" t="s">
        <v>294</v>
      </c>
      <c r="D10" s="7"/>
      <c r="E10" s="4"/>
      <c r="F10" s="82">
        <v>459</v>
      </c>
      <c r="G10" s="13"/>
      <c r="H10" s="13">
        <v>0</v>
      </c>
      <c r="I10" s="13"/>
      <c r="J10" s="13">
        <v>0</v>
      </c>
      <c r="K10" s="4"/>
      <c r="L10" s="82">
        <v>0</v>
      </c>
      <c r="M10" s="13"/>
      <c r="N10" s="13">
        <v>0</v>
      </c>
      <c r="O10" s="13"/>
      <c r="P10" s="13">
        <v>0</v>
      </c>
      <c r="Q10" s="6"/>
      <c r="R10" s="13">
        <v>0</v>
      </c>
      <c r="S10" s="6"/>
      <c r="T10" s="13">
        <v>0</v>
      </c>
      <c r="U10" s="6"/>
      <c r="V10" s="13">
        <v>0</v>
      </c>
      <c r="W10" s="6"/>
      <c r="X10" s="13">
        <v>0</v>
      </c>
      <c r="Y10" s="6"/>
      <c r="Z10" s="13">
        <v>0</v>
      </c>
      <c r="AA10" s="6"/>
      <c r="AB10" s="82">
        <v>0</v>
      </c>
      <c r="AC10" s="6"/>
      <c r="AD10" s="13">
        <v>0</v>
      </c>
      <c r="AE10" s="6"/>
      <c r="AF10" s="13">
        <v>0</v>
      </c>
      <c r="AG10" s="6"/>
      <c r="AH10" s="13">
        <v>0</v>
      </c>
      <c r="AI10" s="6"/>
      <c r="AJ10" s="82">
        <v>0</v>
      </c>
      <c r="AK10" s="6"/>
      <c r="AL10" s="13">
        <v>0</v>
      </c>
      <c r="AM10" s="6"/>
      <c r="AN10" s="13">
        <v>0</v>
      </c>
      <c r="AO10" s="6"/>
      <c r="AP10" s="13">
        <v>0</v>
      </c>
      <c r="AQ10" s="6"/>
      <c r="AR10" s="82">
        <v>0</v>
      </c>
      <c r="AS10" s="6"/>
      <c r="AT10" s="13">
        <v>0</v>
      </c>
      <c r="AU10" s="6"/>
      <c r="AV10" s="13">
        <v>0</v>
      </c>
      <c r="AW10" s="6"/>
      <c r="AX10" s="13">
        <v>0</v>
      </c>
      <c r="AY10" s="6"/>
      <c r="AZ10" s="82">
        <v>0</v>
      </c>
      <c r="BA10" s="6"/>
    </row>
    <row r="11" spans="1:53" ht="14.1" customHeight="1" x14ac:dyDescent="0.15">
      <c r="B11" s="3" t="s">
        <v>5</v>
      </c>
      <c r="D11" s="7"/>
      <c r="E11" s="4"/>
      <c r="F11" s="82">
        <v>1620</v>
      </c>
      <c r="G11" s="13"/>
      <c r="H11" s="13">
        <v>1726</v>
      </c>
      <c r="I11" s="13"/>
      <c r="J11" s="13">
        <v>1773</v>
      </c>
      <c r="K11" s="4"/>
      <c r="L11" s="82">
        <v>1716</v>
      </c>
      <c r="M11" s="13"/>
      <c r="N11" s="13">
        <v>3319</v>
      </c>
      <c r="O11" s="13"/>
      <c r="P11" s="13">
        <v>2059</v>
      </c>
      <c r="Q11" s="6"/>
      <c r="R11" s="13">
        <v>1993</v>
      </c>
      <c r="S11" s="6"/>
      <c r="T11" s="13">
        <v>2005</v>
      </c>
      <c r="U11" s="6"/>
      <c r="V11" s="13">
        <v>2038</v>
      </c>
      <c r="W11" s="6"/>
      <c r="X11" s="13">
        <v>1852</v>
      </c>
      <c r="Y11" s="6"/>
      <c r="Z11" s="13">
        <v>1539</v>
      </c>
      <c r="AA11" s="6"/>
      <c r="AB11" s="82">
        <v>1516</v>
      </c>
      <c r="AC11" s="6"/>
      <c r="AD11" s="13">
        <v>1412</v>
      </c>
      <c r="AE11" s="6"/>
      <c r="AF11" s="13">
        <v>1440</v>
      </c>
      <c r="AG11" s="6"/>
      <c r="AH11" s="13">
        <v>1453</v>
      </c>
      <c r="AI11" s="6"/>
      <c r="AJ11" s="82">
        <v>1473</v>
      </c>
      <c r="AK11" s="6"/>
      <c r="AL11" s="13">
        <v>1214</v>
      </c>
      <c r="AM11" s="6"/>
      <c r="AN11" s="13">
        <v>1191</v>
      </c>
      <c r="AO11" s="6"/>
      <c r="AP11" s="13">
        <v>1166</v>
      </c>
      <c r="AQ11" s="6"/>
      <c r="AR11" s="82">
        <v>1213</v>
      </c>
      <c r="AS11" s="6"/>
      <c r="AT11" s="13">
        <v>1091</v>
      </c>
      <c r="AU11" s="6"/>
      <c r="AV11" s="13">
        <v>1082</v>
      </c>
      <c r="AW11" s="6"/>
      <c r="AX11" s="13">
        <v>1053</v>
      </c>
      <c r="AY11" s="6"/>
      <c r="AZ11" s="82">
        <v>1030</v>
      </c>
      <c r="BA11" s="6"/>
    </row>
    <row r="12" spans="1:53" ht="14.1" customHeight="1" x14ac:dyDescent="0.15">
      <c r="B12" s="3" t="s">
        <v>6</v>
      </c>
      <c r="E12" s="4"/>
      <c r="F12" s="82">
        <v>1484</v>
      </c>
      <c r="G12" s="13"/>
      <c r="H12" s="13">
        <v>1385</v>
      </c>
      <c r="I12" s="13"/>
      <c r="J12" s="13">
        <v>1282</v>
      </c>
      <c r="K12" s="4"/>
      <c r="L12" s="82">
        <v>1160</v>
      </c>
      <c r="M12" s="13"/>
      <c r="N12" s="13">
        <v>1200</v>
      </c>
      <c r="O12" s="13"/>
      <c r="P12" s="13">
        <v>1334</v>
      </c>
      <c r="Q12" s="6"/>
      <c r="R12" s="13">
        <v>1289</v>
      </c>
      <c r="S12" s="6"/>
      <c r="T12" s="13">
        <v>1425</v>
      </c>
      <c r="U12" s="6"/>
      <c r="V12" s="13">
        <v>1518</v>
      </c>
      <c r="W12" s="6"/>
      <c r="X12" s="13">
        <v>1640</v>
      </c>
      <c r="Y12" s="6"/>
      <c r="Z12" s="13">
        <v>1481</v>
      </c>
      <c r="AA12" s="6"/>
      <c r="AB12" s="82">
        <v>1430</v>
      </c>
      <c r="AC12" s="6"/>
      <c r="AD12" s="13">
        <v>1526</v>
      </c>
      <c r="AE12" s="6"/>
      <c r="AF12" s="13">
        <v>1355</v>
      </c>
      <c r="AG12" s="6"/>
      <c r="AH12" s="13">
        <v>1246</v>
      </c>
      <c r="AI12" s="6"/>
      <c r="AJ12" s="82">
        <v>1239</v>
      </c>
      <c r="AK12" s="6"/>
      <c r="AL12" s="13">
        <v>1280</v>
      </c>
      <c r="AM12" s="6"/>
      <c r="AN12" s="13">
        <v>1093</v>
      </c>
      <c r="AO12" s="6"/>
      <c r="AP12" s="13">
        <v>1078</v>
      </c>
      <c r="AQ12" s="6"/>
      <c r="AR12" s="82">
        <v>1135</v>
      </c>
      <c r="AS12" s="6"/>
      <c r="AT12" s="13">
        <v>1215</v>
      </c>
      <c r="AU12" s="6"/>
      <c r="AV12" s="13">
        <v>1159</v>
      </c>
      <c r="AW12" s="6"/>
      <c r="AX12" s="13">
        <v>1121</v>
      </c>
      <c r="AY12" s="6"/>
      <c r="AZ12" s="82">
        <v>1215</v>
      </c>
      <c r="BA12" s="6"/>
    </row>
    <row r="13" spans="1:53" ht="14.1" customHeight="1" x14ac:dyDescent="0.15">
      <c r="B13" s="3" t="s">
        <v>7</v>
      </c>
      <c r="E13" s="4"/>
      <c r="F13" s="82">
        <v>1384</v>
      </c>
      <c r="G13" s="13"/>
      <c r="H13" s="13">
        <v>1484</v>
      </c>
      <c r="I13" s="13"/>
      <c r="J13" s="13">
        <v>1479</v>
      </c>
      <c r="K13" s="4"/>
      <c r="L13" s="82">
        <v>1403</v>
      </c>
      <c r="M13" s="13"/>
      <c r="N13" s="13">
        <v>1534</v>
      </c>
      <c r="O13" s="13"/>
      <c r="P13" s="13">
        <v>1617</v>
      </c>
      <c r="Q13" s="6"/>
      <c r="R13" s="13">
        <v>1707</v>
      </c>
      <c r="S13" s="6"/>
      <c r="T13" s="13">
        <v>1605</v>
      </c>
      <c r="U13" s="6"/>
      <c r="V13" s="13">
        <v>1759</v>
      </c>
      <c r="W13" s="6"/>
      <c r="X13" s="13">
        <v>1803</v>
      </c>
      <c r="Y13" s="6"/>
      <c r="Z13" s="13">
        <v>1718</v>
      </c>
      <c r="AA13" s="6"/>
      <c r="AB13" s="82">
        <v>1433</v>
      </c>
      <c r="AC13" s="6"/>
      <c r="AD13" s="13">
        <v>1251</v>
      </c>
      <c r="AE13" s="6"/>
      <c r="AF13" s="13">
        <v>1167</v>
      </c>
      <c r="AG13" s="6"/>
      <c r="AH13" s="13">
        <v>1119</v>
      </c>
      <c r="AI13" s="6"/>
      <c r="AJ13" s="82">
        <v>925</v>
      </c>
      <c r="AK13" s="6"/>
      <c r="AL13" s="13">
        <v>893</v>
      </c>
      <c r="AM13" s="6"/>
      <c r="AN13" s="13">
        <v>963</v>
      </c>
      <c r="AO13" s="6"/>
      <c r="AP13" s="13">
        <v>984</v>
      </c>
      <c r="AQ13" s="6"/>
      <c r="AR13" s="82">
        <v>853</v>
      </c>
      <c r="AS13" s="6"/>
      <c r="AT13" s="13">
        <v>970</v>
      </c>
      <c r="AU13" s="6"/>
      <c r="AV13" s="13">
        <v>951</v>
      </c>
      <c r="AW13" s="6"/>
      <c r="AX13" s="13">
        <v>934</v>
      </c>
      <c r="AY13" s="6"/>
      <c r="AZ13" s="82">
        <v>798</v>
      </c>
      <c r="BA13" s="6"/>
    </row>
    <row r="14" spans="1:53" ht="14.1" customHeight="1" x14ac:dyDescent="0.15">
      <c r="B14" s="3" t="s">
        <v>8</v>
      </c>
      <c r="E14" s="4"/>
      <c r="F14" s="82">
        <v>940</v>
      </c>
      <c r="G14" s="13"/>
      <c r="H14" s="13">
        <v>1570</v>
      </c>
      <c r="I14" s="13"/>
      <c r="J14" s="13">
        <v>914</v>
      </c>
      <c r="K14" s="4"/>
      <c r="L14" s="82">
        <v>1819</v>
      </c>
      <c r="M14" s="13"/>
      <c r="N14" s="13">
        <v>983</v>
      </c>
      <c r="O14" s="13"/>
      <c r="P14" s="13">
        <v>1737</v>
      </c>
      <c r="Q14" s="6"/>
      <c r="R14" s="13">
        <v>980</v>
      </c>
      <c r="S14" s="6"/>
      <c r="T14" s="13">
        <v>1631</v>
      </c>
      <c r="U14" s="6"/>
      <c r="V14" s="13">
        <v>755</v>
      </c>
      <c r="W14" s="6"/>
      <c r="X14" s="13">
        <v>1210</v>
      </c>
      <c r="Y14" s="6"/>
      <c r="Z14" s="13">
        <v>649</v>
      </c>
      <c r="AA14" s="6"/>
      <c r="AB14" s="82">
        <v>949</v>
      </c>
      <c r="AC14" s="6"/>
      <c r="AD14" s="13">
        <v>416</v>
      </c>
      <c r="AE14" s="6"/>
      <c r="AF14" s="13">
        <v>881</v>
      </c>
      <c r="AG14" s="6"/>
      <c r="AH14" s="13">
        <v>382</v>
      </c>
      <c r="AI14" s="6"/>
      <c r="AJ14" s="82">
        <v>951</v>
      </c>
      <c r="AK14" s="6"/>
      <c r="AL14" s="13">
        <v>215</v>
      </c>
      <c r="AM14" s="6"/>
      <c r="AN14" s="13">
        <v>172</v>
      </c>
      <c r="AO14" s="6"/>
      <c r="AP14" s="13">
        <v>31</v>
      </c>
      <c r="AQ14" s="6"/>
      <c r="AR14" s="82">
        <v>141</v>
      </c>
      <c r="AS14" s="6"/>
      <c r="AT14" s="13">
        <v>0</v>
      </c>
      <c r="AU14" s="6"/>
      <c r="AV14" s="13">
        <v>0</v>
      </c>
      <c r="AW14" s="6"/>
      <c r="AX14" s="13">
        <v>0</v>
      </c>
      <c r="AY14" s="6"/>
      <c r="AZ14" s="82">
        <v>85</v>
      </c>
      <c r="BA14" s="6"/>
    </row>
    <row r="15" spans="1:53" ht="14.1" customHeight="1" x14ac:dyDescent="0.15">
      <c r="B15" s="3" t="s">
        <v>9</v>
      </c>
      <c r="E15" s="4"/>
      <c r="F15" s="82">
        <v>387</v>
      </c>
      <c r="G15" s="13"/>
      <c r="H15" s="13">
        <v>413</v>
      </c>
      <c r="I15" s="13"/>
      <c r="J15" s="13">
        <v>413</v>
      </c>
      <c r="K15" s="4"/>
      <c r="L15" s="82">
        <v>265</v>
      </c>
      <c r="M15" s="13"/>
      <c r="N15" s="13">
        <v>342</v>
      </c>
      <c r="O15" s="13"/>
      <c r="P15" s="13">
        <v>450</v>
      </c>
      <c r="Q15" s="6"/>
      <c r="R15" s="13">
        <v>552</v>
      </c>
      <c r="S15" s="6"/>
      <c r="T15" s="13">
        <v>308</v>
      </c>
      <c r="U15" s="6"/>
      <c r="V15" s="13">
        <v>336</v>
      </c>
      <c r="W15" s="6"/>
      <c r="X15" s="13">
        <v>199</v>
      </c>
      <c r="Y15" s="6"/>
      <c r="Z15" s="13">
        <v>240</v>
      </c>
      <c r="AA15" s="6"/>
      <c r="AB15" s="82">
        <v>190</v>
      </c>
      <c r="AC15" s="6"/>
      <c r="AD15" s="13">
        <v>182</v>
      </c>
      <c r="AE15" s="6"/>
      <c r="AF15" s="13">
        <v>183</v>
      </c>
      <c r="AG15" s="6"/>
      <c r="AH15" s="13">
        <v>244</v>
      </c>
      <c r="AI15" s="6"/>
      <c r="AJ15" s="82">
        <v>274</v>
      </c>
      <c r="AK15" s="6"/>
      <c r="AL15" s="13">
        <v>293</v>
      </c>
      <c r="AM15" s="6"/>
      <c r="AN15" s="13">
        <v>515</v>
      </c>
      <c r="AO15" s="6"/>
      <c r="AP15" s="13">
        <v>490</v>
      </c>
      <c r="AQ15" s="6"/>
      <c r="AR15" s="82">
        <v>434</v>
      </c>
      <c r="AS15" s="6"/>
      <c r="AT15" s="13">
        <v>502</v>
      </c>
      <c r="AU15" s="6"/>
      <c r="AV15" s="13">
        <v>499</v>
      </c>
      <c r="AW15" s="6"/>
      <c r="AX15" s="13">
        <v>556</v>
      </c>
      <c r="AY15" s="6"/>
      <c r="AZ15" s="82">
        <v>379</v>
      </c>
      <c r="BA15" s="6"/>
    </row>
    <row r="16" spans="1:53" ht="14.1" customHeight="1" x14ac:dyDescent="0.15">
      <c r="B16" s="3" t="s">
        <v>10</v>
      </c>
      <c r="E16" s="4"/>
      <c r="F16" s="82">
        <v>149</v>
      </c>
      <c r="G16" s="13"/>
      <c r="H16" s="13">
        <v>132</v>
      </c>
      <c r="I16" s="13"/>
      <c r="J16" s="13">
        <v>154</v>
      </c>
      <c r="K16" s="4"/>
      <c r="L16" s="82">
        <v>122</v>
      </c>
      <c r="M16" s="13"/>
      <c r="N16" s="13">
        <v>225</v>
      </c>
      <c r="O16" s="13"/>
      <c r="P16" s="13">
        <v>285</v>
      </c>
      <c r="Q16" s="6"/>
      <c r="R16" s="13">
        <v>80</v>
      </c>
      <c r="S16" s="6"/>
      <c r="T16" s="13">
        <v>79</v>
      </c>
      <c r="U16" s="6"/>
      <c r="V16" s="13">
        <v>69</v>
      </c>
      <c r="W16" s="6"/>
      <c r="X16" s="13">
        <v>83</v>
      </c>
      <c r="Y16" s="6"/>
      <c r="Z16" s="13">
        <v>65</v>
      </c>
      <c r="AA16" s="6"/>
      <c r="AB16" s="82">
        <v>89</v>
      </c>
      <c r="AC16" s="6"/>
      <c r="AD16" s="13">
        <v>99</v>
      </c>
      <c r="AE16" s="6"/>
      <c r="AF16" s="13">
        <v>82</v>
      </c>
      <c r="AG16" s="6"/>
      <c r="AH16" s="13">
        <v>77</v>
      </c>
      <c r="AI16" s="6"/>
      <c r="AJ16" s="82">
        <v>78</v>
      </c>
      <c r="AK16" s="6"/>
      <c r="AL16" s="13">
        <v>70</v>
      </c>
      <c r="AM16" s="6"/>
      <c r="AN16" s="13">
        <v>79</v>
      </c>
      <c r="AO16" s="6"/>
      <c r="AP16" s="13">
        <v>93</v>
      </c>
      <c r="AQ16" s="6"/>
      <c r="AR16" s="82">
        <v>91</v>
      </c>
      <c r="AS16" s="6"/>
      <c r="AT16" s="13">
        <v>0</v>
      </c>
      <c r="AU16" s="6"/>
      <c r="AV16" s="13">
        <v>0</v>
      </c>
      <c r="AW16" s="6"/>
      <c r="AX16" s="13">
        <v>0</v>
      </c>
      <c r="AY16" s="6"/>
      <c r="AZ16" s="82">
        <v>71</v>
      </c>
      <c r="BA16" s="6"/>
    </row>
    <row r="17" spans="1:53" ht="14.1" customHeight="1" x14ac:dyDescent="0.15">
      <c r="B17" s="3" t="s">
        <v>11</v>
      </c>
      <c r="E17" s="4"/>
      <c r="F17" s="82">
        <v>200</v>
      </c>
      <c r="G17" s="13"/>
      <c r="H17" s="13">
        <v>178</v>
      </c>
      <c r="I17" s="13"/>
      <c r="J17" s="13">
        <v>192</v>
      </c>
      <c r="K17" s="4"/>
      <c r="L17" s="82">
        <v>191</v>
      </c>
      <c r="M17" s="13"/>
      <c r="N17" s="13">
        <v>183</v>
      </c>
      <c r="O17" s="13"/>
      <c r="P17" s="13">
        <v>181</v>
      </c>
      <c r="Q17" s="6"/>
      <c r="R17" s="13">
        <v>295</v>
      </c>
      <c r="S17" s="6"/>
      <c r="T17" s="13">
        <v>167</v>
      </c>
      <c r="U17" s="6"/>
      <c r="V17" s="13">
        <v>174</v>
      </c>
      <c r="W17" s="6"/>
      <c r="X17" s="13">
        <v>232</v>
      </c>
      <c r="Y17" s="6"/>
      <c r="Z17" s="13">
        <v>249</v>
      </c>
      <c r="AA17" s="6"/>
      <c r="AB17" s="82">
        <v>289</v>
      </c>
      <c r="AC17" s="6"/>
      <c r="AD17" s="13">
        <v>223</v>
      </c>
      <c r="AE17" s="6"/>
      <c r="AF17" s="13">
        <v>273</v>
      </c>
      <c r="AG17" s="6"/>
      <c r="AH17" s="13">
        <v>246</v>
      </c>
      <c r="AI17" s="6"/>
      <c r="AJ17" s="82">
        <v>196</v>
      </c>
      <c r="AK17" s="6"/>
      <c r="AL17" s="13">
        <v>154</v>
      </c>
      <c r="AM17" s="6"/>
      <c r="AN17" s="13">
        <v>156</v>
      </c>
      <c r="AO17" s="6"/>
      <c r="AP17" s="13">
        <v>147</v>
      </c>
      <c r="AQ17" s="6"/>
      <c r="AR17" s="82">
        <v>145</v>
      </c>
      <c r="AS17" s="6"/>
      <c r="AT17" s="13">
        <v>191</v>
      </c>
      <c r="AU17" s="6"/>
      <c r="AV17" s="13">
        <v>882</v>
      </c>
      <c r="AW17" s="6"/>
      <c r="AX17" s="13">
        <v>625</v>
      </c>
      <c r="AY17" s="6"/>
      <c r="AZ17" s="82">
        <v>348</v>
      </c>
      <c r="BA17" s="6"/>
    </row>
    <row r="18" spans="1:53" s="7" customFormat="1" ht="14.1" customHeight="1" thickBot="1" x14ac:dyDescent="0.2">
      <c r="A18" s="44" t="s">
        <v>12</v>
      </c>
      <c r="E18" s="14"/>
      <c r="F18" s="83">
        <f>SUBTOTAL(109,F9:F17)</f>
        <v>13520</v>
      </c>
      <c r="G18" s="174"/>
      <c r="H18" s="15">
        <f>SUBTOTAL(109,H9:H17)</f>
        <v>12808</v>
      </c>
      <c r="I18" s="174"/>
      <c r="J18" s="15">
        <f>SUBTOTAL(109,J9:J17)</f>
        <v>12820</v>
      </c>
      <c r="K18" s="14"/>
      <c r="L18" s="83">
        <f>SUBTOTAL(109,L9:L17)</f>
        <v>12653</v>
      </c>
      <c r="M18" s="174"/>
      <c r="N18" s="15">
        <f>SUBTOTAL(109,N9:N17)</f>
        <v>12675</v>
      </c>
      <c r="O18" s="174"/>
      <c r="P18" s="15">
        <f>SUBTOTAL(109,P9:P17)</f>
        <v>13210</v>
      </c>
      <c r="Q18" s="16"/>
      <c r="R18" s="15">
        <f>SUBTOTAL(109,R9:R17)</f>
        <v>11184</v>
      </c>
      <c r="S18" s="16"/>
      <c r="T18" s="15">
        <f>SUBTOTAL(109,T9:T17)</f>
        <v>11692</v>
      </c>
      <c r="U18" s="16"/>
      <c r="V18" s="15">
        <f>SUBTOTAL(109,V9:V17)</f>
        <v>11187</v>
      </c>
      <c r="W18" s="16"/>
      <c r="X18" s="15">
        <f>SUBTOTAL(109,X9:X17)</f>
        <v>10184</v>
      </c>
      <c r="Y18" s="16"/>
      <c r="Z18" s="15">
        <f>SUBTOTAL(109,Z9:Z17)</f>
        <v>9392</v>
      </c>
      <c r="AA18" s="16"/>
      <c r="AB18" s="83">
        <f>SUBTOTAL(109,AB9:AB17)</f>
        <v>9772</v>
      </c>
      <c r="AC18" s="16"/>
      <c r="AD18" s="15">
        <f>SUBTOTAL(109,AD9:AD17)</f>
        <v>7626</v>
      </c>
      <c r="AE18" s="16"/>
      <c r="AF18" s="15">
        <f>SUBTOTAL(109,AF9:AF17)</f>
        <v>10448</v>
      </c>
      <c r="AG18" s="16"/>
      <c r="AH18" s="15">
        <f>SUBTOTAL(109,AH9:AH17)</f>
        <v>7308</v>
      </c>
      <c r="AI18" s="16"/>
      <c r="AJ18" s="83">
        <f>SUBTOTAL(109,AJ9:AJ17)</f>
        <v>8023</v>
      </c>
      <c r="AK18" s="16"/>
      <c r="AL18" s="15">
        <f>SUBTOTAL(109,AL9:AL17)</f>
        <v>6719</v>
      </c>
      <c r="AM18" s="16"/>
      <c r="AN18" s="113">
        <f>SUBTOTAL(109,AN9:AN17)</f>
        <v>6799</v>
      </c>
      <c r="AO18" s="16"/>
      <c r="AP18" s="15">
        <f>SUBTOTAL(109,AP9:AP17)</f>
        <v>6413</v>
      </c>
      <c r="AQ18" s="16"/>
      <c r="AR18" s="83">
        <f>SUBTOTAL(109,AR9:AR17)</f>
        <v>6381</v>
      </c>
      <c r="AS18" s="16"/>
      <c r="AT18" s="15">
        <f>SUBTOTAL(109,AT9:AT17)</f>
        <v>6000</v>
      </c>
      <c r="AU18" s="16"/>
      <c r="AV18" s="15">
        <f>SUBTOTAL(109,AV9:AV17)</f>
        <v>6778</v>
      </c>
      <c r="AW18" s="16"/>
      <c r="AX18" s="15">
        <f>SUBTOTAL(109,AX9:AX17)</f>
        <v>6166</v>
      </c>
      <c r="AY18" s="16"/>
      <c r="AZ18" s="83">
        <f>SUBTOTAL(109,AZ9:AZ17)</f>
        <v>6347</v>
      </c>
      <c r="BA18" s="16"/>
    </row>
    <row r="19" spans="1:53" ht="5.0999999999999996" customHeight="1" thickTop="1" x14ac:dyDescent="0.15">
      <c r="E19" s="4"/>
      <c r="F19" s="84"/>
      <c r="G19" s="45"/>
      <c r="H19" s="45"/>
      <c r="I19" s="45"/>
      <c r="J19" s="45"/>
      <c r="K19" s="4"/>
      <c r="L19" s="84"/>
      <c r="M19" s="45"/>
      <c r="N19" s="45"/>
      <c r="O19" s="45"/>
      <c r="P19" s="45"/>
      <c r="Q19" s="6"/>
      <c r="R19" s="45"/>
      <c r="S19" s="6"/>
      <c r="T19" s="45"/>
      <c r="U19" s="6"/>
      <c r="V19" s="45"/>
      <c r="W19" s="6"/>
      <c r="X19" s="45"/>
      <c r="Y19" s="6"/>
      <c r="Z19" s="45"/>
      <c r="AA19" s="6"/>
      <c r="AB19" s="84"/>
      <c r="AC19" s="6"/>
      <c r="AD19" s="45"/>
      <c r="AE19" s="6"/>
      <c r="AF19" s="45"/>
      <c r="AG19" s="6"/>
      <c r="AH19" s="45"/>
      <c r="AI19" s="6"/>
      <c r="AJ19" s="84"/>
      <c r="AK19" s="6"/>
      <c r="AL19" s="45"/>
      <c r="AM19" s="6"/>
      <c r="AN19" s="45"/>
      <c r="AO19" s="6"/>
      <c r="AP19" s="45"/>
      <c r="AQ19" s="6"/>
      <c r="AR19" s="84"/>
      <c r="AS19" s="6"/>
      <c r="AT19" s="45"/>
      <c r="AU19" s="6"/>
      <c r="AV19" s="45"/>
      <c r="AW19" s="6"/>
      <c r="AX19" s="45"/>
      <c r="AY19" s="6"/>
      <c r="AZ19" s="84"/>
      <c r="BA19" s="6"/>
    </row>
    <row r="20" spans="1:53" s="7" customFormat="1" ht="14.1" customHeight="1" x14ac:dyDescent="0.15">
      <c r="A20" s="44" t="s">
        <v>13</v>
      </c>
      <c r="B20" s="9"/>
      <c r="C20" s="9"/>
      <c r="D20" s="9"/>
      <c r="E20" s="10"/>
      <c r="F20" s="85"/>
      <c r="G20" s="46"/>
      <c r="H20" s="46"/>
      <c r="I20" s="46"/>
      <c r="J20" s="46"/>
      <c r="K20" s="10"/>
      <c r="L20" s="85"/>
      <c r="M20" s="46"/>
      <c r="N20" s="46"/>
      <c r="O20" s="46"/>
      <c r="P20" s="46"/>
      <c r="Q20" s="12"/>
      <c r="R20" s="46"/>
      <c r="S20" s="12"/>
      <c r="T20" s="46"/>
      <c r="U20" s="12"/>
      <c r="V20" s="46"/>
      <c r="W20" s="12"/>
      <c r="X20" s="46"/>
      <c r="Y20" s="12"/>
      <c r="Z20" s="46"/>
      <c r="AA20" s="12"/>
      <c r="AB20" s="85"/>
      <c r="AC20" s="12"/>
      <c r="AD20" s="46"/>
      <c r="AE20" s="12"/>
      <c r="AF20" s="46"/>
      <c r="AG20" s="12"/>
      <c r="AH20" s="46"/>
      <c r="AI20" s="12"/>
      <c r="AJ20" s="85"/>
      <c r="AK20" s="12"/>
      <c r="AL20" s="46"/>
      <c r="AM20" s="12"/>
      <c r="AN20" s="46"/>
      <c r="AO20" s="12"/>
      <c r="AP20" s="46"/>
      <c r="AQ20" s="12"/>
      <c r="AR20" s="85"/>
      <c r="AS20" s="12"/>
      <c r="AT20" s="46"/>
      <c r="AU20" s="12"/>
      <c r="AV20" s="46"/>
      <c r="AW20" s="12"/>
      <c r="AX20" s="46"/>
      <c r="AY20" s="12"/>
      <c r="AZ20" s="85"/>
      <c r="BA20" s="12"/>
    </row>
    <row r="21" spans="1:53" ht="14.1" customHeight="1" x14ac:dyDescent="0.15">
      <c r="B21" s="3" t="s">
        <v>14</v>
      </c>
      <c r="E21" s="4"/>
      <c r="F21" s="82">
        <f>SUBTOTAL(109,F22:F30)</f>
        <v>6596</v>
      </c>
      <c r="G21" s="13"/>
      <c r="H21" s="13">
        <f>SUBTOTAL(109,H22:H30)</f>
        <v>6543</v>
      </c>
      <c r="I21" s="13"/>
      <c r="J21" s="13">
        <f>SUBTOTAL(109,J22:J30)</f>
        <v>6046</v>
      </c>
      <c r="K21" s="4"/>
      <c r="L21" s="82">
        <f>SUBTOTAL(109,L22:L30)</f>
        <v>6117</v>
      </c>
      <c r="M21" s="13"/>
      <c r="N21" s="13">
        <f>SUBTOTAL(109,N22:N30)</f>
        <v>5623</v>
      </c>
      <c r="O21" s="13"/>
      <c r="P21" s="13">
        <f>SUBTOTAL(109,P22:P30)</f>
        <v>5295</v>
      </c>
      <c r="Q21" s="6"/>
      <c r="R21" s="13">
        <f>SUBTOTAL(109,R22:R30)</f>
        <v>5032</v>
      </c>
      <c r="S21" s="6"/>
      <c r="T21" s="13">
        <f>SUBTOTAL(109,T22:T30)</f>
        <v>4644</v>
      </c>
      <c r="U21" s="6"/>
      <c r="V21" s="13">
        <f>SUBTOTAL(109,V22:V30)</f>
        <v>4547</v>
      </c>
      <c r="W21" s="6"/>
      <c r="X21" s="13">
        <f>SUBTOTAL(109,X22:X30)</f>
        <v>4443</v>
      </c>
      <c r="Y21" s="6"/>
      <c r="Z21" s="13">
        <f>SUBTOTAL(109,Z22:Z30)</f>
        <v>4253</v>
      </c>
      <c r="AA21" s="6"/>
      <c r="AB21" s="82">
        <f>SUBTOTAL(109,AB22:AB30)</f>
        <v>4089</v>
      </c>
      <c r="AC21" s="6"/>
      <c r="AD21" s="13">
        <f>SUBTOTAL(109,AD22:AD30)</f>
        <v>3273</v>
      </c>
      <c r="AE21" s="6"/>
      <c r="AF21" s="13">
        <f>SUBTOTAL(109,AF22:AF30)</f>
        <v>3189</v>
      </c>
      <c r="AG21" s="6"/>
      <c r="AH21" s="13">
        <f>SUBTOTAL(109,AH22:AH30)</f>
        <v>2821</v>
      </c>
      <c r="AI21" s="6"/>
      <c r="AJ21" s="82">
        <f>SUBTOTAL(109,AJ22:AJ30)</f>
        <v>2851</v>
      </c>
      <c r="AK21" s="6"/>
      <c r="AL21" s="13">
        <f>SUBTOTAL(109,AL22:AL30)</f>
        <v>2991</v>
      </c>
      <c r="AM21" s="6"/>
      <c r="AN21" s="13">
        <f>SUBTOTAL(109,AN22:AN30)</f>
        <v>3020</v>
      </c>
      <c r="AO21" s="6"/>
      <c r="AP21" s="13">
        <f>SUBTOTAL(109,AP22:AP30)</f>
        <v>2931</v>
      </c>
      <c r="AQ21" s="6"/>
      <c r="AR21" s="82">
        <f>SUBTOTAL(109,AR22:AR30)</f>
        <v>3663</v>
      </c>
      <c r="AS21" s="6"/>
      <c r="AT21" s="13">
        <f>SUBTOTAL(109,AT22:AT30)</f>
        <v>3986</v>
      </c>
      <c r="AU21" s="6"/>
      <c r="AV21" s="13">
        <f>SUBTOTAL(109,AV22:AV30)</f>
        <v>3815</v>
      </c>
      <c r="AW21" s="6"/>
      <c r="AX21" s="13">
        <f>SUBTOTAL(109,AX22:AX30)</f>
        <v>3836</v>
      </c>
      <c r="AY21" s="6"/>
      <c r="AZ21" s="82">
        <f>SUBTOTAL(109,AZ22:AZ30)</f>
        <v>3064</v>
      </c>
      <c r="BA21" s="6"/>
    </row>
    <row r="22" spans="1:53" ht="14.1" customHeight="1" x14ac:dyDescent="0.15">
      <c r="C22" s="3" t="s">
        <v>5</v>
      </c>
      <c r="D22" s="47"/>
      <c r="E22" s="4"/>
      <c r="F22" s="82">
        <v>162</v>
      </c>
      <c r="G22" s="13"/>
      <c r="H22" s="13">
        <v>145</v>
      </c>
      <c r="I22" s="13"/>
      <c r="J22" s="13">
        <v>145</v>
      </c>
      <c r="K22" s="4"/>
      <c r="L22" s="82">
        <v>138</v>
      </c>
      <c r="M22" s="13"/>
      <c r="N22" s="13">
        <v>137</v>
      </c>
      <c r="O22" s="13"/>
      <c r="P22" s="13">
        <v>136</v>
      </c>
      <c r="Q22" s="6"/>
      <c r="R22" s="13">
        <v>121</v>
      </c>
      <c r="S22" s="6"/>
      <c r="T22" s="13">
        <v>50</v>
      </c>
      <c r="U22" s="6"/>
      <c r="V22" s="13">
        <v>49</v>
      </c>
      <c r="W22" s="6"/>
      <c r="X22" s="13">
        <v>48</v>
      </c>
      <c r="Y22" s="6"/>
      <c r="Z22" s="13">
        <v>49</v>
      </c>
      <c r="AA22" s="6"/>
      <c r="AB22" s="82">
        <v>40</v>
      </c>
      <c r="AC22" s="6"/>
      <c r="AD22" s="13">
        <v>6</v>
      </c>
      <c r="AE22" s="6"/>
      <c r="AF22" s="13">
        <v>21</v>
      </c>
      <c r="AG22" s="6"/>
      <c r="AH22" s="13">
        <v>20</v>
      </c>
      <c r="AI22" s="6"/>
      <c r="AJ22" s="82">
        <v>20</v>
      </c>
      <c r="AK22" s="6"/>
      <c r="AL22" s="13">
        <v>0</v>
      </c>
      <c r="AM22" s="6"/>
      <c r="AN22" s="13">
        <v>0</v>
      </c>
      <c r="AO22" s="6"/>
      <c r="AP22" s="13">
        <v>0</v>
      </c>
      <c r="AQ22" s="6"/>
      <c r="AR22" s="82">
        <v>0</v>
      </c>
      <c r="AS22" s="6"/>
      <c r="AT22" s="13">
        <v>0</v>
      </c>
      <c r="AU22" s="6"/>
      <c r="AV22" s="13">
        <v>0</v>
      </c>
      <c r="AW22" s="6"/>
      <c r="AX22" s="13">
        <v>0</v>
      </c>
      <c r="AY22" s="6"/>
      <c r="AZ22" s="82">
        <v>0</v>
      </c>
      <c r="BA22" s="6"/>
    </row>
    <row r="23" spans="1:53" ht="14.1" customHeight="1" x14ac:dyDescent="0.15">
      <c r="C23" s="3" t="s">
        <v>15</v>
      </c>
      <c r="D23" s="47"/>
      <c r="E23" s="4"/>
      <c r="F23" s="82">
        <v>2971</v>
      </c>
      <c r="G23" s="13"/>
      <c r="H23" s="13">
        <v>2851</v>
      </c>
      <c r="I23" s="13"/>
      <c r="J23" s="13">
        <v>2508</v>
      </c>
      <c r="K23" s="4"/>
      <c r="L23" s="82">
        <v>2503</v>
      </c>
      <c r="M23" s="13"/>
      <c r="N23" s="13">
        <v>2514</v>
      </c>
      <c r="O23" s="13"/>
      <c r="P23" s="13">
        <v>2315</v>
      </c>
      <c r="Q23" s="6"/>
      <c r="R23" s="13">
        <v>2127</v>
      </c>
      <c r="S23" s="6"/>
      <c r="T23" s="13">
        <v>1917</v>
      </c>
      <c r="U23" s="6"/>
      <c r="V23" s="13">
        <v>1732</v>
      </c>
      <c r="W23" s="6"/>
      <c r="X23" s="13">
        <v>1536</v>
      </c>
      <c r="Y23" s="6"/>
      <c r="Z23" s="13">
        <v>1387</v>
      </c>
      <c r="AA23" s="6"/>
      <c r="AB23" s="82">
        <v>1269</v>
      </c>
      <c r="AC23" s="6"/>
      <c r="AD23" s="13">
        <v>1177</v>
      </c>
      <c r="AE23" s="6"/>
      <c r="AF23" s="13">
        <v>1167</v>
      </c>
      <c r="AG23" s="6"/>
      <c r="AH23" s="13">
        <v>1129</v>
      </c>
      <c r="AI23" s="6"/>
      <c r="AJ23" s="82">
        <v>1143</v>
      </c>
      <c r="AK23" s="6"/>
      <c r="AL23" s="13">
        <v>1186</v>
      </c>
      <c r="AM23" s="6"/>
      <c r="AN23" s="13">
        <v>1184</v>
      </c>
      <c r="AO23" s="6"/>
      <c r="AP23" s="13">
        <v>1111</v>
      </c>
      <c r="AQ23" s="6"/>
      <c r="AR23" s="82">
        <v>1544</v>
      </c>
      <c r="AS23" s="6"/>
      <c r="AT23" s="13">
        <v>1629</v>
      </c>
      <c r="AU23" s="6"/>
      <c r="AV23" s="13">
        <v>1626</v>
      </c>
      <c r="AW23" s="6"/>
      <c r="AX23" s="13">
        <v>1563</v>
      </c>
      <c r="AY23" s="6"/>
      <c r="AZ23" s="82">
        <v>1565</v>
      </c>
      <c r="BA23" s="6"/>
    </row>
    <row r="24" spans="1:53" ht="14.1" customHeight="1" x14ac:dyDescent="0.15">
      <c r="C24" s="3" t="s">
        <v>16</v>
      </c>
      <c r="E24" s="4"/>
      <c r="F24" s="82">
        <v>170</v>
      </c>
      <c r="G24" s="13"/>
      <c r="H24" s="13">
        <v>151</v>
      </c>
      <c r="I24" s="13"/>
      <c r="J24" s="13">
        <v>153</v>
      </c>
      <c r="K24" s="4"/>
      <c r="L24" s="82">
        <v>153</v>
      </c>
      <c r="M24" s="13"/>
      <c r="N24" s="13">
        <v>142</v>
      </c>
      <c r="O24" s="13"/>
      <c r="P24" s="13">
        <v>144</v>
      </c>
      <c r="Q24" s="6"/>
      <c r="R24" s="13">
        <v>140</v>
      </c>
      <c r="S24" s="6"/>
      <c r="T24" s="13">
        <v>148</v>
      </c>
      <c r="U24" s="6"/>
      <c r="V24" s="13">
        <v>147</v>
      </c>
      <c r="W24" s="6"/>
      <c r="X24" s="13">
        <v>141</v>
      </c>
      <c r="Y24" s="6"/>
      <c r="Z24" s="13">
        <v>129</v>
      </c>
      <c r="AA24" s="6"/>
      <c r="AB24" s="82">
        <v>120</v>
      </c>
      <c r="AC24" s="6"/>
      <c r="AD24" s="13">
        <v>115</v>
      </c>
      <c r="AE24" s="6"/>
      <c r="AF24" s="13">
        <v>113</v>
      </c>
      <c r="AG24" s="6"/>
      <c r="AH24" s="13">
        <v>101</v>
      </c>
      <c r="AI24" s="6"/>
      <c r="AJ24" s="82">
        <v>100</v>
      </c>
      <c r="AK24" s="6"/>
      <c r="AL24" s="13">
        <v>99</v>
      </c>
      <c r="AM24" s="6"/>
      <c r="AN24" s="13">
        <v>98</v>
      </c>
      <c r="AO24" s="6"/>
      <c r="AP24" s="13">
        <v>104</v>
      </c>
      <c r="AQ24" s="6"/>
      <c r="AR24" s="82">
        <v>104</v>
      </c>
      <c r="AS24" s="6"/>
      <c r="AT24" s="13">
        <v>0</v>
      </c>
      <c r="AU24" s="6"/>
      <c r="AV24" s="13">
        <v>0</v>
      </c>
      <c r="AW24" s="6"/>
      <c r="AX24" s="13">
        <v>0</v>
      </c>
      <c r="AY24" s="6"/>
      <c r="AZ24" s="82">
        <v>96</v>
      </c>
      <c r="BA24" s="6"/>
    </row>
    <row r="25" spans="1:53" ht="14.1" customHeight="1" x14ac:dyDescent="0.15">
      <c r="C25" s="3" t="s">
        <v>17</v>
      </c>
      <c r="E25" s="4"/>
      <c r="F25" s="82">
        <v>126</v>
      </c>
      <c r="G25" s="13"/>
      <c r="H25" s="13">
        <v>127</v>
      </c>
      <c r="I25" s="13"/>
      <c r="J25" s="13">
        <v>125</v>
      </c>
      <c r="K25" s="4"/>
      <c r="L25" s="82">
        <v>128</v>
      </c>
      <c r="M25" s="13"/>
      <c r="N25" s="13">
        <v>124</v>
      </c>
      <c r="O25" s="13"/>
      <c r="P25" s="13">
        <v>125</v>
      </c>
      <c r="Q25" s="6"/>
      <c r="R25" s="13">
        <v>122</v>
      </c>
      <c r="S25" s="6"/>
      <c r="T25" s="13">
        <v>123</v>
      </c>
      <c r="U25" s="6"/>
      <c r="V25" s="13">
        <v>111</v>
      </c>
      <c r="W25" s="6"/>
      <c r="X25" s="13">
        <v>110</v>
      </c>
      <c r="Y25" s="6"/>
      <c r="Z25" s="13">
        <v>108</v>
      </c>
      <c r="AA25" s="6"/>
      <c r="AB25" s="82">
        <v>109</v>
      </c>
      <c r="AC25" s="6"/>
      <c r="AD25" s="13">
        <v>119</v>
      </c>
      <c r="AE25" s="6"/>
      <c r="AF25" s="13">
        <v>117</v>
      </c>
      <c r="AG25" s="6"/>
      <c r="AH25" s="13">
        <v>117</v>
      </c>
      <c r="AI25" s="6"/>
      <c r="AJ25" s="82">
        <v>106</v>
      </c>
      <c r="AK25" s="6"/>
      <c r="AL25" s="13">
        <v>117</v>
      </c>
      <c r="AM25" s="6"/>
      <c r="AN25" s="13">
        <v>117</v>
      </c>
      <c r="AO25" s="6"/>
      <c r="AP25" s="13">
        <v>118</v>
      </c>
      <c r="AQ25" s="6"/>
      <c r="AR25" s="82">
        <v>121</v>
      </c>
      <c r="AS25" s="6"/>
      <c r="AT25" s="13">
        <v>0</v>
      </c>
      <c r="AU25" s="6"/>
      <c r="AV25" s="13">
        <v>0</v>
      </c>
      <c r="AW25" s="6"/>
      <c r="AX25" s="13">
        <v>0</v>
      </c>
      <c r="AY25" s="6"/>
      <c r="AZ25" s="82">
        <v>111</v>
      </c>
      <c r="BA25" s="6"/>
    </row>
    <row r="26" spans="1:53" ht="14.1" customHeight="1" x14ac:dyDescent="0.15">
      <c r="C26" s="3" t="s">
        <v>18</v>
      </c>
      <c r="E26" s="4"/>
      <c r="F26" s="82">
        <v>1597</v>
      </c>
      <c r="G26" s="13"/>
      <c r="H26" s="13">
        <v>1598</v>
      </c>
      <c r="I26" s="13"/>
      <c r="J26" s="13">
        <v>1511</v>
      </c>
      <c r="K26" s="4"/>
      <c r="L26" s="82">
        <v>1490</v>
      </c>
      <c r="M26" s="13"/>
      <c r="N26" s="13">
        <v>1143</v>
      </c>
      <c r="O26" s="13"/>
      <c r="P26" s="13">
        <v>1150</v>
      </c>
      <c r="Q26" s="6"/>
      <c r="R26" s="13">
        <v>1140</v>
      </c>
      <c r="S26" s="6"/>
      <c r="T26" s="13">
        <v>1089</v>
      </c>
      <c r="U26" s="6"/>
      <c r="V26" s="13">
        <v>1241</v>
      </c>
      <c r="W26" s="6"/>
      <c r="X26" s="13">
        <v>1265</v>
      </c>
      <c r="Y26" s="6"/>
      <c r="Z26" s="13">
        <v>1278</v>
      </c>
      <c r="AA26" s="6"/>
      <c r="AB26" s="82">
        <v>1252</v>
      </c>
      <c r="AC26" s="6"/>
      <c r="AD26" s="13">
        <v>726</v>
      </c>
      <c r="AE26" s="6"/>
      <c r="AF26" s="13">
        <v>725</v>
      </c>
      <c r="AG26" s="6"/>
      <c r="AH26" s="13">
        <v>935</v>
      </c>
      <c r="AI26" s="6"/>
      <c r="AJ26" s="82">
        <v>958</v>
      </c>
      <c r="AK26" s="6"/>
      <c r="AL26" s="13">
        <v>1056</v>
      </c>
      <c r="AM26" s="6"/>
      <c r="AN26" s="13">
        <v>1072</v>
      </c>
      <c r="AO26" s="6"/>
      <c r="AP26" s="13">
        <v>1059</v>
      </c>
      <c r="AQ26" s="6"/>
      <c r="AR26" s="82">
        <v>1108</v>
      </c>
      <c r="AS26" s="6"/>
      <c r="AT26" s="13">
        <v>1370</v>
      </c>
      <c r="AU26" s="6"/>
      <c r="AV26" s="13">
        <v>1295</v>
      </c>
      <c r="AW26" s="6"/>
      <c r="AX26" s="13">
        <v>1389</v>
      </c>
      <c r="AY26" s="6"/>
      <c r="AZ26" s="82">
        <v>1091</v>
      </c>
      <c r="BA26" s="6"/>
    </row>
    <row r="27" spans="1:53" ht="14.1" customHeight="1" x14ac:dyDescent="0.15">
      <c r="C27" s="3" t="s">
        <v>9</v>
      </c>
      <c r="E27" s="4"/>
      <c r="F27" s="82">
        <v>9</v>
      </c>
      <c r="G27" s="13"/>
      <c r="H27" s="13">
        <v>9</v>
      </c>
      <c r="I27" s="13"/>
      <c r="J27" s="13">
        <v>9</v>
      </c>
      <c r="K27" s="4"/>
      <c r="L27" s="82">
        <v>9</v>
      </c>
      <c r="M27" s="13"/>
      <c r="N27" s="13">
        <v>9</v>
      </c>
      <c r="O27" s="13"/>
      <c r="P27" s="13">
        <v>9</v>
      </c>
      <c r="Q27" s="6"/>
      <c r="R27" s="13">
        <v>9</v>
      </c>
      <c r="S27" s="6"/>
      <c r="T27" s="13">
        <v>9</v>
      </c>
      <c r="U27" s="6"/>
      <c r="V27" s="13">
        <v>9</v>
      </c>
      <c r="W27" s="6"/>
      <c r="X27" s="13">
        <v>9</v>
      </c>
      <c r="Y27" s="6"/>
      <c r="Z27" s="13">
        <v>8</v>
      </c>
      <c r="AA27" s="6"/>
      <c r="AB27" s="82">
        <v>8</v>
      </c>
      <c r="AC27" s="6"/>
      <c r="AD27" s="13">
        <v>8</v>
      </c>
      <c r="AE27" s="6"/>
      <c r="AF27" s="13">
        <v>8</v>
      </c>
      <c r="AG27" s="6"/>
      <c r="AH27" s="13">
        <v>8</v>
      </c>
      <c r="AI27" s="6"/>
      <c r="AJ27" s="82">
        <v>8</v>
      </c>
      <c r="AK27" s="6"/>
      <c r="AL27" s="13">
        <v>0</v>
      </c>
      <c r="AM27" s="6"/>
      <c r="AN27" s="13">
        <v>0</v>
      </c>
      <c r="AO27" s="6"/>
      <c r="AP27" s="13">
        <v>0</v>
      </c>
      <c r="AQ27" s="6"/>
      <c r="AR27" s="82">
        <v>0</v>
      </c>
      <c r="AS27" s="6"/>
      <c r="AT27" s="13">
        <v>0</v>
      </c>
      <c r="AU27" s="6"/>
      <c r="AV27" s="13">
        <v>0</v>
      </c>
      <c r="AW27" s="6"/>
      <c r="AX27" s="13">
        <v>0</v>
      </c>
      <c r="AY27" s="6"/>
      <c r="AZ27" s="82">
        <v>0</v>
      </c>
      <c r="BA27" s="6"/>
    </row>
    <row r="28" spans="1:53" ht="14.1" customHeight="1" x14ac:dyDescent="0.15">
      <c r="C28" s="3" t="s">
        <v>10</v>
      </c>
      <c r="E28" s="4"/>
      <c r="F28" s="82">
        <v>483</v>
      </c>
      <c r="G28" s="13"/>
      <c r="H28" s="13">
        <v>552</v>
      </c>
      <c r="I28" s="13"/>
      <c r="J28" s="13">
        <v>603</v>
      </c>
      <c r="K28" s="4"/>
      <c r="L28" s="82">
        <v>645</v>
      </c>
      <c r="M28" s="13"/>
      <c r="N28" s="13">
        <v>745</v>
      </c>
      <c r="O28" s="13"/>
      <c r="P28" s="13">
        <v>502</v>
      </c>
      <c r="Q28" s="6"/>
      <c r="R28" s="13">
        <v>546</v>
      </c>
      <c r="S28" s="6"/>
      <c r="T28" s="13">
        <v>596</v>
      </c>
      <c r="U28" s="6"/>
      <c r="V28" s="13">
        <v>645</v>
      </c>
      <c r="W28" s="6"/>
      <c r="X28" s="13">
        <v>710</v>
      </c>
      <c r="Y28" s="6"/>
      <c r="Z28" s="13">
        <v>768</v>
      </c>
      <c r="AA28" s="6"/>
      <c r="AB28" s="82">
        <v>801</v>
      </c>
      <c r="AC28" s="6"/>
      <c r="AD28" s="13">
        <v>628</v>
      </c>
      <c r="AE28" s="6"/>
      <c r="AF28" s="13">
        <v>544</v>
      </c>
      <c r="AG28" s="6"/>
      <c r="AH28" s="13">
        <v>17</v>
      </c>
      <c r="AI28" s="6"/>
      <c r="AJ28" s="82">
        <v>18</v>
      </c>
      <c r="AK28" s="6"/>
      <c r="AL28" s="13">
        <v>14</v>
      </c>
      <c r="AM28" s="6"/>
      <c r="AN28" s="13">
        <v>15</v>
      </c>
      <c r="AO28" s="6"/>
      <c r="AP28" s="13">
        <v>15</v>
      </c>
      <c r="AQ28" s="6"/>
      <c r="AR28" s="82">
        <v>17</v>
      </c>
      <c r="AS28" s="6"/>
      <c r="AT28" s="13">
        <v>0</v>
      </c>
      <c r="AU28" s="6"/>
      <c r="AV28" s="13">
        <v>0</v>
      </c>
      <c r="AW28" s="6"/>
      <c r="AX28" s="13">
        <v>0</v>
      </c>
      <c r="AY28" s="6"/>
      <c r="AZ28" s="82">
        <v>14</v>
      </c>
      <c r="BA28" s="6"/>
    </row>
    <row r="29" spans="1:53" ht="14.1" customHeight="1" x14ac:dyDescent="0.15">
      <c r="C29" s="3" t="s">
        <v>19</v>
      </c>
      <c r="E29" s="4"/>
      <c r="F29" s="82">
        <v>707</v>
      </c>
      <c r="G29" s="13"/>
      <c r="H29" s="13">
        <v>719</v>
      </c>
      <c r="I29" s="13"/>
      <c r="J29" s="13">
        <v>693</v>
      </c>
      <c r="K29" s="4"/>
      <c r="L29" s="82">
        <v>690</v>
      </c>
      <c r="M29" s="13"/>
      <c r="N29" s="13">
        <v>525</v>
      </c>
      <c r="O29" s="13"/>
      <c r="P29" s="13">
        <v>580</v>
      </c>
      <c r="Q29" s="6"/>
      <c r="R29" s="13">
        <v>590</v>
      </c>
      <c r="S29" s="6"/>
      <c r="T29" s="13">
        <v>565</v>
      </c>
      <c r="U29" s="6"/>
      <c r="V29" s="13">
        <v>483</v>
      </c>
      <c r="W29" s="6"/>
      <c r="X29" s="13">
        <v>487</v>
      </c>
      <c r="Y29" s="6"/>
      <c r="Z29" s="13">
        <v>420</v>
      </c>
      <c r="AA29" s="6"/>
      <c r="AB29" s="82">
        <v>374</v>
      </c>
      <c r="AC29" s="6"/>
      <c r="AD29" s="13">
        <v>361</v>
      </c>
      <c r="AE29" s="6"/>
      <c r="AF29" s="13">
        <v>352</v>
      </c>
      <c r="AG29" s="6"/>
      <c r="AH29" s="13">
        <v>349</v>
      </c>
      <c r="AI29" s="6"/>
      <c r="AJ29" s="82">
        <v>348</v>
      </c>
      <c r="AK29" s="6"/>
      <c r="AL29" s="13">
        <v>333</v>
      </c>
      <c r="AM29" s="6"/>
      <c r="AN29" s="13">
        <v>333</v>
      </c>
      <c r="AO29" s="6"/>
      <c r="AP29" s="13">
        <v>321</v>
      </c>
      <c r="AQ29" s="6"/>
      <c r="AR29" s="82">
        <v>567</v>
      </c>
      <c r="AS29" s="6"/>
      <c r="AT29" s="13">
        <v>536</v>
      </c>
      <c r="AU29" s="6"/>
      <c r="AV29" s="13">
        <v>518</v>
      </c>
      <c r="AW29" s="6"/>
      <c r="AX29" s="13">
        <v>0</v>
      </c>
      <c r="AY29" s="6"/>
      <c r="AZ29" s="82">
        <v>0</v>
      </c>
      <c r="BA29" s="6"/>
    </row>
    <row r="30" spans="1:53" ht="14.1" customHeight="1" x14ac:dyDescent="0.15">
      <c r="C30" s="3" t="s">
        <v>11</v>
      </c>
      <c r="E30" s="4"/>
      <c r="F30" s="82">
        <v>371</v>
      </c>
      <c r="G30" s="13"/>
      <c r="H30" s="13">
        <v>391</v>
      </c>
      <c r="I30" s="13"/>
      <c r="J30" s="13">
        <v>299</v>
      </c>
      <c r="K30" s="4"/>
      <c r="L30" s="82">
        <v>361</v>
      </c>
      <c r="M30" s="13"/>
      <c r="N30" s="13">
        <v>284</v>
      </c>
      <c r="O30" s="13"/>
      <c r="P30" s="13">
        <v>334</v>
      </c>
      <c r="Q30" s="6"/>
      <c r="R30" s="13">
        <v>237</v>
      </c>
      <c r="S30" s="6"/>
      <c r="T30" s="13">
        <v>147</v>
      </c>
      <c r="U30" s="6"/>
      <c r="V30" s="13">
        <v>130</v>
      </c>
      <c r="W30" s="6"/>
      <c r="X30" s="13">
        <v>137</v>
      </c>
      <c r="Y30" s="6"/>
      <c r="Z30" s="13">
        <v>106</v>
      </c>
      <c r="AA30" s="6"/>
      <c r="AB30" s="82">
        <v>116</v>
      </c>
      <c r="AC30" s="6"/>
      <c r="AD30" s="13">
        <v>133</v>
      </c>
      <c r="AE30" s="6"/>
      <c r="AF30" s="13">
        <v>142</v>
      </c>
      <c r="AG30" s="6"/>
      <c r="AH30" s="13">
        <v>145</v>
      </c>
      <c r="AI30" s="6"/>
      <c r="AJ30" s="82">
        <v>150</v>
      </c>
      <c r="AK30" s="6"/>
      <c r="AL30" s="13">
        <v>186</v>
      </c>
      <c r="AM30" s="6"/>
      <c r="AN30" s="13">
        <v>201</v>
      </c>
      <c r="AO30" s="6"/>
      <c r="AP30" s="13">
        <v>203</v>
      </c>
      <c r="AQ30" s="6"/>
      <c r="AR30" s="82">
        <v>202</v>
      </c>
      <c r="AS30" s="6"/>
      <c r="AT30" s="13">
        <f>397+54</f>
        <v>451</v>
      </c>
      <c r="AU30" s="6"/>
      <c r="AV30" s="13">
        <v>376</v>
      </c>
      <c r="AW30" s="6"/>
      <c r="AX30" s="13">
        <v>884</v>
      </c>
      <c r="AY30" s="6"/>
      <c r="AZ30" s="82">
        <v>187</v>
      </c>
      <c r="BA30" s="6"/>
    </row>
    <row r="31" spans="1:53" ht="14.1" customHeight="1" x14ac:dyDescent="0.15">
      <c r="B31" s="3" t="s">
        <v>20</v>
      </c>
      <c r="E31" s="4"/>
      <c r="F31" s="82">
        <v>86363</v>
      </c>
      <c r="G31" s="13"/>
      <c r="H31" s="13">
        <v>83407</v>
      </c>
      <c r="I31" s="13"/>
      <c r="J31" s="13">
        <v>79769</v>
      </c>
      <c r="K31" s="4"/>
      <c r="L31" s="82">
        <v>81297</v>
      </c>
      <c r="M31" s="13"/>
      <c r="N31" s="13">
        <v>79368</v>
      </c>
      <c r="O31" s="13"/>
      <c r="P31" s="13">
        <v>78767</v>
      </c>
      <c r="Q31" s="6"/>
      <c r="R31" s="13">
        <v>76725</v>
      </c>
      <c r="S31" s="6"/>
      <c r="T31" s="13">
        <v>75364</v>
      </c>
      <c r="U31" s="6"/>
      <c r="V31" s="13">
        <v>75373</v>
      </c>
      <c r="W31" s="6"/>
      <c r="X31" s="13">
        <v>69715</v>
      </c>
      <c r="Y31" s="6"/>
      <c r="Z31" s="13">
        <v>67696</v>
      </c>
      <c r="AA31" s="6"/>
      <c r="AB31" s="82">
        <v>67628</v>
      </c>
      <c r="AC31" s="6"/>
      <c r="AD31" s="13">
        <v>65722</v>
      </c>
      <c r="AE31" s="6"/>
      <c r="AF31" s="13">
        <v>61331</v>
      </c>
      <c r="AG31" s="6"/>
      <c r="AH31" s="13">
        <v>58873</v>
      </c>
      <c r="AI31" s="6"/>
      <c r="AJ31" s="82">
        <v>57371</v>
      </c>
      <c r="AK31" s="6"/>
      <c r="AL31" s="13">
        <v>53453</v>
      </c>
      <c r="AM31" s="6"/>
      <c r="AN31" s="13">
        <v>51582</v>
      </c>
      <c r="AO31" s="6"/>
      <c r="AP31" s="13">
        <v>50635</v>
      </c>
      <c r="AQ31" s="6"/>
      <c r="AR31" s="82">
        <v>53040</v>
      </c>
      <c r="AS31" s="6"/>
      <c r="AT31" s="13">
        <v>50147</v>
      </c>
      <c r="AU31" s="6"/>
      <c r="AV31" s="13">
        <v>50668</v>
      </c>
      <c r="AW31" s="6"/>
      <c r="AX31" s="13">
        <v>48418</v>
      </c>
      <c r="AY31" s="6"/>
      <c r="AZ31" s="82">
        <v>52831</v>
      </c>
      <c r="BA31" s="6"/>
    </row>
    <row r="32" spans="1:53" ht="14.1" customHeight="1" x14ac:dyDescent="0.15">
      <c r="B32" s="3" t="s">
        <v>21</v>
      </c>
      <c r="E32" s="4"/>
      <c r="F32" s="82">
        <v>4585</v>
      </c>
      <c r="G32" s="13"/>
      <c r="H32" s="13">
        <v>4566</v>
      </c>
      <c r="I32" s="13"/>
      <c r="J32" s="13">
        <v>4473</v>
      </c>
      <c r="K32" s="4"/>
      <c r="L32" s="82">
        <v>4415</v>
      </c>
      <c r="M32" s="13"/>
      <c r="N32" s="13">
        <v>4265</v>
      </c>
      <c r="O32" s="13"/>
      <c r="P32" s="13">
        <v>4173</v>
      </c>
      <c r="Q32" s="6"/>
      <c r="R32" s="13">
        <v>4067</v>
      </c>
      <c r="S32" s="6"/>
      <c r="T32" s="13">
        <v>4055</v>
      </c>
      <c r="U32" s="6"/>
      <c r="V32" s="13">
        <v>3975</v>
      </c>
      <c r="W32" s="6"/>
      <c r="X32" s="13">
        <v>3876</v>
      </c>
      <c r="Y32" s="6"/>
      <c r="Z32" s="13">
        <v>3745</v>
      </c>
      <c r="AA32" s="6"/>
      <c r="AB32" s="82">
        <v>3736</v>
      </c>
      <c r="AC32" s="6"/>
      <c r="AD32" s="13">
        <v>3642</v>
      </c>
      <c r="AE32" s="6"/>
      <c r="AF32" s="13">
        <v>3570</v>
      </c>
      <c r="AG32" s="6"/>
      <c r="AH32" s="13">
        <v>3561</v>
      </c>
      <c r="AI32" s="6"/>
      <c r="AJ32" s="82">
        <v>3616</v>
      </c>
      <c r="AK32" s="6"/>
      <c r="AL32" s="13">
        <v>3644</v>
      </c>
      <c r="AM32" s="6"/>
      <c r="AN32" s="13">
        <v>3684</v>
      </c>
      <c r="AO32" s="6"/>
      <c r="AP32" s="13">
        <v>3646</v>
      </c>
      <c r="AQ32" s="6"/>
      <c r="AR32" s="82">
        <v>3669</v>
      </c>
      <c r="AS32" s="6"/>
      <c r="AT32" s="13">
        <v>3632</v>
      </c>
      <c r="AU32" s="6"/>
      <c r="AV32" s="13">
        <v>3327</v>
      </c>
      <c r="AW32" s="6"/>
      <c r="AX32" s="13">
        <v>3300</v>
      </c>
      <c r="AY32" s="6"/>
      <c r="AZ32" s="82">
        <v>3338</v>
      </c>
      <c r="BA32" s="6"/>
    </row>
    <row r="33" spans="1:53" ht="14.1" customHeight="1" x14ac:dyDescent="0.15">
      <c r="B33" s="3" t="s">
        <v>22</v>
      </c>
      <c r="E33" s="4"/>
      <c r="F33" s="82">
        <v>834</v>
      </c>
      <c r="G33" s="13"/>
      <c r="H33" s="13">
        <v>848</v>
      </c>
      <c r="I33" s="13"/>
      <c r="J33" s="13">
        <v>858</v>
      </c>
      <c r="K33" s="4"/>
      <c r="L33" s="82">
        <v>866</v>
      </c>
      <c r="M33" s="13"/>
      <c r="N33" s="13">
        <v>884</v>
      </c>
      <c r="O33" s="13"/>
      <c r="P33" s="13">
        <v>882</v>
      </c>
      <c r="Q33" s="6"/>
      <c r="R33" s="13">
        <v>867</v>
      </c>
      <c r="S33" s="6"/>
      <c r="T33" s="13">
        <v>882</v>
      </c>
      <c r="U33" s="6"/>
      <c r="V33" s="13">
        <v>861</v>
      </c>
      <c r="W33" s="6"/>
      <c r="X33" s="13">
        <v>848</v>
      </c>
      <c r="Y33" s="6"/>
      <c r="Z33" s="13">
        <v>843</v>
      </c>
      <c r="AA33" s="6"/>
      <c r="AB33" s="82">
        <v>756</v>
      </c>
      <c r="AC33" s="6"/>
      <c r="AD33" s="13">
        <v>744</v>
      </c>
      <c r="AE33" s="6"/>
      <c r="AF33" s="13">
        <v>738</v>
      </c>
      <c r="AG33" s="6"/>
      <c r="AH33" s="13">
        <v>739</v>
      </c>
      <c r="AI33" s="6"/>
      <c r="AJ33" s="82">
        <v>739</v>
      </c>
      <c r="AK33" s="6"/>
      <c r="AL33" s="13">
        <v>746</v>
      </c>
      <c r="AM33" s="6"/>
      <c r="AN33" s="13">
        <v>729</v>
      </c>
      <c r="AO33" s="6"/>
      <c r="AP33" s="13">
        <v>718</v>
      </c>
      <c r="AQ33" s="6"/>
      <c r="AR33" s="82">
        <v>723</v>
      </c>
      <c r="AS33" s="6"/>
      <c r="AT33" s="13">
        <v>796</v>
      </c>
      <c r="AU33" s="6"/>
      <c r="AV33" s="13">
        <v>414</v>
      </c>
      <c r="AW33" s="6"/>
      <c r="AX33" s="13">
        <v>419</v>
      </c>
      <c r="AY33" s="6"/>
      <c r="AZ33" s="82">
        <v>423</v>
      </c>
      <c r="BA33" s="6"/>
    </row>
    <row r="34" spans="1:53" s="7" customFormat="1" ht="14.1" customHeight="1" thickBot="1" x14ac:dyDescent="0.2">
      <c r="A34" s="44" t="s">
        <v>23</v>
      </c>
      <c r="B34" s="48"/>
      <c r="E34" s="49"/>
      <c r="F34" s="83">
        <f>SUBTOTAL(109,F21:F33)</f>
        <v>98378</v>
      </c>
      <c r="G34" s="174"/>
      <c r="H34" s="15">
        <f>SUBTOTAL(109,H21:H33)</f>
        <v>95364</v>
      </c>
      <c r="I34" s="174"/>
      <c r="J34" s="15">
        <f>SUBTOTAL(109,J21:J33)</f>
        <v>91146</v>
      </c>
      <c r="K34" s="49"/>
      <c r="L34" s="83">
        <f>SUBTOTAL(109,L21:L33)</f>
        <v>92695</v>
      </c>
      <c r="M34" s="174"/>
      <c r="N34" s="15">
        <f>SUBTOTAL(109,N21:N33)</f>
        <v>90140</v>
      </c>
      <c r="O34" s="174"/>
      <c r="P34" s="15">
        <f>SUBTOTAL(109,P21:P33)</f>
        <v>89117</v>
      </c>
      <c r="Q34" s="50"/>
      <c r="R34" s="15">
        <f>SUBTOTAL(109,R21:R33)</f>
        <v>86691</v>
      </c>
      <c r="S34" s="50"/>
      <c r="T34" s="15">
        <f>SUBTOTAL(109,T21:T33)</f>
        <v>84945</v>
      </c>
      <c r="U34" s="50"/>
      <c r="V34" s="15">
        <f>SUBTOTAL(109,V21:V33)</f>
        <v>84756</v>
      </c>
      <c r="W34" s="50"/>
      <c r="X34" s="15">
        <f>SUBTOTAL(109,X21:X33)</f>
        <v>78882</v>
      </c>
      <c r="Y34" s="50"/>
      <c r="Z34" s="15">
        <f>SUBTOTAL(109,Z21:Z33)</f>
        <v>76537</v>
      </c>
      <c r="AA34" s="50"/>
      <c r="AB34" s="83">
        <f>SUBTOTAL(109,AB21:AB33)</f>
        <v>76209</v>
      </c>
      <c r="AC34" s="50"/>
      <c r="AD34" s="15">
        <f>SUBTOTAL(109,AD21:AD33)</f>
        <v>73381</v>
      </c>
      <c r="AE34" s="50"/>
      <c r="AF34" s="15">
        <f>SUBTOTAL(109,AF21:AF33)</f>
        <v>68828</v>
      </c>
      <c r="AG34" s="50"/>
      <c r="AH34" s="15">
        <f>SUBTOTAL(109,AH21:AH33)</f>
        <v>65994</v>
      </c>
      <c r="AI34" s="50"/>
      <c r="AJ34" s="83">
        <f>SUBTOTAL(109,AJ21:AJ33)</f>
        <v>64577</v>
      </c>
      <c r="AK34" s="50"/>
      <c r="AL34" s="113">
        <f>SUBTOTAL(109,AL21:AL33)</f>
        <v>60834</v>
      </c>
      <c r="AM34" s="50"/>
      <c r="AN34" s="113">
        <f>SUBTOTAL(109,AN21:AN33)</f>
        <v>59015</v>
      </c>
      <c r="AO34" s="50"/>
      <c r="AP34" s="113">
        <f>SUBTOTAL(109,AP21:AP33)</f>
        <v>57930</v>
      </c>
      <c r="AQ34" s="50"/>
      <c r="AR34" s="83">
        <f>SUBTOTAL(109,AR21:AR33)</f>
        <v>61095</v>
      </c>
      <c r="AS34" s="50"/>
      <c r="AT34" s="15">
        <f>SUBTOTAL(109,AT21:AT33)</f>
        <v>58561</v>
      </c>
      <c r="AU34" s="50"/>
      <c r="AV34" s="15">
        <f>SUBTOTAL(109,AV21:AV33)</f>
        <v>58224</v>
      </c>
      <c r="AW34" s="50"/>
      <c r="AX34" s="134">
        <f>SUBTOTAL(109,AX21:AX33)</f>
        <v>55973</v>
      </c>
      <c r="AY34" s="50"/>
      <c r="AZ34" s="83">
        <f>SUBTOTAL(109,AZ21:AZ33)</f>
        <v>59656</v>
      </c>
      <c r="BA34" s="50"/>
    </row>
    <row r="35" spans="1:53" ht="6" customHeight="1" thickTop="1" x14ac:dyDescent="0.15">
      <c r="A35" s="51"/>
      <c r="B35" s="52"/>
      <c r="E35" s="32"/>
      <c r="F35" s="84"/>
      <c r="G35" s="45"/>
      <c r="H35" s="45"/>
      <c r="I35" s="45"/>
      <c r="J35" s="45"/>
      <c r="K35" s="32"/>
      <c r="L35" s="84"/>
      <c r="M35" s="45"/>
      <c r="N35" s="45"/>
      <c r="O35" s="45"/>
      <c r="P35" s="45"/>
      <c r="Q35" s="53"/>
      <c r="R35" s="45"/>
      <c r="S35" s="53"/>
      <c r="T35" s="45"/>
      <c r="U35" s="53"/>
      <c r="V35" s="45"/>
      <c r="W35" s="53"/>
      <c r="X35" s="45"/>
      <c r="Y35" s="53"/>
      <c r="Z35" s="45"/>
      <c r="AA35" s="53"/>
      <c r="AB35" s="84"/>
      <c r="AC35" s="53"/>
      <c r="AD35" s="45"/>
      <c r="AE35" s="53"/>
      <c r="AF35" s="45"/>
      <c r="AG35" s="53"/>
      <c r="AH35" s="45"/>
      <c r="AI35" s="53"/>
      <c r="AJ35" s="84"/>
      <c r="AK35" s="53"/>
      <c r="AL35" s="45"/>
      <c r="AM35" s="53"/>
      <c r="AN35" s="45"/>
      <c r="AO35" s="53"/>
      <c r="AP35" s="45"/>
      <c r="AQ35" s="53"/>
      <c r="AR35" s="84"/>
      <c r="AS35" s="53"/>
      <c r="AT35" s="45"/>
      <c r="AU35" s="53"/>
      <c r="AV35" s="45"/>
      <c r="AW35" s="53"/>
      <c r="AX35" s="45"/>
      <c r="AY35" s="53"/>
      <c r="AZ35" s="84"/>
      <c r="BA35" s="53"/>
    </row>
    <row r="36" spans="1:53" s="7" customFormat="1" ht="14.1" customHeight="1" thickBot="1" x14ac:dyDescent="0.2">
      <c r="A36" s="9" t="s">
        <v>24</v>
      </c>
      <c r="E36" s="14"/>
      <c r="F36" s="83">
        <f>SUBTOTAL(109,F6:F35)</f>
        <v>111898</v>
      </c>
      <c r="G36" s="174"/>
      <c r="H36" s="15">
        <f>SUBTOTAL(109,H6:H35)</f>
        <v>108172</v>
      </c>
      <c r="I36" s="174"/>
      <c r="J36" s="15">
        <f>SUBTOTAL(109,J6:J35)</f>
        <v>103966</v>
      </c>
      <c r="K36" s="14"/>
      <c r="L36" s="83">
        <f>SUBTOTAL(109,L6:L35)</f>
        <v>105348</v>
      </c>
      <c r="M36" s="174"/>
      <c r="N36" s="15">
        <f>SUBTOTAL(109,N6:N35)</f>
        <v>102815</v>
      </c>
      <c r="O36" s="174"/>
      <c r="P36" s="15">
        <f>SUBTOTAL(109,P6:P35)</f>
        <v>102327</v>
      </c>
      <c r="Q36" s="16"/>
      <c r="R36" s="15">
        <f>SUBTOTAL(109,R6:R35)</f>
        <v>97875</v>
      </c>
      <c r="S36" s="16"/>
      <c r="T36" s="15">
        <f>SUBTOTAL(109,T6:T35)</f>
        <v>96637</v>
      </c>
      <c r="U36" s="16"/>
      <c r="V36" s="15">
        <f>SUBTOTAL(109,V6:V35)</f>
        <v>95943</v>
      </c>
      <c r="W36" s="16"/>
      <c r="X36" s="15">
        <f>SUBTOTAL(109,X6:X35)</f>
        <v>89066</v>
      </c>
      <c r="Y36" s="16"/>
      <c r="Z36" s="15">
        <f>SUBTOTAL(109,Z6:Z35)</f>
        <v>85929</v>
      </c>
      <c r="AA36" s="16"/>
      <c r="AB36" s="83">
        <f>SUBTOTAL(109,AB6:AB35)</f>
        <v>85981</v>
      </c>
      <c r="AC36" s="16"/>
      <c r="AD36" s="15">
        <f>SUBTOTAL(109,AD6:AD35)</f>
        <v>81007</v>
      </c>
      <c r="AE36" s="16"/>
      <c r="AF36" s="15">
        <f>SUBTOTAL(109,AF6:AF35)</f>
        <v>79276</v>
      </c>
      <c r="AG36" s="16"/>
      <c r="AH36" s="15">
        <f>SUBTOTAL(109,AH6:AH35)</f>
        <v>73302</v>
      </c>
      <c r="AI36" s="16"/>
      <c r="AJ36" s="83">
        <f>SUBTOTAL(109,AJ6:AJ35)</f>
        <v>72600</v>
      </c>
      <c r="AK36" s="16"/>
      <c r="AL36" s="113">
        <f>SUBTOTAL(109,AL6:AL35)</f>
        <v>67553</v>
      </c>
      <c r="AM36" s="16"/>
      <c r="AN36" s="113">
        <f>SUBTOTAL(109,AN6:AN35)</f>
        <v>65814</v>
      </c>
      <c r="AO36" s="16"/>
      <c r="AP36" s="113">
        <f>SUBTOTAL(109,AP6:AP35)</f>
        <v>64343</v>
      </c>
      <c r="AQ36" s="16"/>
      <c r="AR36" s="83">
        <f>SUBTOTAL(109,AR6:AR35)</f>
        <v>67476</v>
      </c>
      <c r="AS36" s="16"/>
      <c r="AT36" s="15">
        <f>SUBTOTAL(109,AT6:AT35)</f>
        <v>64561</v>
      </c>
      <c r="AU36" s="16"/>
      <c r="AV36" s="15">
        <f>SUBTOTAL(109,AV6:AV35)</f>
        <v>65002</v>
      </c>
      <c r="AW36" s="16"/>
      <c r="AX36" s="15">
        <f>SUBTOTAL(109,AX6:AX35)</f>
        <v>62139</v>
      </c>
      <c r="AY36" s="16"/>
      <c r="AZ36" s="83">
        <f>SUBTOTAL(109,AZ6:AZ35)</f>
        <v>66003</v>
      </c>
      <c r="BA36" s="16"/>
    </row>
    <row r="37" spans="1:53" ht="11.25" thickTop="1" x14ac:dyDescent="0.15">
      <c r="A37" s="54"/>
      <c r="E37" s="4"/>
      <c r="F37" s="86"/>
      <c r="G37" s="5"/>
      <c r="H37" s="5"/>
      <c r="I37" s="5"/>
      <c r="J37" s="5"/>
      <c r="K37" s="4"/>
      <c r="L37" s="86"/>
      <c r="M37" s="5"/>
      <c r="N37" s="5"/>
      <c r="O37" s="5"/>
      <c r="P37" s="5"/>
      <c r="Q37" s="6"/>
      <c r="R37" s="5"/>
      <c r="S37" s="6"/>
      <c r="T37" s="5"/>
      <c r="U37" s="6"/>
      <c r="V37" s="5"/>
      <c r="W37" s="6"/>
      <c r="X37" s="5"/>
      <c r="Y37" s="6"/>
      <c r="Z37" s="5"/>
      <c r="AA37" s="6"/>
      <c r="AB37" s="86"/>
      <c r="AC37" s="6"/>
      <c r="AD37" s="5"/>
      <c r="AE37" s="6"/>
      <c r="AF37" s="5"/>
      <c r="AG37" s="6"/>
      <c r="AH37" s="5"/>
      <c r="AI37" s="6"/>
      <c r="AJ37" s="86"/>
      <c r="AK37" s="6"/>
      <c r="AL37" s="5"/>
      <c r="AM37" s="6"/>
      <c r="AN37" s="5"/>
      <c r="AO37" s="6"/>
      <c r="AP37" s="5"/>
      <c r="AQ37" s="6"/>
      <c r="AR37" s="86"/>
      <c r="AS37" s="6"/>
      <c r="AT37" s="5"/>
      <c r="AU37" s="6"/>
      <c r="AV37" s="5"/>
      <c r="AW37" s="6"/>
      <c r="AX37" s="5"/>
      <c r="AY37" s="6"/>
      <c r="AZ37" s="86"/>
      <c r="BA37" s="6"/>
    </row>
    <row r="38" spans="1:53" s="7" customFormat="1" ht="14.1" customHeight="1" x14ac:dyDescent="0.15">
      <c r="A38" s="9" t="s">
        <v>26</v>
      </c>
      <c r="B38" s="9"/>
      <c r="C38" s="9"/>
      <c r="D38" s="9"/>
      <c r="E38" s="14"/>
      <c r="F38" s="87"/>
      <c r="G38" s="16"/>
      <c r="H38" s="16"/>
      <c r="I38" s="16"/>
      <c r="J38" s="16"/>
      <c r="K38" s="14"/>
      <c r="L38" s="87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87"/>
      <c r="AC38" s="16"/>
      <c r="AD38" s="16"/>
      <c r="AE38" s="16"/>
      <c r="AF38" s="16"/>
      <c r="AG38" s="16"/>
      <c r="AH38" s="16"/>
      <c r="AI38" s="16"/>
      <c r="AJ38" s="87"/>
      <c r="AK38" s="16"/>
      <c r="AL38" s="16"/>
      <c r="AM38" s="16"/>
      <c r="AN38" s="16"/>
      <c r="AO38" s="16"/>
      <c r="AP38" s="16"/>
      <c r="AQ38" s="16"/>
      <c r="AR38" s="87"/>
      <c r="AS38" s="16"/>
      <c r="AT38" s="16"/>
      <c r="AU38" s="16"/>
      <c r="AV38" s="16"/>
      <c r="AW38" s="16"/>
      <c r="AX38" s="16"/>
      <c r="AY38" s="16"/>
      <c r="AZ38" s="87"/>
      <c r="BA38" s="16"/>
    </row>
    <row r="39" spans="1:53" s="7" customFormat="1" ht="6" customHeight="1" x14ac:dyDescent="0.15">
      <c r="A39" s="9"/>
      <c r="B39" s="9"/>
      <c r="C39" s="9"/>
      <c r="D39" s="9"/>
      <c r="E39" s="10"/>
      <c r="F39" s="88"/>
      <c r="G39" s="11"/>
      <c r="H39" s="11"/>
      <c r="I39" s="11"/>
      <c r="J39" s="11"/>
      <c r="K39" s="10"/>
      <c r="L39" s="88"/>
      <c r="M39" s="11"/>
      <c r="N39" s="11"/>
      <c r="O39" s="11"/>
      <c r="P39" s="11"/>
      <c r="Q39" s="12"/>
      <c r="R39" s="11"/>
      <c r="S39" s="12"/>
      <c r="T39" s="11"/>
      <c r="U39" s="12"/>
      <c r="V39" s="11"/>
      <c r="W39" s="12"/>
      <c r="X39" s="11"/>
      <c r="Y39" s="12"/>
      <c r="Z39" s="11"/>
      <c r="AA39" s="12"/>
      <c r="AB39" s="88"/>
      <c r="AC39" s="12"/>
      <c r="AD39" s="11"/>
      <c r="AE39" s="12"/>
      <c r="AF39" s="11"/>
      <c r="AG39" s="12"/>
      <c r="AH39" s="11"/>
      <c r="AI39" s="12"/>
      <c r="AJ39" s="88"/>
      <c r="AK39" s="12"/>
      <c r="AL39" s="11"/>
      <c r="AM39" s="12"/>
      <c r="AN39" s="11"/>
      <c r="AO39" s="12"/>
      <c r="AP39" s="11"/>
      <c r="AQ39" s="12"/>
      <c r="AR39" s="88"/>
      <c r="AS39" s="12"/>
      <c r="AT39" s="11"/>
      <c r="AU39" s="12"/>
      <c r="AV39" s="11"/>
      <c r="AW39" s="12"/>
      <c r="AX39" s="11"/>
      <c r="AY39" s="12"/>
      <c r="AZ39" s="88"/>
      <c r="BA39" s="12"/>
    </row>
    <row r="40" spans="1:53" s="7" customFormat="1" ht="14.1" customHeight="1" x14ac:dyDescent="0.15">
      <c r="A40" s="44" t="s">
        <v>3</v>
      </c>
      <c r="B40" s="9"/>
      <c r="C40" s="9"/>
      <c r="D40" s="9"/>
      <c r="E40" s="10"/>
      <c r="F40" s="89"/>
      <c r="G40" s="12"/>
      <c r="H40" s="12"/>
      <c r="I40" s="12"/>
      <c r="J40" s="12"/>
      <c r="K40" s="10"/>
      <c r="L40" s="89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89"/>
      <c r="AC40" s="12"/>
      <c r="AD40" s="12"/>
      <c r="AE40" s="12"/>
      <c r="AF40" s="12"/>
      <c r="AG40" s="12"/>
      <c r="AH40" s="12"/>
      <c r="AI40" s="12"/>
      <c r="AJ40" s="89"/>
      <c r="AK40" s="12"/>
      <c r="AL40" s="12"/>
      <c r="AM40" s="12"/>
      <c r="AN40" s="12"/>
      <c r="AO40" s="12"/>
      <c r="AP40" s="12"/>
      <c r="AQ40" s="12"/>
      <c r="AR40" s="89"/>
      <c r="AS40" s="12"/>
      <c r="AT40" s="12"/>
      <c r="AU40" s="12"/>
      <c r="AV40" s="12"/>
      <c r="AW40" s="12"/>
      <c r="AX40" s="12"/>
      <c r="AY40" s="12"/>
      <c r="AZ40" s="89"/>
      <c r="BA40" s="12"/>
    </row>
    <row r="41" spans="1:53" ht="14.1" customHeight="1" x14ac:dyDescent="0.15">
      <c r="B41" s="3" t="s">
        <v>27</v>
      </c>
      <c r="E41" s="4"/>
      <c r="F41" s="82">
        <v>1284</v>
      </c>
      <c r="G41" s="13"/>
      <c r="H41" s="13">
        <v>1184</v>
      </c>
      <c r="I41" s="13"/>
      <c r="J41" s="13">
        <v>1088</v>
      </c>
      <c r="K41" s="4"/>
      <c r="L41" s="82">
        <v>1187</v>
      </c>
      <c r="M41" s="13"/>
      <c r="N41" s="13">
        <v>990</v>
      </c>
      <c r="O41" s="13"/>
      <c r="P41" s="13">
        <v>1109</v>
      </c>
      <c r="Q41" s="6"/>
      <c r="R41" s="13">
        <v>1133</v>
      </c>
      <c r="S41" s="6"/>
      <c r="T41" s="13">
        <v>1243</v>
      </c>
      <c r="U41" s="6"/>
      <c r="V41" s="13">
        <v>1342</v>
      </c>
      <c r="W41" s="6"/>
      <c r="X41" s="13">
        <v>1533</v>
      </c>
      <c r="Y41" s="6"/>
      <c r="Z41" s="13">
        <v>1554</v>
      </c>
      <c r="AA41" s="6"/>
      <c r="AB41" s="82">
        <v>1674</v>
      </c>
      <c r="AC41" s="6"/>
      <c r="AD41" s="13">
        <v>1267</v>
      </c>
      <c r="AE41" s="6"/>
      <c r="AF41" s="13">
        <v>1241</v>
      </c>
      <c r="AG41" s="6"/>
      <c r="AH41" s="13">
        <v>1169</v>
      </c>
      <c r="AI41" s="6"/>
      <c r="AJ41" s="82">
        <v>1119</v>
      </c>
      <c r="AK41" s="6"/>
      <c r="AL41" s="13">
        <v>870</v>
      </c>
      <c r="AM41" s="6"/>
      <c r="AN41" s="13">
        <v>628</v>
      </c>
      <c r="AO41" s="6"/>
      <c r="AP41" s="13">
        <v>636</v>
      </c>
      <c r="AQ41" s="6"/>
      <c r="AR41" s="82">
        <v>631</v>
      </c>
      <c r="AS41" s="6"/>
      <c r="AT41" s="13">
        <v>516</v>
      </c>
      <c r="AU41" s="6"/>
      <c r="AV41" s="13">
        <v>31</v>
      </c>
      <c r="AW41" s="6"/>
      <c r="AX41" s="13">
        <v>117</v>
      </c>
      <c r="AY41" s="6"/>
      <c r="AZ41" s="82">
        <v>444</v>
      </c>
      <c r="BA41" s="6"/>
    </row>
    <row r="42" spans="1:53" ht="14.1" customHeight="1" x14ac:dyDescent="0.15">
      <c r="B42" s="3" t="s">
        <v>28</v>
      </c>
      <c r="E42" s="4"/>
      <c r="F42" s="82">
        <v>296</v>
      </c>
      <c r="G42" s="13"/>
      <c r="H42" s="13">
        <v>241</v>
      </c>
      <c r="I42" s="13"/>
      <c r="J42" s="13">
        <v>209</v>
      </c>
      <c r="K42" s="4"/>
      <c r="L42" s="82">
        <v>276</v>
      </c>
      <c r="M42" s="13"/>
      <c r="N42" s="13">
        <v>294</v>
      </c>
      <c r="O42" s="13"/>
      <c r="P42" s="13">
        <v>244</v>
      </c>
      <c r="Q42" s="6"/>
      <c r="R42" s="13">
        <v>208</v>
      </c>
      <c r="S42" s="6"/>
      <c r="T42" s="13">
        <v>259</v>
      </c>
      <c r="U42" s="6"/>
      <c r="V42" s="13">
        <v>309</v>
      </c>
      <c r="W42" s="6"/>
      <c r="X42" s="13">
        <v>261</v>
      </c>
      <c r="Y42" s="6"/>
      <c r="Z42" s="13">
        <v>232</v>
      </c>
      <c r="AA42" s="6"/>
      <c r="AB42" s="82">
        <v>269</v>
      </c>
      <c r="AC42" s="6"/>
      <c r="AD42" s="13">
        <v>277</v>
      </c>
      <c r="AE42" s="6"/>
      <c r="AF42" s="13">
        <v>237</v>
      </c>
      <c r="AG42" s="6"/>
      <c r="AH42" s="13">
        <v>194</v>
      </c>
      <c r="AI42" s="6"/>
      <c r="AJ42" s="82">
        <v>254</v>
      </c>
      <c r="AK42" s="6"/>
      <c r="AL42" s="13">
        <v>240</v>
      </c>
      <c r="AM42" s="6"/>
      <c r="AN42" s="13">
        <v>200</v>
      </c>
      <c r="AO42" s="6"/>
      <c r="AP42" s="13">
        <v>164</v>
      </c>
      <c r="AQ42" s="6"/>
      <c r="AR42" s="82">
        <v>174</v>
      </c>
      <c r="AS42" s="6"/>
      <c r="AT42" s="13">
        <v>199</v>
      </c>
      <c r="AU42" s="6"/>
      <c r="AV42" s="13">
        <v>0</v>
      </c>
      <c r="AW42" s="6"/>
      <c r="AX42" s="13">
        <v>0</v>
      </c>
      <c r="AY42" s="6"/>
      <c r="AZ42" s="82">
        <v>140</v>
      </c>
      <c r="BA42" s="6"/>
    </row>
    <row r="43" spans="1:53" ht="14.1" customHeight="1" x14ac:dyDescent="0.15">
      <c r="B43" s="3" t="s">
        <v>29</v>
      </c>
      <c r="E43" s="4"/>
      <c r="F43" s="82">
        <v>1040</v>
      </c>
      <c r="G43" s="13"/>
      <c r="H43" s="13">
        <v>1005</v>
      </c>
      <c r="I43" s="13"/>
      <c r="J43" s="13">
        <v>560</v>
      </c>
      <c r="K43" s="4"/>
      <c r="L43" s="82">
        <v>475</v>
      </c>
      <c r="M43" s="13"/>
      <c r="N43" s="13">
        <v>682</v>
      </c>
      <c r="O43" s="13"/>
      <c r="P43" s="13">
        <v>658</v>
      </c>
      <c r="Q43" s="6"/>
      <c r="R43" s="13">
        <v>650</v>
      </c>
      <c r="S43" s="6"/>
      <c r="T43" s="13">
        <v>742</v>
      </c>
      <c r="U43" s="6"/>
      <c r="V43" s="13">
        <v>1506</v>
      </c>
      <c r="W43" s="6"/>
      <c r="X43" s="13">
        <v>1487</v>
      </c>
      <c r="Y43" s="6"/>
      <c r="Z43" s="13">
        <v>1443</v>
      </c>
      <c r="AA43" s="6"/>
      <c r="AB43" s="82">
        <v>836</v>
      </c>
      <c r="AC43" s="6"/>
      <c r="AD43" s="13">
        <v>516</v>
      </c>
      <c r="AE43" s="6"/>
      <c r="AF43" s="13">
        <v>500</v>
      </c>
      <c r="AG43" s="6"/>
      <c r="AH43" s="13">
        <v>511</v>
      </c>
      <c r="AI43" s="6"/>
      <c r="AJ43" s="82">
        <v>571</v>
      </c>
      <c r="AK43" s="6"/>
      <c r="AL43" s="13">
        <v>777</v>
      </c>
      <c r="AM43" s="6"/>
      <c r="AN43" s="13">
        <v>1079</v>
      </c>
      <c r="AO43" s="6"/>
      <c r="AP43" s="13">
        <v>857</v>
      </c>
      <c r="AQ43" s="6"/>
      <c r="AR43" s="82">
        <v>806</v>
      </c>
      <c r="AS43" s="6"/>
      <c r="AT43" s="13">
        <v>1003</v>
      </c>
      <c r="AU43" s="6"/>
      <c r="AV43" s="13">
        <v>1174</v>
      </c>
      <c r="AW43" s="6"/>
      <c r="AX43" s="13">
        <v>628</v>
      </c>
      <c r="AY43" s="6"/>
      <c r="AZ43" s="82">
        <v>705</v>
      </c>
      <c r="BA43" s="6"/>
    </row>
    <row r="44" spans="1:53" ht="14.1" customHeight="1" x14ac:dyDescent="0.15">
      <c r="B44" s="3" t="s">
        <v>30</v>
      </c>
      <c r="E44" s="4"/>
      <c r="F44" s="82">
        <v>258</v>
      </c>
      <c r="G44" s="13"/>
      <c r="H44" s="13">
        <v>97</v>
      </c>
      <c r="I44" s="13"/>
      <c r="J44" s="13">
        <v>786</v>
      </c>
      <c r="K44" s="4"/>
      <c r="L44" s="82">
        <v>634</v>
      </c>
      <c r="M44" s="13"/>
      <c r="N44" s="13">
        <v>827</v>
      </c>
      <c r="O44" s="13"/>
      <c r="P44" s="13">
        <v>967</v>
      </c>
      <c r="Q44" s="6"/>
      <c r="R44" s="13">
        <v>460</v>
      </c>
      <c r="S44" s="6"/>
      <c r="T44" s="13">
        <v>180</v>
      </c>
      <c r="U44" s="6"/>
      <c r="V44" s="13">
        <v>735</v>
      </c>
      <c r="W44" s="6"/>
      <c r="X44" s="13">
        <v>449</v>
      </c>
      <c r="Y44" s="6"/>
      <c r="Z44" s="13">
        <v>616</v>
      </c>
      <c r="AA44" s="6"/>
      <c r="AB44" s="82">
        <v>441</v>
      </c>
      <c r="AC44" s="6"/>
      <c r="AD44" s="13">
        <v>509</v>
      </c>
      <c r="AE44" s="6"/>
      <c r="AF44" s="13">
        <v>411</v>
      </c>
      <c r="AG44" s="6"/>
      <c r="AH44" s="13">
        <v>31</v>
      </c>
      <c r="AI44" s="6"/>
      <c r="AJ44" s="82">
        <v>5</v>
      </c>
      <c r="AK44" s="6"/>
      <c r="AL44" s="13">
        <v>20</v>
      </c>
      <c r="AM44" s="6"/>
      <c r="AN44" s="13">
        <v>7</v>
      </c>
      <c r="AO44" s="6"/>
      <c r="AP44" s="13">
        <v>39</v>
      </c>
      <c r="AQ44" s="6"/>
      <c r="AR44" s="82">
        <v>72</v>
      </c>
      <c r="AS44" s="6"/>
      <c r="AT44" s="13">
        <v>84</v>
      </c>
      <c r="AU44" s="6"/>
      <c r="AV44" s="13">
        <v>17</v>
      </c>
      <c r="AW44" s="6"/>
      <c r="AX44" s="13">
        <v>27</v>
      </c>
      <c r="AY44" s="6"/>
      <c r="AZ44" s="82">
        <v>8</v>
      </c>
      <c r="BA44" s="6"/>
    </row>
    <row r="45" spans="1:53" ht="14.1" customHeight="1" x14ac:dyDescent="0.15">
      <c r="B45" s="3" t="s">
        <v>31</v>
      </c>
      <c r="E45" s="4"/>
      <c r="F45" s="82">
        <v>62</v>
      </c>
      <c r="G45" s="13"/>
      <c r="H45" s="13">
        <v>48</v>
      </c>
      <c r="I45" s="13"/>
      <c r="J45" s="13">
        <v>34</v>
      </c>
      <c r="K45" s="4"/>
      <c r="L45" s="82">
        <v>16</v>
      </c>
      <c r="M45" s="13"/>
      <c r="N45" s="13">
        <v>50</v>
      </c>
      <c r="O45" s="13"/>
      <c r="P45" s="13">
        <v>43</v>
      </c>
      <c r="Q45" s="6"/>
      <c r="R45" s="13">
        <v>32</v>
      </c>
      <c r="S45" s="6"/>
      <c r="T45" s="13">
        <v>21</v>
      </c>
      <c r="U45" s="6"/>
      <c r="V45" s="13">
        <v>64</v>
      </c>
      <c r="W45" s="6"/>
      <c r="X45" s="13">
        <v>62</v>
      </c>
      <c r="Y45" s="6"/>
      <c r="Z45" s="13">
        <v>56</v>
      </c>
      <c r="AA45" s="6"/>
      <c r="AB45" s="82">
        <v>18</v>
      </c>
      <c r="AC45" s="6"/>
      <c r="AD45" s="13">
        <v>70</v>
      </c>
      <c r="AE45" s="6"/>
      <c r="AF45" s="13">
        <v>43</v>
      </c>
      <c r="AG45" s="6"/>
      <c r="AH45" s="13">
        <v>41</v>
      </c>
      <c r="AI45" s="6"/>
      <c r="AJ45" s="82">
        <v>19</v>
      </c>
      <c r="AK45" s="6"/>
      <c r="AL45" s="13">
        <v>49</v>
      </c>
      <c r="AM45" s="6"/>
      <c r="AN45" s="13">
        <v>14</v>
      </c>
      <c r="AO45" s="6"/>
      <c r="AP45" s="13">
        <v>16</v>
      </c>
      <c r="AQ45" s="6"/>
      <c r="AR45" s="82">
        <v>58</v>
      </c>
      <c r="AS45" s="6"/>
      <c r="AT45" s="13">
        <v>75</v>
      </c>
      <c r="AU45" s="6"/>
      <c r="AV45" s="13">
        <v>36</v>
      </c>
      <c r="AW45" s="6"/>
      <c r="AX45" s="13">
        <v>42</v>
      </c>
      <c r="AY45" s="6"/>
      <c r="AZ45" s="82">
        <v>18</v>
      </c>
      <c r="BA45" s="6"/>
    </row>
    <row r="46" spans="1:53" ht="14.1" customHeight="1" x14ac:dyDescent="0.15">
      <c r="B46" s="3" t="s">
        <v>32</v>
      </c>
      <c r="E46" s="4"/>
      <c r="F46" s="82">
        <v>301</v>
      </c>
      <c r="G46" s="13"/>
      <c r="H46" s="13">
        <v>330</v>
      </c>
      <c r="I46" s="13"/>
      <c r="J46" s="13">
        <v>337</v>
      </c>
      <c r="K46" s="4"/>
      <c r="L46" s="82">
        <v>248</v>
      </c>
      <c r="M46" s="13"/>
      <c r="N46" s="13">
        <v>333</v>
      </c>
      <c r="O46" s="13"/>
      <c r="P46" s="13">
        <v>373</v>
      </c>
      <c r="Q46" s="6"/>
      <c r="R46" s="13">
        <v>362</v>
      </c>
      <c r="S46" s="6"/>
      <c r="T46" s="13">
        <v>346</v>
      </c>
      <c r="U46" s="6"/>
      <c r="V46" s="13">
        <v>129</v>
      </c>
      <c r="W46" s="6"/>
      <c r="X46" s="13">
        <v>130</v>
      </c>
      <c r="Y46" s="6"/>
      <c r="Z46" s="13">
        <v>261</v>
      </c>
      <c r="AA46" s="6"/>
      <c r="AB46" s="82">
        <v>154</v>
      </c>
      <c r="AC46" s="6"/>
      <c r="AD46" s="13">
        <v>91</v>
      </c>
      <c r="AE46" s="6"/>
      <c r="AF46" s="13">
        <v>84</v>
      </c>
      <c r="AG46" s="6"/>
      <c r="AH46" s="13">
        <v>129</v>
      </c>
      <c r="AI46" s="6"/>
      <c r="AJ46" s="82">
        <v>108</v>
      </c>
      <c r="AK46" s="6"/>
      <c r="AL46" s="13">
        <v>100</v>
      </c>
      <c r="AM46" s="6"/>
      <c r="AN46" s="13">
        <v>259</v>
      </c>
      <c r="AO46" s="6"/>
      <c r="AP46" s="13">
        <v>117</v>
      </c>
      <c r="AQ46" s="6"/>
      <c r="AR46" s="82">
        <v>89</v>
      </c>
      <c r="AS46" s="6"/>
      <c r="AT46" s="13">
        <v>2</v>
      </c>
      <c r="AU46" s="6"/>
      <c r="AV46" s="13">
        <v>0</v>
      </c>
      <c r="AW46" s="6"/>
      <c r="AX46" s="13">
        <v>0</v>
      </c>
      <c r="AY46" s="6"/>
      <c r="AZ46" s="82">
        <v>41</v>
      </c>
      <c r="BA46" s="6"/>
    </row>
    <row r="47" spans="1:53" ht="14.1" customHeight="1" x14ac:dyDescent="0.15">
      <c r="B47" s="3" t="s">
        <v>33</v>
      </c>
      <c r="E47" s="4"/>
      <c r="F47" s="82">
        <v>1237</v>
      </c>
      <c r="G47" s="13"/>
      <c r="H47" s="13">
        <v>1966</v>
      </c>
      <c r="I47" s="13"/>
      <c r="J47" s="13">
        <v>1017</v>
      </c>
      <c r="K47" s="4"/>
      <c r="L47" s="82">
        <v>1218</v>
      </c>
      <c r="M47" s="13"/>
      <c r="N47" s="13">
        <v>1832</v>
      </c>
      <c r="O47" s="13"/>
      <c r="P47" s="13">
        <v>2747</v>
      </c>
      <c r="Q47" s="6"/>
      <c r="R47" s="13">
        <v>2244</v>
      </c>
      <c r="S47" s="6"/>
      <c r="T47" s="13">
        <v>2111</v>
      </c>
      <c r="U47" s="6"/>
      <c r="V47" s="13">
        <v>1527</v>
      </c>
      <c r="W47" s="6"/>
      <c r="X47" s="13">
        <v>1766</v>
      </c>
      <c r="Y47" s="6"/>
      <c r="Z47" s="13">
        <v>1106</v>
      </c>
      <c r="AA47" s="6"/>
      <c r="AB47" s="82">
        <v>1885</v>
      </c>
      <c r="AC47" s="6"/>
      <c r="AD47" s="13">
        <v>1106</v>
      </c>
      <c r="AE47" s="6"/>
      <c r="AF47" s="13">
        <v>1438</v>
      </c>
      <c r="AG47" s="6"/>
      <c r="AH47" s="13">
        <v>717</v>
      </c>
      <c r="AI47" s="6"/>
      <c r="AJ47" s="82">
        <v>1325</v>
      </c>
      <c r="AK47" s="6"/>
      <c r="AL47" s="13">
        <v>488</v>
      </c>
      <c r="AM47" s="6"/>
      <c r="AN47" s="13">
        <v>401</v>
      </c>
      <c r="AO47" s="6"/>
      <c r="AP47" s="13">
        <v>428</v>
      </c>
      <c r="AQ47" s="6"/>
      <c r="AR47" s="82">
        <v>485</v>
      </c>
      <c r="AS47" s="6"/>
      <c r="AT47" s="13">
        <v>519</v>
      </c>
      <c r="AU47" s="6"/>
      <c r="AV47" s="13">
        <v>1348</v>
      </c>
      <c r="AW47" s="6"/>
      <c r="AX47" s="13">
        <v>940</v>
      </c>
      <c r="AY47" s="6"/>
      <c r="AZ47" s="82">
        <v>770</v>
      </c>
      <c r="BA47" s="6"/>
    </row>
    <row r="48" spans="1:53" ht="14.1" customHeight="1" x14ac:dyDescent="0.15">
      <c r="B48" s="3" t="s">
        <v>34</v>
      </c>
      <c r="E48" s="4"/>
      <c r="F48" s="82">
        <v>52</v>
      </c>
      <c r="G48" s="13"/>
      <c r="H48" s="13">
        <v>73</v>
      </c>
      <c r="I48" s="13"/>
      <c r="J48" s="13">
        <v>52</v>
      </c>
      <c r="K48" s="4"/>
      <c r="L48" s="82">
        <v>53</v>
      </c>
      <c r="M48" s="13"/>
      <c r="N48" s="13">
        <v>51</v>
      </c>
      <c r="O48" s="13"/>
      <c r="P48" s="13">
        <v>52</v>
      </c>
      <c r="Q48" s="6"/>
      <c r="R48" s="13">
        <v>48</v>
      </c>
      <c r="S48" s="6"/>
      <c r="T48" s="13">
        <v>40</v>
      </c>
      <c r="U48" s="6"/>
      <c r="V48" s="13">
        <v>30</v>
      </c>
      <c r="W48" s="6"/>
      <c r="X48" s="13">
        <v>32</v>
      </c>
      <c r="Y48" s="6"/>
      <c r="Z48" s="13">
        <v>31</v>
      </c>
      <c r="AA48" s="6"/>
      <c r="AB48" s="82">
        <v>28</v>
      </c>
      <c r="AC48" s="6"/>
      <c r="AD48" s="13">
        <v>27</v>
      </c>
      <c r="AE48" s="6"/>
      <c r="AF48" s="13">
        <v>25</v>
      </c>
      <c r="AG48" s="6"/>
      <c r="AH48" s="13">
        <v>26</v>
      </c>
      <c r="AI48" s="6"/>
      <c r="AJ48" s="82">
        <v>25</v>
      </c>
      <c r="AK48" s="6"/>
      <c r="AL48" s="13">
        <v>19</v>
      </c>
      <c r="AM48" s="6"/>
      <c r="AN48" s="13">
        <v>19</v>
      </c>
      <c r="AO48" s="6"/>
      <c r="AP48" s="13">
        <v>20</v>
      </c>
      <c r="AQ48" s="6"/>
      <c r="AR48" s="82">
        <v>23</v>
      </c>
      <c r="AS48" s="6"/>
      <c r="AT48" s="13">
        <v>548</v>
      </c>
      <c r="AU48" s="6"/>
      <c r="AV48" s="13">
        <v>17</v>
      </c>
      <c r="AW48" s="6"/>
      <c r="AX48" s="13">
        <v>17</v>
      </c>
      <c r="AY48" s="6"/>
      <c r="AZ48" s="82">
        <v>0</v>
      </c>
      <c r="BA48" s="6"/>
    </row>
    <row r="49" spans="1:53" ht="14.1" customHeight="1" x14ac:dyDescent="0.15">
      <c r="B49" s="3" t="s">
        <v>35</v>
      </c>
      <c r="E49" s="4"/>
      <c r="F49" s="82">
        <v>0</v>
      </c>
      <c r="G49" s="13"/>
      <c r="H49" s="13">
        <v>0</v>
      </c>
      <c r="I49" s="13"/>
      <c r="J49" s="13">
        <v>0</v>
      </c>
      <c r="K49" s="4"/>
      <c r="L49" s="82">
        <v>0</v>
      </c>
      <c r="M49" s="13"/>
      <c r="N49" s="13">
        <v>1857</v>
      </c>
      <c r="O49" s="13"/>
      <c r="P49" s="13">
        <v>1823</v>
      </c>
      <c r="Q49" s="6"/>
      <c r="R49" s="13">
        <v>1794</v>
      </c>
      <c r="S49" s="6"/>
      <c r="T49" s="13">
        <v>1763</v>
      </c>
      <c r="U49" s="6"/>
      <c r="V49" s="13">
        <v>1733</v>
      </c>
      <c r="W49" s="6"/>
      <c r="X49" s="13">
        <v>0</v>
      </c>
      <c r="Y49" s="6"/>
      <c r="Z49" s="13">
        <v>0</v>
      </c>
      <c r="AA49" s="6"/>
      <c r="AB49" s="82">
        <v>0</v>
      </c>
      <c r="AC49" s="6"/>
      <c r="AD49" s="13">
        <v>0</v>
      </c>
      <c r="AE49" s="6"/>
      <c r="AF49" s="13">
        <v>0</v>
      </c>
      <c r="AG49" s="6"/>
      <c r="AH49" s="13">
        <v>0</v>
      </c>
      <c r="AI49" s="6"/>
      <c r="AJ49" s="82">
        <v>0</v>
      </c>
      <c r="AK49" s="6"/>
      <c r="AL49" s="13">
        <v>0</v>
      </c>
      <c r="AM49" s="6"/>
      <c r="AN49" s="13">
        <v>0</v>
      </c>
      <c r="AO49" s="6"/>
      <c r="AP49" s="13">
        <v>0</v>
      </c>
      <c r="AQ49" s="6"/>
      <c r="AR49" s="82">
        <v>0</v>
      </c>
      <c r="AS49" s="6"/>
      <c r="AT49" s="13">
        <v>0</v>
      </c>
      <c r="AU49" s="6"/>
      <c r="AV49" s="13">
        <v>0</v>
      </c>
      <c r="AW49" s="6"/>
      <c r="AX49" s="13">
        <v>0</v>
      </c>
      <c r="AY49" s="6"/>
      <c r="AZ49" s="82">
        <v>0</v>
      </c>
      <c r="BA49" s="6"/>
    </row>
    <row r="50" spans="1:53" ht="14.1" customHeight="1" x14ac:dyDescent="0.15">
      <c r="B50" s="3" t="s">
        <v>36</v>
      </c>
      <c r="E50" s="4"/>
      <c r="F50" s="82">
        <v>643</v>
      </c>
      <c r="G50" s="13"/>
      <c r="H50" s="13">
        <v>754</v>
      </c>
      <c r="I50" s="13"/>
      <c r="J50" s="13">
        <v>654</v>
      </c>
      <c r="K50" s="4"/>
      <c r="L50" s="82">
        <v>691</v>
      </c>
      <c r="M50" s="13"/>
      <c r="N50" s="13">
        <v>778</v>
      </c>
      <c r="O50" s="13"/>
      <c r="P50" s="13">
        <v>823</v>
      </c>
      <c r="Q50" s="6"/>
      <c r="R50" s="13">
        <v>726</v>
      </c>
      <c r="S50" s="6"/>
      <c r="T50" s="13">
        <v>654</v>
      </c>
      <c r="U50" s="6"/>
      <c r="V50" s="13">
        <v>630</v>
      </c>
      <c r="W50" s="6"/>
      <c r="X50" s="13">
        <v>616</v>
      </c>
      <c r="Y50" s="6"/>
      <c r="Z50" s="13">
        <v>580</v>
      </c>
      <c r="AA50" s="6"/>
      <c r="AB50" s="82">
        <v>522</v>
      </c>
      <c r="AC50" s="6"/>
      <c r="AD50" s="13">
        <v>927</v>
      </c>
      <c r="AE50" s="6"/>
      <c r="AF50" s="13">
        <v>859</v>
      </c>
      <c r="AG50" s="6"/>
      <c r="AH50" s="13">
        <v>384</v>
      </c>
      <c r="AI50" s="6"/>
      <c r="AJ50" s="82">
        <v>302</v>
      </c>
      <c r="AK50" s="6"/>
      <c r="AL50" s="13">
        <v>335</v>
      </c>
      <c r="AM50" s="6"/>
      <c r="AN50" s="13">
        <v>268</v>
      </c>
      <c r="AO50" s="6"/>
      <c r="AP50" s="13">
        <v>208</v>
      </c>
      <c r="AQ50" s="6"/>
      <c r="AR50" s="82">
        <v>238</v>
      </c>
      <c r="AS50" s="6"/>
      <c r="AT50" s="13">
        <v>354</v>
      </c>
      <c r="AU50" s="6"/>
      <c r="AV50" s="13">
        <v>741</v>
      </c>
      <c r="AW50" s="6"/>
      <c r="AX50" s="13">
        <v>700</v>
      </c>
      <c r="AY50" s="6"/>
      <c r="AZ50" s="82">
        <v>216</v>
      </c>
      <c r="BA50" s="6"/>
    </row>
    <row r="51" spans="1:53" s="7" customFormat="1" ht="14.1" customHeight="1" thickBot="1" x14ac:dyDescent="0.2">
      <c r="A51" s="44" t="s">
        <v>12</v>
      </c>
      <c r="E51" s="14"/>
      <c r="F51" s="83">
        <f>SUBTOTAL(109,F41:F50)</f>
        <v>5173</v>
      </c>
      <c r="G51" s="174"/>
      <c r="H51" s="15">
        <f>SUBTOTAL(109,H41:H50)</f>
        <v>5698</v>
      </c>
      <c r="I51" s="174"/>
      <c r="J51" s="15">
        <f>SUBTOTAL(109,J41:J50)</f>
        <v>4737</v>
      </c>
      <c r="K51" s="14"/>
      <c r="L51" s="83">
        <f>SUBTOTAL(109,L41:L50)</f>
        <v>4798</v>
      </c>
      <c r="M51" s="174"/>
      <c r="N51" s="15">
        <f>SUBTOTAL(109,N41:N50)</f>
        <v>7694</v>
      </c>
      <c r="O51" s="174"/>
      <c r="P51" s="15">
        <f>SUBTOTAL(109,P41:P50)</f>
        <v>8839</v>
      </c>
      <c r="Q51" s="16"/>
      <c r="R51" s="15">
        <f>SUBTOTAL(109,R41:R50)</f>
        <v>7657</v>
      </c>
      <c r="S51" s="16"/>
      <c r="T51" s="15">
        <f>SUBTOTAL(109,T41:T50)</f>
        <v>7359</v>
      </c>
      <c r="U51" s="16"/>
      <c r="V51" s="15">
        <f>SUBTOTAL(109,V41:V50)</f>
        <v>8005</v>
      </c>
      <c r="W51" s="16"/>
      <c r="X51" s="15">
        <f>SUBTOTAL(109,X41:X50)</f>
        <v>6336</v>
      </c>
      <c r="Y51" s="16"/>
      <c r="Z51" s="15">
        <f>SUBTOTAL(109,Z41:Z50)</f>
        <v>5879</v>
      </c>
      <c r="AA51" s="16"/>
      <c r="AB51" s="83">
        <f>SUBTOTAL(109,AB41:AB50)</f>
        <v>5827</v>
      </c>
      <c r="AC51" s="16"/>
      <c r="AD51" s="15">
        <f>SUBTOTAL(109,AD41:AD50)</f>
        <v>4790</v>
      </c>
      <c r="AE51" s="16"/>
      <c r="AF51" s="15">
        <f>SUBTOTAL(109,AF41:AF50)</f>
        <v>4838</v>
      </c>
      <c r="AG51" s="16"/>
      <c r="AH51" s="15">
        <f>SUBTOTAL(109,AH41:AH50)</f>
        <v>3202</v>
      </c>
      <c r="AI51" s="16"/>
      <c r="AJ51" s="83">
        <f>SUBTOTAL(109,AJ41:AJ50)</f>
        <v>3728</v>
      </c>
      <c r="AK51" s="16"/>
      <c r="AL51" s="113">
        <f>SUBTOTAL(109,AL41:AL50)</f>
        <v>2898</v>
      </c>
      <c r="AM51" s="16"/>
      <c r="AN51" s="113">
        <f>SUBTOTAL(109,AN41:AN50)</f>
        <v>2875</v>
      </c>
      <c r="AO51" s="16"/>
      <c r="AP51" s="113">
        <f>SUBTOTAL(109,AP41:AP50)</f>
        <v>2485</v>
      </c>
      <c r="AQ51" s="16"/>
      <c r="AR51" s="83">
        <f>SUBTOTAL(109,AR41:AR50)</f>
        <v>2576</v>
      </c>
      <c r="AS51" s="16"/>
      <c r="AT51" s="15">
        <f>SUBTOTAL(109,AT41:AT50)</f>
        <v>3300</v>
      </c>
      <c r="AU51" s="16"/>
      <c r="AV51" s="15">
        <f>SUBTOTAL(109,AV41:AV50)</f>
        <v>3364</v>
      </c>
      <c r="AW51" s="16"/>
      <c r="AX51" s="15">
        <f>SUBTOTAL(109,AX41:AX50)</f>
        <v>2471</v>
      </c>
      <c r="AY51" s="16"/>
      <c r="AZ51" s="83">
        <f>SUBTOTAL(109,AZ41:AZ50)</f>
        <v>2342</v>
      </c>
      <c r="BA51" s="16"/>
    </row>
    <row r="52" spans="1:53" ht="5.0999999999999996" customHeight="1" thickTop="1" x14ac:dyDescent="0.15">
      <c r="E52" s="4"/>
      <c r="F52" s="90"/>
      <c r="G52" s="6"/>
      <c r="H52" s="6"/>
      <c r="I52" s="6"/>
      <c r="J52" s="6"/>
      <c r="K52" s="4"/>
      <c r="L52" s="90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90"/>
      <c r="AC52" s="6"/>
      <c r="AD52" s="6"/>
      <c r="AE52" s="6"/>
      <c r="AF52" s="6"/>
      <c r="AG52" s="6"/>
      <c r="AH52" s="6"/>
      <c r="AI52" s="6"/>
      <c r="AJ52" s="90"/>
      <c r="AK52" s="6"/>
      <c r="AL52" s="6"/>
      <c r="AM52" s="6"/>
      <c r="AN52" s="6"/>
      <c r="AO52" s="6"/>
      <c r="AP52" s="6"/>
      <c r="AQ52" s="6"/>
      <c r="AR52" s="90"/>
      <c r="AS52" s="6"/>
      <c r="AT52" s="6"/>
      <c r="AU52" s="6"/>
      <c r="AV52" s="6"/>
      <c r="AW52" s="6"/>
      <c r="AX52" s="6"/>
      <c r="AY52" s="6"/>
      <c r="AZ52" s="90"/>
      <c r="BA52" s="6"/>
    </row>
    <row r="53" spans="1:53" s="7" customFormat="1" ht="14.1" customHeight="1" x14ac:dyDescent="0.15">
      <c r="A53" s="44" t="s">
        <v>37</v>
      </c>
      <c r="B53" s="9"/>
      <c r="C53" s="9"/>
      <c r="D53" s="9"/>
      <c r="E53" s="10"/>
      <c r="F53" s="89"/>
      <c r="G53" s="12"/>
      <c r="H53" s="12"/>
      <c r="I53" s="12"/>
      <c r="J53" s="12"/>
      <c r="K53" s="10"/>
      <c r="L53" s="89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89"/>
      <c r="AC53" s="12"/>
      <c r="AD53" s="12"/>
      <c r="AE53" s="12"/>
      <c r="AF53" s="12"/>
      <c r="AG53" s="12"/>
      <c r="AH53" s="12"/>
      <c r="AI53" s="12"/>
      <c r="AJ53" s="89"/>
      <c r="AK53" s="12"/>
      <c r="AL53" s="12"/>
      <c r="AM53" s="12"/>
      <c r="AN53" s="12"/>
      <c r="AO53" s="12"/>
      <c r="AP53" s="12"/>
      <c r="AQ53" s="12"/>
      <c r="AR53" s="89"/>
      <c r="AS53" s="12"/>
      <c r="AT53" s="12"/>
      <c r="AU53" s="12"/>
      <c r="AV53" s="12"/>
      <c r="AW53" s="12"/>
      <c r="AX53" s="12"/>
      <c r="AY53" s="12"/>
      <c r="AZ53" s="89"/>
      <c r="BA53" s="12"/>
    </row>
    <row r="54" spans="1:53" s="7" customFormat="1" ht="14.1" customHeight="1" x14ac:dyDescent="0.15">
      <c r="A54" s="44"/>
      <c r="B54" s="3" t="s">
        <v>27</v>
      </c>
      <c r="C54" s="9"/>
      <c r="D54" s="9"/>
      <c r="E54" s="10"/>
      <c r="F54" s="82">
        <v>25</v>
      </c>
      <c r="G54" s="13"/>
      <c r="H54" s="13">
        <v>33</v>
      </c>
      <c r="I54" s="13"/>
      <c r="J54" s="13">
        <v>0</v>
      </c>
      <c r="K54" s="10"/>
      <c r="L54" s="82">
        <v>0</v>
      </c>
      <c r="M54" s="13"/>
      <c r="N54" s="13">
        <v>0</v>
      </c>
      <c r="O54" s="13"/>
      <c r="P54" s="13">
        <v>0</v>
      </c>
      <c r="Q54" s="12"/>
      <c r="R54" s="13">
        <v>0</v>
      </c>
      <c r="S54" s="12"/>
      <c r="T54" s="13">
        <v>0</v>
      </c>
      <c r="U54" s="12"/>
      <c r="V54" s="13">
        <v>0</v>
      </c>
      <c r="W54" s="13"/>
      <c r="X54" s="13">
        <v>0</v>
      </c>
      <c r="Y54" s="13"/>
      <c r="Z54" s="13">
        <v>0</v>
      </c>
      <c r="AA54" s="12"/>
      <c r="AB54" s="82">
        <v>0</v>
      </c>
      <c r="AC54" s="12"/>
      <c r="AD54" s="13">
        <v>0</v>
      </c>
      <c r="AE54" s="13"/>
      <c r="AF54" s="13">
        <v>7</v>
      </c>
      <c r="AG54" s="13"/>
      <c r="AH54" s="13">
        <v>7</v>
      </c>
      <c r="AI54" s="12"/>
      <c r="AJ54" s="82">
        <v>7</v>
      </c>
      <c r="AK54" s="12"/>
      <c r="AL54" s="13">
        <v>0</v>
      </c>
      <c r="AM54" s="12"/>
      <c r="AN54" s="13">
        <v>0</v>
      </c>
      <c r="AO54" s="12"/>
      <c r="AP54" s="13">
        <v>0</v>
      </c>
      <c r="AQ54" s="12"/>
      <c r="AR54" s="89">
        <v>0</v>
      </c>
      <c r="AS54" s="12"/>
      <c r="AT54" s="13">
        <v>0</v>
      </c>
      <c r="AU54" s="12"/>
      <c r="AV54" s="13">
        <v>0</v>
      </c>
      <c r="AW54" s="12"/>
      <c r="AX54" s="13">
        <v>0</v>
      </c>
      <c r="AY54" s="12"/>
      <c r="AZ54" s="82">
        <v>0</v>
      </c>
      <c r="BA54" s="12"/>
    </row>
    <row r="55" spans="1:53" s="7" customFormat="1" ht="14.1" customHeight="1" x14ac:dyDescent="0.15">
      <c r="A55" s="44"/>
      <c r="B55" s="3" t="s">
        <v>28</v>
      </c>
      <c r="C55" s="9"/>
      <c r="D55" s="9"/>
      <c r="E55" s="10"/>
      <c r="F55" s="82">
        <v>1</v>
      </c>
      <c r="G55" s="13"/>
      <c r="H55" s="13">
        <v>1</v>
      </c>
      <c r="I55" s="13"/>
      <c r="J55" s="13">
        <v>1</v>
      </c>
      <c r="K55" s="10"/>
      <c r="L55" s="82">
        <v>0</v>
      </c>
      <c r="M55" s="13"/>
      <c r="N55" s="13">
        <v>0</v>
      </c>
      <c r="O55" s="13"/>
      <c r="P55" s="13">
        <v>0</v>
      </c>
      <c r="Q55" s="12"/>
      <c r="R55" s="13">
        <v>0</v>
      </c>
      <c r="S55" s="12"/>
      <c r="T55" s="13">
        <v>0</v>
      </c>
      <c r="U55" s="12"/>
      <c r="V55" s="13">
        <v>0</v>
      </c>
      <c r="W55" s="13"/>
      <c r="X55" s="13">
        <v>0</v>
      </c>
      <c r="Y55" s="13"/>
      <c r="Z55" s="13">
        <v>0</v>
      </c>
      <c r="AA55" s="12"/>
      <c r="AB55" s="82">
        <v>0</v>
      </c>
      <c r="AC55" s="12"/>
      <c r="AD55" s="13">
        <v>0</v>
      </c>
      <c r="AE55" s="13"/>
      <c r="AF55" s="13"/>
      <c r="AG55" s="13"/>
      <c r="AH55" s="13"/>
      <c r="AI55" s="12"/>
      <c r="AJ55" s="82"/>
      <c r="AK55" s="12"/>
      <c r="AL55" s="13"/>
      <c r="AM55" s="12"/>
      <c r="AN55" s="13"/>
      <c r="AO55" s="12"/>
      <c r="AP55" s="13"/>
      <c r="AQ55" s="12"/>
      <c r="AR55" s="89"/>
      <c r="AS55" s="12"/>
      <c r="AT55" s="13"/>
      <c r="AU55" s="12"/>
      <c r="AV55" s="13"/>
      <c r="AW55" s="12"/>
      <c r="AX55" s="13"/>
      <c r="AY55" s="12"/>
      <c r="AZ55" s="82"/>
      <c r="BA55" s="12"/>
    </row>
    <row r="56" spans="1:53" ht="14.1" customHeight="1" x14ac:dyDescent="0.15">
      <c r="B56" s="3" t="s">
        <v>29</v>
      </c>
      <c r="E56" s="4"/>
      <c r="F56" s="82">
        <v>6195</v>
      </c>
      <c r="G56" s="13"/>
      <c r="H56" s="13">
        <v>6206</v>
      </c>
      <c r="I56" s="13"/>
      <c r="J56" s="13">
        <v>6452</v>
      </c>
      <c r="K56" s="4"/>
      <c r="L56" s="82">
        <v>5273</v>
      </c>
      <c r="M56" s="13"/>
      <c r="N56" s="13">
        <v>4134</v>
      </c>
      <c r="O56" s="13"/>
      <c r="P56" s="13">
        <v>4093</v>
      </c>
      <c r="Q56" s="6"/>
      <c r="R56" s="13">
        <v>3640</v>
      </c>
      <c r="S56" s="6"/>
      <c r="T56" s="13">
        <v>3639</v>
      </c>
      <c r="U56" s="6"/>
      <c r="V56" s="13">
        <v>2839</v>
      </c>
      <c r="W56" s="6"/>
      <c r="X56" s="13">
        <v>2831</v>
      </c>
      <c r="Y56" s="6"/>
      <c r="Z56" s="13">
        <v>2033</v>
      </c>
      <c r="AA56" s="6"/>
      <c r="AB56" s="82">
        <v>1822</v>
      </c>
      <c r="AC56" s="6"/>
      <c r="AD56" s="13">
        <v>1376</v>
      </c>
      <c r="AE56" s="6"/>
      <c r="AF56" s="13">
        <v>1393</v>
      </c>
      <c r="AG56" s="6"/>
      <c r="AH56" s="13">
        <v>1414</v>
      </c>
      <c r="AI56" s="6"/>
      <c r="AJ56" s="82">
        <v>1434</v>
      </c>
      <c r="AK56" s="6"/>
      <c r="AL56" s="13">
        <v>1459</v>
      </c>
      <c r="AM56" s="6"/>
      <c r="AN56" s="13">
        <v>1497</v>
      </c>
      <c r="AO56" s="6"/>
      <c r="AP56" s="13">
        <v>1313</v>
      </c>
      <c r="AQ56" s="6"/>
      <c r="AR56" s="82">
        <v>879</v>
      </c>
      <c r="AS56" s="6"/>
      <c r="AT56" s="13">
        <v>914</v>
      </c>
      <c r="AU56" s="6"/>
      <c r="AV56" s="13">
        <v>897</v>
      </c>
      <c r="AW56" s="6"/>
      <c r="AX56" s="13">
        <v>2017</v>
      </c>
      <c r="AY56" s="6"/>
      <c r="AZ56" s="82">
        <v>2158</v>
      </c>
      <c r="BA56" s="6"/>
    </row>
    <row r="57" spans="1:53" ht="14.1" customHeight="1" x14ac:dyDescent="0.15">
      <c r="B57" s="3" t="s">
        <v>30</v>
      </c>
      <c r="E57" s="4"/>
      <c r="F57" s="82">
        <v>5688</v>
      </c>
      <c r="G57" s="13"/>
      <c r="H57" s="13">
        <v>4391</v>
      </c>
      <c r="I57" s="13"/>
      <c r="J57" s="13">
        <v>4391</v>
      </c>
      <c r="K57" s="4"/>
      <c r="L57" s="82">
        <v>4390</v>
      </c>
      <c r="M57" s="13"/>
      <c r="N57" s="13">
        <v>5389</v>
      </c>
      <c r="O57" s="13"/>
      <c r="P57" s="13">
        <v>6888</v>
      </c>
      <c r="Q57" s="6"/>
      <c r="R57" s="13">
        <v>7487</v>
      </c>
      <c r="S57" s="6"/>
      <c r="T57" s="13">
        <v>7486</v>
      </c>
      <c r="U57" s="6"/>
      <c r="V57" s="13">
        <v>8883</v>
      </c>
      <c r="W57" s="6"/>
      <c r="X57" s="13">
        <v>5387</v>
      </c>
      <c r="Y57" s="6"/>
      <c r="Z57" s="13">
        <v>5786</v>
      </c>
      <c r="AA57" s="6"/>
      <c r="AB57" s="82">
        <v>5785</v>
      </c>
      <c r="AC57" s="6"/>
      <c r="AD57" s="13">
        <v>5785</v>
      </c>
      <c r="AE57" s="6"/>
      <c r="AF57" s="13">
        <v>5784</v>
      </c>
      <c r="AG57" s="6"/>
      <c r="AH57" s="13">
        <v>3691</v>
      </c>
      <c r="AI57" s="6"/>
      <c r="AJ57" s="82">
        <v>3691</v>
      </c>
      <c r="AK57" s="6"/>
      <c r="AL57" s="13">
        <v>2398</v>
      </c>
      <c r="AM57" s="6"/>
      <c r="AN57" s="13">
        <v>2398</v>
      </c>
      <c r="AO57" s="6"/>
      <c r="AP57" s="13">
        <v>2398</v>
      </c>
      <c r="AQ57" s="6"/>
      <c r="AR57" s="82">
        <v>2398</v>
      </c>
      <c r="AS57" s="6"/>
      <c r="AT57" s="13">
        <v>2435</v>
      </c>
      <c r="AU57" s="6"/>
      <c r="AV57" s="13">
        <v>2397</v>
      </c>
      <c r="AW57" s="6"/>
      <c r="AX57" s="13">
        <v>1200</v>
      </c>
      <c r="AY57" s="6"/>
      <c r="AZ57" s="82">
        <v>1200</v>
      </c>
      <c r="BA57" s="6"/>
    </row>
    <row r="58" spans="1:53" ht="14.1" customHeight="1" x14ac:dyDescent="0.15">
      <c r="B58" s="3" t="s">
        <v>34</v>
      </c>
      <c r="E58" s="4"/>
      <c r="F58" s="82">
        <v>730</v>
      </c>
      <c r="G58" s="13"/>
      <c r="H58" s="13">
        <v>714</v>
      </c>
      <c r="I58" s="13"/>
      <c r="J58" s="13">
        <v>705</v>
      </c>
      <c r="K58" s="4"/>
      <c r="L58" s="82">
        <v>698</v>
      </c>
      <c r="M58" s="13"/>
      <c r="N58" s="13">
        <v>528</v>
      </c>
      <c r="O58" s="13"/>
      <c r="P58" s="13">
        <v>579</v>
      </c>
      <c r="Q58" s="6"/>
      <c r="R58" s="13">
        <v>587</v>
      </c>
      <c r="S58" s="6"/>
      <c r="T58" s="13">
        <v>567</v>
      </c>
      <c r="U58" s="6"/>
      <c r="V58" s="13">
        <v>494</v>
      </c>
      <c r="W58" s="6"/>
      <c r="X58" s="13">
        <v>494</v>
      </c>
      <c r="Y58" s="6"/>
      <c r="Z58" s="13">
        <v>423</v>
      </c>
      <c r="AA58" s="6"/>
      <c r="AB58" s="82">
        <v>376</v>
      </c>
      <c r="AC58" s="6"/>
      <c r="AD58" s="13">
        <v>363</v>
      </c>
      <c r="AE58" s="6"/>
      <c r="AF58" s="13">
        <v>353</v>
      </c>
      <c r="AG58" s="6"/>
      <c r="AH58" s="13">
        <v>347</v>
      </c>
      <c r="AI58" s="6"/>
      <c r="AJ58" s="82">
        <v>345</v>
      </c>
      <c r="AK58" s="6"/>
      <c r="AL58" s="13">
        <v>335</v>
      </c>
      <c r="AM58" s="6"/>
      <c r="AN58" s="13">
        <v>331</v>
      </c>
      <c r="AO58" s="6"/>
      <c r="AP58" s="13">
        <v>315</v>
      </c>
      <c r="AQ58" s="6"/>
      <c r="AR58" s="82">
        <v>561</v>
      </c>
      <c r="AS58" s="6"/>
      <c r="AT58" s="13">
        <v>0</v>
      </c>
      <c r="AU58" s="6"/>
      <c r="AV58" s="13">
        <v>509</v>
      </c>
      <c r="AW58" s="6"/>
      <c r="AX58" s="13">
        <v>481</v>
      </c>
      <c r="AY58" s="6"/>
      <c r="AZ58" s="82">
        <v>0</v>
      </c>
      <c r="BA58" s="6"/>
    </row>
    <row r="59" spans="1:53" ht="14.1" customHeight="1" x14ac:dyDescent="0.15">
      <c r="B59" s="3" t="s">
        <v>35</v>
      </c>
      <c r="E59" s="4"/>
      <c r="F59" s="82">
        <v>2362</v>
      </c>
      <c r="G59" s="13"/>
      <c r="H59" s="13">
        <v>2345</v>
      </c>
      <c r="I59" s="13"/>
      <c r="J59" s="13">
        <v>2290</v>
      </c>
      <c r="K59" s="4"/>
      <c r="L59" s="82">
        <v>2252</v>
      </c>
      <c r="M59" s="13"/>
      <c r="N59" s="13">
        <v>366</v>
      </c>
      <c r="O59" s="13"/>
      <c r="P59" s="13">
        <v>357</v>
      </c>
      <c r="Q59" s="6"/>
      <c r="R59" s="13">
        <v>377</v>
      </c>
      <c r="S59" s="6"/>
      <c r="T59" s="13">
        <v>415</v>
      </c>
      <c r="U59" s="6"/>
      <c r="V59" s="13">
        <v>405</v>
      </c>
      <c r="W59" s="6"/>
      <c r="X59" s="13">
        <v>2090</v>
      </c>
      <c r="Y59" s="6"/>
      <c r="Z59" s="13">
        <v>2048</v>
      </c>
      <c r="AA59" s="6"/>
      <c r="AB59" s="82">
        <v>2040</v>
      </c>
      <c r="AC59" s="6"/>
      <c r="AD59" s="13">
        <v>1751</v>
      </c>
      <c r="AE59" s="6"/>
      <c r="AF59" s="13">
        <v>1728</v>
      </c>
      <c r="AG59" s="6"/>
      <c r="AH59" s="13">
        <v>1843</v>
      </c>
      <c r="AI59" s="6"/>
      <c r="AJ59" s="82">
        <v>1813</v>
      </c>
      <c r="AK59" s="6"/>
      <c r="AL59" s="13">
        <v>1812</v>
      </c>
      <c r="AM59" s="6"/>
      <c r="AN59" s="13">
        <v>1755</v>
      </c>
      <c r="AO59" s="6"/>
      <c r="AP59" s="13">
        <v>1816</v>
      </c>
      <c r="AQ59" s="6"/>
      <c r="AR59" s="82">
        <v>1673</v>
      </c>
      <c r="AS59" s="6"/>
      <c r="AT59" s="13">
        <v>1567</v>
      </c>
      <c r="AU59" s="6"/>
      <c r="AV59" s="13">
        <v>1476</v>
      </c>
      <c r="AW59" s="6"/>
      <c r="AX59" s="13">
        <v>1614</v>
      </c>
      <c r="AY59" s="6"/>
      <c r="AZ59" s="82">
        <v>1448</v>
      </c>
      <c r="BA59" s="6"/>
    </row>
    <row r="60" spans="1:53" ht="14.1" customHeight="1" x14ac:dyDescent="0.15">
      <c r="B60" s="3" t="s">
        <v>18</v>
      </c>
      <c r="E60" s="4"/>
      <c r="F60" s="82">
        <v>462</v>
      </c>
      <c r="G60" s="13"/>
      <c r="H60" s="13">
        <v>443</v>
      </c>
      <c r="I60" s="13"/>
      <c r="J60" s="13">
        <v>388</v>
      </c>
      <c r="K60" s="4"/>
      <c r="L60" s="82">
        <v>425</v>
      </c>
      <c r="M60" s="13"/>
      <c r="N60" s="13">
        <v>433</v>
      </c>
      <c r="O60" s="13"/>
      <c r="P60" s="13">
        <v>386</v>
      </c>
      <c r="Q60" s="6"/>
      <c r="R60" s="13">
        <v>287</v>
      </c>
      <c r="S60" s="6"/>
      <c r="T60" s="13">
        <v>207</v>
      </c>
      <c r="U60" s="6"/>
      <c r="V60" s="13">
        <v>224</v>
      </c>
      <c r="W60" s="6"/>
      <c r="X60" s="13">
        <v>177</v>
      </c>
      <c r="Y60" s="6"/>
      <c r="Z60" s="13">
        <v>144</v>
      </c>
      <c r="AA60" s="6"/>
      <c r="AB60" s="82">
        <v>149</v>
      </c>
      <c r="AC60" s="6"/>
      <c r="AD60" s="13">
        <v>205</v>
      </c>
      <c r="AE60" s="6"/>
      <c r="AF60" s="13">
        <v>164</v>
      </c>
      <c r="AG60" s="6"/>
      <c r="AH60" s="13">
        <v>135</v>
      </c>
      <c r="AI60" s="6"/>
      <c r="AJ60" s="82">
        <v>144</v>
      </c>
      <c r="AK60" s="6"/>
      <c r="AL60" s="13">
        <v>171</v>
      </c>
      <c r="AM60" s="6"/>
      <c r="AN60" s="13">
        <v>171</v>
      </c>
      <c r="AO60" s="6"/>
      <c r="AP60" s="13">
        <v>159</v>
      </c>
      <c r="AQ60" s="6"/>
      <c r="AR60" s="82">
        <v>213</v>
      </c>
      <c r="AS60" s="6"/>
      <c r="AT60" s="13">
        <v>527</v>
      </c>
      <c r="AU60" s="6"/>
      <c r="AV60" s="13">
        <v>486</v>
      </c>
      <c r="AW60" s="6"/>
      <c r="AX60" s="13">
        <v>463</v>
      </c>
      <c r="AY60" s="6"/>
      <c r="AZ60" s="82">
        <v>259</v>
      </c>
      <c r="BA60" s="6"/>
    </row>
    <row r="61" spans="1:53" ht="14.1" customHeight="1" x14ac:dyDescent="0.15">
      <c r="B61" s="3" t="s">
        <v>38</v>
      </c>
      <c r="E61" s="4"/>
      <c r="F61" s="82">
        <v>2</v>
      </c>
      <c r="G61" s="13"/>
      <c r="H61" s="13">
        <v>2</v>
      </c>
      <c r="I61" s="13"/>
      <c r="J61" s="13">
        <v>2</v>
      </c>
      <c r="K61" s="4"/>
      <c r="L61" s="82">
        <v>2</v>
      </c>
      <c r="M61" s="13"/>
      <c r="N61" s="13">
        <v>2</v>
      </c>
      <c r="O61" s="13"/>
      <c r="P61" s="13">
        <v>2</v>
      </c>
      <c r="Q61" s="6"/>
      <c r="R61" s="13">
        <v>2</v>
      </c>
      <c r="S61" s="6"/>
      <c r="T61" s="13">
        <v>2</v>
      </c>
      <c r="U61" s="6"/>
      <c r="V61" s="13">
        <v>59</v>
      </c>
      <c r="W61" s="6"/>
      <c r="X61" s="13">
        <v>104</v>
      </c>
      <c r="Y61" s="6"/>
      <c r="Z61" s="13">
        <v>51</v>
      </c>
      <c r="AA61" s="6"/>
      <c r="AB61" s="82">
        <v>8</v>
      </c>
      <c r="AC61" s="6"/>
      <c r="AD61" s="13">
        <v>39</v>
      </c>
      <c r="AE61" s="6"/>
      <c r="AF61" s="13">
        <v>37</v>
      </c>
      <c r="AG61" s="6"/>
      <c r="AH61" s="13">
        <v>20</v>
      </c>
      <c r="AI61" s="6"/>
      <c r="AJ61" s="82">
        <v>19</v>
      </c>
      <c r="AK61" s="6"/>
      <c r="AL61" s="13">
        <v>0</v>
      </c>
      <c r="AM61" s="6"/>
      <c r="AN61" s="13">
        <v>0</v>
      </c>
      <c r="AO61" s="6"/>
      <c r="AP61" s="13">
        <v>0</v>
      </c>
      <c r="AQ61" s="6"/>
      <c r="AR61" s="82">
        <v>0</v>
      </c>
      <c r="AS61" s="6"/>
      <c r="AT61" s="13">
        <v>0</v>
      </c>
      <c r="AU61" s="6"/>
      <c r="AV61" s="13">
        <v>0</v>
      </c>
      <c r="AW61" s="6"/>
      <c r="AX61" s="13">
        <v>0</v>
      </c>
      <c r="AY61" s="6"/>
      <c r="AZ61" s="82">
        <v>0</v>
      </c>
      <c r="BA61" s="6"/>
    </row>
    <row r="62" spans="1:53" ht="14.1" customHeight="1" x14ac:dyDescent="0.15">
      <c r="B62" s="3" t="s">
        <v>32</v>
      </c>
      <c r="E62" s="4"/>
      <c r="F62" s="82">
        <v>34</v>
      </c>
      <c r="G62" s="13"/>
      <c r="H62" s="13">
        <v>38</v>
      </c>
      <c r="I62" s="13"/>
      <c r="J62" s="13">
        <v>42</v>
      </c>
      <c r="K62" s="4"/>
      <c r="L62" s="82">
        <v>45</v>
      </c>
      <c r="M62" s="13"/>
      <c r="N62" s="13">
        <v>48</v>
      </c>
      <c r="O62" s="13"/>
      <c r="P62" s="13">
        <v>51</v>
      </c>
      <c r="Q62" s="6"/>
      <c r="R62" s="13">
        <v>54</v>
      </c>
      <c r="S62" s="6"/>
      <c r="T62" s="13">
        <v>57</v>
      </c>
      <c r="U62" s="6"/>
      <c r="V62" s="13">
        <v>60</v>
      </c>
      <c r="W62" s="6"/>
      <c r="X62" s="13">
        <v>63</v>
      </c>
      <c r="Y62" s="6"/>
      <c r="Z62" s="13">
        <v>65</v>
      </c>
      <c r="AA62" s="6"/>
      <c r="AB62" s="82">
        <v>68</v>
      </c>
      <c r="AC62" s="6"/>
      <c r="AD62" s="13">
        <v>76</v>
      </c>
      <c r="AE62" s="6"/>
      <c r="AF62" s="13">
        <v>79</v>
      </c>
      <c r="AG62" s="6"/>
      <c r="AH62" s="13">
        <v>83</v>
      </c>
      <c r="AI62" s="6"/>
      <c r="AJ62" s="82">
        <v>87</v>
      </c>
      <c r="AK62" s="6"/>
      <c r="AL62" s="13">
        <v>92</v>
      </c>
      <c r="AM62" s="6"/>
      <c r="AN62" s="13">
        <v>116</v>
      </c>
      <c r="AO62" s="6"/>
      <c r="AP62" s="13">
        <v>122</v>
      </c>
      <c r="AQ62" s="6"/>
      <c r="AR62" s="82">
        <v>127</v>
      </c>
      <c r="AS62" s="6"/>
      <c r="AT62" s="13">
        <v>0</v>
      </c>
      <c r="AU62" s="6"/>
      <c r="AV62" s="13">
        <v>0</v>
      </c>
      <c r="AW62" s="6"/>
      <c r="AX62" s="13">
        <v>0</v>
      </c>
      <c r="AY62" s="6"/>
      <c r="AZ62" s="82">
        <v>0</v>
      </c>
      <c r="BA62" s="6"/>
    </row>
    <row r="63" spans="1:53" ht="14.1" customHeight="1" x14ac:dyDescent="0.15">
      <c r="B63" s="3" t="s">
        <v>17</v>
      </c>
      <c r="E63" s="4"/>
      <c r="F63" s="82">
        <v>39</v>
      </c>
      <c r="G63" s="13"/>
      <c r="H63" s="13">
        <v>38</v>
      </c>
      <c r="I63" s="13"/>
      <c r="J63" s="13">
        <v>37</v>
      </c>
      <c r="K63" s="4"/>
      <c r="L63" s="82">
        <v>37</v>
      </c>
      <c r="M63" s="13"/>
      <c r="N63" s="13">
        <v>39</v>
      </c>
      <c r="O63" s="13"/>
      <c r="P63" s="13">
        <v>38</v>
      </c>
      <c r="Q63" s="6"/>
      <c r="R63" s="13">
        <v>37</v>
      </c>
      <c r="S63" s="6"/>
      <c r="T63" s="13">
        <v>36</v>
      </c>
      <c r="U63" s="6"/>
      <c r="V63" s="13">
        <v>40</v>
      </c>
      <c r="W63" s="6"/>
      <c r="X63" s="13">
        <v>39</v>
      </c>
      <c r="Y63" s="6"/>
      <c r="Z63" s="13">
        <v>39</v>
      </c>
      <c r="AA63" s="6"/>
      <c r="AB63" s="82">
        <v>38</v>
      </c>
      <c r="AC63" s="6"/>
      <c r="AD63" s="13">
        <v>53</v>
      </c>
      <c r="AE63" s="6"/>
      <c r="AF63" s="13">
        <v>52</v>
      </c>
      <c r="AG63" s="6"/>
      <c r="AH63" s="13">
        <v>51</v>
      </c>
      <c r="AI63" s="6"/>
      <c r="AJ63" s="82">
        <v>50</v>
      </c>
      <c r="AK63" s="6"/>
      <c r="AL63" s="13">
        <v>76</v>
      </c>
      <c r="AM63" s="6"/>
      <c r="AN63" s="13">
        <v>75</v>
      </c>
      <c r="AO63" s="6"/>
      <c r="AP63" s="13">
        <v>73</v>
      </c>
      <c r="AQ63" s="6"/>
      <c r="AR63" s="82">
        <v>72</v>
      </c>
      <c r="AS63" s="6"/>
      <c r="AT63" s="13">
        <v>0</v>
      </c>
      <c r="AU63" s="6"/>
      <c r="AV63" s="13">
        <v>0</v>
      </c>
      <c r="AW63" s="6"/>
      <c r="AX63" s="13">
        <v>0</v>
      </c>
      <c r="AY63" s="6"/>
      <c r="AZ63" s="82">
        <v>30</v>
      </c>
      <c r="BA63" s="6"/>
    </row>
    <row r="64" spans="1:53" ht="14.1" customHeight="1" x14ac:dyDescent="0.15">
      <c r="B64" s="3" t="s">
        <v>39</v>
      </c>
      <c r="E64" s="4"/>
      <c r="F64" s="82">
        <v>496</v>
      </c>
      <c r="G64" s="13"/>
      <c r="H64" s="13">
        <v>505</v>
      </c>
      <c r="I64" s="13"/>
      <c r="J64" s="13">
        <v>403</v>
      </c>
      <c r="K64" s="4"/>
      <c r="L64" s="82">
        <v>378</v>
      </c>
      <c r="M64" s="13"/>
      <c r="N64" s="13">
        <v>357</v>
      </c>
      <c r="O64" s="13"/>
      <c r="P64" s="13">
        <v>382</v>
      </c>
      <c r="Q64" s="6"/>
      <c r="R64" s="13">
        <v>328</v>
      </c>
      <c r="S64" s="6"/>
      <c r="T64" s="13">
        <v>334</v>
      </c>
      <c r="U64" s="6"/>
      <c r="V64" s="13">
        <v>436</v>
      </c>
      <c r="W64" s="6"/>
      <c r="X64" s="13">
        <v>478</v>
      </c>
      <c r="Y64" s="6"/>
      <c r="Z64" s="13">
        <v>485</v>
      </c>
      <c r="AA64" s="6"/>
      <c r="AB64" s="82">
        <v>360</v>
      </c>
      <c r="AC64" s="6"/>
      <c r="AD64" s="13">
        <v>169</v>
      </c>
      <c r="AE64" s="6"/>
      <c r="AF64" s="13">
        <v>153</v>
      </c>
      <c r="AG64" s="6"/>
      <c r="AH64" s="13">
        <v>636</v>
      </c>
      <c r="AI64" s="6"/>
      <c r="AJ64" s="82">
        <v>649</v>
      </c>
      <c r="AK64" s="6"/>
      <c r="AL64" s="13">
        <v>724</v>
      </c>
      <c r="AM64" s="6"/>
      <c r="AN64" s="13">
        <v>705</v>
      </c>
      <c r="AO64" s="6"/>
      <c r="AP64" s="13">
        <v>672</v>
      </c>
      <c r="AQ64" s="6"/>
      <c r="AR64" s="82">
        <v>620</v>
      </c>
      <c r="AS64" s="6"/>
      <c r="AT64" s="13">
        <v>669</v>
      </c>
      <c r="AU64" s="6"/>
      <c r="AV64" s="13">
        <v>516</v>
      </c>
      <c r="AW64" s="6"/>
      <c r="AX64" s="13">
        <v>532</v>
      </c>
      <c r="AY64" s="6"/>
      <c r="AZ64" s="82">
        <v>487</v>
      </c>
      <c r="BA64" s="6"/>
    </row>
    <row r="65" spans="1:53" s="7" customFormat="1" ht="14.1" customHeight="1" thickBot="1" x14ac:dyDescent="0.2">
      <c r="A65" s="44" t="s">
        <v>23</v>
      </c>
      <c r="E65" s="14"/>
      <c r="F65" s="83">
        <f>SUBTOTAL(109,F54:F64)</f>
        <v>16034</v>
      </c>
      <c r="G65" s="174"/>
      <c r="H65" s="15">
        <f>SUBTOTAL(109,H54:H64)</f>
        <v>14716</v>
      </c>
      <c r="I65" s="174"/>
      <c r="J65" s="15">
        <f>SUBTOTAL(109,J54:J64)</f>
        <v>14711</v>
      </c>
      <c r="K65" s="14"/>
      <c r="L65" s="83">
        <f>SUBTOTAL(109,L54:L64)</f>
        <v>13500</v>
      </c>
      <c r="M65" s="174"/>
      <c r="N65" s="15">
        <f>SUBTOTAL(109,N54:N64)</f>
        <v>11296</v>
      </c>
      <c r="O65" s="174"/>
      <c r="P65" s="15">
        <f>SUBTOTAL(109,P54:P64)</f>
        <v>12776</v>
      </c>
      <c r="Q65" s="16"/>
      <c r="R65" s="15">
        <f>SUBTOTAL(109,R54:R64)</f>
        <v>12799</v>
      </c>
      <c r="S65" s="16"/>
      <c r="T65" s="15">
        <f>SUBTOTAL(109,T54:T64)</f>
        <v>12743</v>
      </c>
      <c r="U65" s="16"/>
      <c r="V65" s="15">
        <f>SUBTOTAL(109,V54:V64)</f>
        <v>13440</v>
      </c>
      <c r="W65" s="16"/>
      <c r="X65" s="15">
        <f>SUBTOTAL(109,X54:X64)</f>
        <v>11663</v>
      </c>
      <c r="Y65" s="16"/>
      <c r="Z65" s="15">
        <f>SUBTOTAL(109,Z54:Z64)</f>
        <v>11074</v>
      </c>
      <c r="AA65" s="16"/>
      <c r="AB65" s="83">
        <f>SUBTOTAL(109,AB54:AB64)</f>
        <v>10646</v>
      </c>
      <c r="AC65" s="16"/>
      <c r="AD65" s="15">
        <f>SUBTOTAL(109,AD54:AD64)</f>
        <v>9817</v>
      </c>
      <c r="AE65" s="16"/>
      <c r="AF65" s="15">
        <f>SUBTOTAL(109,AF54:AF64)</f>
        <v>9750</v>
      </c>
      <c r="AG65" s="16"/>
      <c r="AH65" s="15">
        <f>SUBTOTAL(109,AH54:AH64)</f>
        <v>8227</v>
      </c>
      <c r="AI65" s="16"/>
      <c r="AJ65" s="83">
        <f>SUBTOTAL(109,AJ54:AJ64)</f>
        <v>8239</v>
      </c>
      <c r="AK65" s="16"/>
      <c r="AL65" s="15">
        <f>SUBTOTAL(109,AL54:AL64)</f>
        <v>7067</v>
      </c>
      <c r="AM65" s="16"/>
      <c r="AN65" s="15">
        <f>SUBTOTAL(109,AN54:AN64)</f>
        <v>7048</v>
      </c>
      <c r="AO65" s="16"/>
      <c r="AP65" s="113">
        <f>SUBTOTAL(109,AP54:AP64)</f>
        <v>6868</v>
      </c>
      <c r="AQ65" s="16"/>
      <c r="AR65" s="114">
        <f>SUBTOTAL(109,AR54:AR64)</f>
        <v>6543</v>
      </c>
      <c r="AS65" s="16"/>
      <c r="AT65" s="113">
        <f>SUBTOTAL(109,AT54:AT64)</f>
        <v>6112</v>
      </c>
      <c r="AU65" s="16"/>
      <c r="AV65" s="113">
        <f>SUBTOTAL(109,AV54:AV64)</f>
        <v>6281</v>
      </c>
      <c r="AW65" s="16"/>
      <c r="AX65" s="15">
        <f>SUBTOTAL(109,AX54:AX64)</f>
        <v>6307</v>
      </c>
      <c r="AY65" s="16"/>
      <c r="AZ65" s="83">
        <f>SUBTOTAL(109,AZ54:AZ64)</f>
        <v>5582</v>
      </c>
      <c r="BA65" s="16"/>
    </row>
    <row r="66" spans="1:53" s="7" customFormat="1" ht="6" customHeight="1" thickTop="1" x14ac:dyDescent="0.15">
      <c r="E66" s="14"/>
      <c r="F66" s="87"/>
      <c r="G66" s="16"/>
      <c r="H66" s="16"/>
      <c r="I66" s="16"/>
      <c r="J66" s="16"/>
      <c r="K66" s="14"/>
      <c r="L66" s="87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87"/>
      <c r="AC66" s="16"/>
      <c r="AD66" s="16"/>
      <c r="AE66" s="16"/>
      <c r="AF66" s="16"/>
      <c r="AG66" s="16"/>
      <c r="AH66" s="16"/>
      <c r="AI66" s="16"/>
      <c r="AJ66" s="87"/>
      <c r="AK66" s="16"/>
      <c r="AL66" s="16"/>
      <c r="AM66" s="16"/>
      <c r="AN66" s="16"/>
      <c r="AO66" s="16"/>
      <c r="AP66" s="16"/>
      <c r="AQ66" s="16"/>
      <c r="AR66" s="87"/>
      <c r="AS66" s="16"/>
      <c r="AT66" s="16"/>
      <c r="AU66" s="16"/>
      <c r="AV66" s="16"/>
      <c r="AW66" s="16"/>
      <c r="AX66" s="16"/>
      <c r="AY66" s="16"/>
      <c r="AZ66" s="87"/>
      <c r="BA66" s="16"/>
    </row>
    <row r="67" spans="1:53" s="7" customFormat="1" ht="14.1" customHeight="1" thickBot="1" x14ac:dyDescent="0.2">
      <c r="A67" s="9" t="s">
        <v>40</v>
      </c>
      <c r="E67" s="14"/>
      <c r="F67" s="83">
        <f>SUBTOTAL(109,F38:F66)</f>
        <v>21207</v>
      </c>
      <c r="G67" s="174"/>
      <c r="H67" s="15">
        <f>SUBTOTAL(109,H38:H66)</f>
        <v>20414</v>
      </c>
      <c r="I67" s="174"/>
      <c r="J67" s="15">
        <f>SUBTOTAL(109,J38:J66)</f>
        <v>19448</v>
      </c>
      <c r="K67" s="14"/>
      <c r="L67" s="83">
        <f>SUBTOTAL(109,L38:L66)</f>
        <v>18298</v>
      </c>
      <c r="M67" s="174"/>
      <c r="N67" s="15">
        <f>SUBTOTAL(109,N38:N66)</f>
        <v>18990</v>
      </c>
      <c r="O67" s="174"/>
      <c r="P67" s="15">
        <f>SUBTOTAL(109,P38:P66)</f>
        <v>21615</v>
      </c>
      <c r="Q67" s="16"/>
      <c r="R67" s="15">
        <f>SUBTOTAL(109,R38:R66)</f>
        <v>20456</v>
      </c>
      <c r="S67" s="16"/>
      <c r="T67" s="15">
        <f>SUBTOTAL(109,T38:T66)</f>
        <v>20102</v>
      </c>
      <c r="U67" s="16"/>
      <c r="V67" s="15">
        <f>SUBTOTAL(109,V38:V66)</f>
        <v>21445</v>
      </c>
      <c r="W67" s="16"/>
      <c r="X67" s="15">
        <f>SUBTOTAL(109,X38:X66)</f>
        <v>17999</v>
      </c>
      <c r="Y67" s="16"/>
      <c r="Z67" s="15">
        <f>SUBTOTAL(109,Z38:Z66)</f>
        <v>16953</v>
      </c>
      <c r="AA67" s="16"/>
      <c r="AB67" s="83">
        <f>SUBTOTAL(109,AB38:AB66)</f>
        <v>16473</v>
      </c>
      <c r="AC67" s="16"/>
      <c r="AD67" s="15">
        <f>SUBTOTAL(109,AD38:AD66)</f>
        <v>14607</v>
      </c>
      <c r="AE67" s="16"/>
      <c r="AF67" s="15">
        <f>SUBTOTAL(109,AF38:AF66)</f>
        <v>14588</v>
      </c>
      <c r="AG67" s="16"/>
      <c r="AH67" s="15">
        <f>SUBTOTAL(109,AH38:AH66)</f>
        <v>11429</v>
      </c>
      <c r="AI67" s="16"/>
      <c r="AJ67" s="83">
        <f>SUBTOTAL(109,AJ38:AJ66)</f>
        <v>11967</v>
      </c>
      <c r="AK67" s="16"/>
      <c r="AL67" s="113">
        <f>SUBTOTAL(109,AL38:AL66)</f>
        <v>9965</v>
      </c>
      <c r="AM67" s="16"/>
      <c r="AN67" s="113">
        <f>SUBTOTAL(109,AN38:AN66)</f>
        <v>9923</v>
      </c>
      <c r="AO67" s="16"/>
      <c r="AP67" s="113">
        <f>SUBTOTAL(109,AP38:AP66)</f>
        <v>9353</v>
      </c>
      <c r="AQ67" s="16"/>
      <c r="AR67" s="114">
        <f>SUBTOTAL(109,AR38:AR66)</f>
        <v>9119</v>
      </c>
      <c r="AS67" s="16"/>
      <c r="AT67" s="15">
        <f>SUBTOTAL(109,AT38:AT66)</f>
        <v>9412</v>
      </c>
      <c r="AU67" s="16"/>
      <c r="AV67" s="15">
        <f>SUBTOTAL(109,AV38:AV66)</f>
        <v>9645</v>
      </c>
      <c r="AW67" s="16"/>
      <c r="AX67" s="15">
        <f>SUBTOTAL(109,AX38:AX66)</f>
        <v>8778</v>
      </c>
      <c r="AY67" s="16"/>
      <c r="AZ67" s="83">
        <f>SUBTOTAL(109,AZ38:AZ66)</f>
        <v>7924</v>
      </c>
      <c r="BA67" s="16"/>
    </row>
    <row r="68" spans="1:53" ht="6" customHeight="1" thickTop="1" x14ac:dyDescent="0.15">
      <c r="E68" s="4"/>
      <c r="F68" s="90"/>
      <c r="G68" s="6"/>
      <c r="H68" s="6"/>
      <c r="I68" s="6"/>
      <c r="J68" s="6"/>
      <c r="K68" s="4"/>
      <c r="L68" s="90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90"/>
      <c r="AC68" s="6"/>
      <c r="AD68" s="6"/>
      <c r="AE68" s="6"/>
      <c r="AF68" s="6"/>
      <c r="AG68" s="6"/>
      <c r="AH68" s="6"/>
      <c r="AI68" s="6"/>
      <c r="AJ68" s="90"/>
      <c r="AK68" s="6"/>
      <c r="AL68" s="6"/>
      <c r="AM68" s="6"/>
      <c r="AN68" s="6"/>
      <c r="AO68" s="6"/>
      <c r="AP68" s="6"/>
      <c r="AQ68" s="6"/>
      <c r="AR68" s="90"/>
      <c r="AS68" s="6"/>
      <c r="AT68" s="6"/>
      <c r="AU68" s="6"/>
      <c r="AV68" s="6"/>
      <c r="AW68" s="6"/>
      <c r="AX68" s="6"/>
      <c r="AY68" s="6"/>
      <c r="AZ68" s="90"/>
      <c r="BA68" s="6"/>
    </row>
    <row r="69" spans="1:53" s="7" customFormat="1" ht="14.1" customHeight="1" x14ac:dyDescent="0.15">
      <c r="A69" s="9" t="s">
        <v>41</v>
      </c>
      <c r="B69" s="9"/>
      <c r="C69" s="9"/>
      <c r="D69" s="9"/>
      <c r="E69" s="14"/>
      <c r="F69" s="87"/>
      <c r="G69" s="16"/>
      <c r="H69" s="16"/>
      <c r="I69" s="16"/>
      <c r="J69" s="16"/>
      <c r="K69" s="14"/>
      <c r="L69" s="87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87"/>
      <c r="AC69" s="16"/>
      <c r="AD69" s="16"/>
      <c r="AE69" s="16"/>
      <c r="AF69" s="16"/>
      <c r="AG69" s="16"/>
      <c r="AH69" s="16"/>
      <c r="AI69" s="16"/>
      <c r="AJ69" s="87"/>
      <c r="AK69" s="16"/>
      <c r="AL69" s="16"/>
      <c r="AM69" s="16"/>
      <c r="AN69" s="16"/>
      <c r="AO69" s="16"/>
      <c r="AP69" s="16"/>
      <c r="AQ69" s="16"/>
      <c r="AR69" s="87"/>
      <c r="AS69" s="16"/>
      <c r="AT69" s="16"/>
      <c r="AU69" s="16"/>
      <c r="AV69" s="16"/>
      <c r="AW69" s="16"/>
      <c r="AX69" s="16"/>
      <c r="AY69" s="16"/>
      <c r="AZ69" s="87"/>
      <c r="BA69" s="16"/>
    </row>
    <row r="70" spans="1:53" ht="14.1" customHeight="1" x14ac:dyDescent="0.15">
      <c r="B70" s="3" t="s">
        <v>42</v>
      </c>
      <c r="E70" s="4"/>
      <c r="F70" s="82">
        <v>73189</v>
      </c>
      <c r="G70" s="13"/>
      <c r="H70" s="13">
        <v>73189</v>
      </c>
      <c r="I70" s="13"/>
      <c r="J70" s="13">
        <v>73189</v>
      </c>
      <c r="K70" s="4"/>
      <c r="L70" s="82">
        <v>73189</v>
      </c>
      <c r="M70" s="13"/>
      <c r="N70" s="13">
        <v>63500</v>
      </c>
      <c r="O70" s="13"/>
      <c r="P70" s="13">
        <v>63500</v>
      </c>
      <c r="Q70" s="6"/>
      <c r="R70" s="13">
        <v>63500</v>
      </c>
      <c r="S70" s="6"/>
      <c r="T70" s="13">
        <v>63500</v>
      </c>
      <c r="U70" s="6"/>
      <c r="V70" s="13">
        <v>51460</v>
      </c>
      <c r="W70" s="6"/>
      <c r="X70" s="13">
        <v>51460</v>
      </c>
      <c r="Y70" s="6"/>
      <c r="Z70" s="13">
        <v>51460</v>
      </c>
      <c r="AA70" s="6"/>
      <c r="AB70" s="82">
        <v>51460</v>
      </c>
      <c r="AC70" s="6"/>
      <c r="AD70" s="13">
        <v>43515</v>
      </c>
      <c r="AE70" s="6"/>
      <c r="AF70" s="13">
        <v>43515</v>
      </c>
      <c r="AG70" s="6"/>
      <c r="AH70" s="13">
        <v>43515</v>
      </c>
      <c r="AI70" s="6"/>
      <c r="AJ70" s="82">
        <v>43515</v>
      </c>
      <c r="AK70" s="6"/>
      <c r="AL70" s="13">
        <v>43515</v>
      </c>
      <c r="AM70" s="6"/>
      <c r="AN70" s="13">
        <v>43515</v>
      </c>
      <c r="AO70" s="6"/>
      <c r="AP70" s="13">
        <v>43515</v>
      </c>
      <c r="AQ70" s="6"/>
      <c r="AR70" s="82">
        <v>43515</v>
      </c>
      <c r="AS70" s="6"/>
      <c r="AT70" s="13">
        <v>43515</v>
      </c>
      <c r="AU70" s="6"/>
      <c r="AV70" s="13">
        <v>43515</v>
      </c>
      <c r="AW70" s="6"/>
      <c r="AX70" s="13">
        <v>43515</v>
      </c>
      <c r="AY70" s="6"/>
      <c r="AZ70" s="82">
        <v>43515</v>
      </c>
      <c r="BA70" s="6"/>
    </row>
    <row r="71" spans="1:53" ht="14.1" customHeight="1" x14ac:dyDescent="0.15">
      <c r="B71" s="3" t="s">
        <v>273</v>
      </c>
      <c r="E71" s="4"/>
      <c r="F71" s="82">
        <v>0</v>
      </c>
      <c r="G71" s="4"/>
      <c r="H71" s="13">
        <v>0</v>
      </c>
      <c r="I71" s="4"/>
      <c r="J71" s="13">
        <v>0</v>
      </c>
      <c r="K71" s="4"/>
      <c r="L71" s="82">
        <v>0</v>
      </c>
      <c r="M71" s="4"/>
      <c r="N71" s="13">
        <v>36</v>
      </c>
      <c r="O71" s="4"/>
      <c r="P71" s="13">
        <v>0</v>
      </c>
      <c r="Q71" s="6"/>
      <c r="R71" s="13">
        <v>0</v>
      </c>
      <c r="S71" s="6"/>
      <c r="T71" s="13">
        <v>0</v>
      </c>
      <c r="U71" s="6"/>
      <c r="V71" s="13">
        <v>0</v>
      </c>
      <c r="W71" s="6"/>
      <c r="X71" s="13">
        <v>0</v>
      </c>
      <c r="Y71" s="6"/>
      <c r="Z71" s="13">
        <v>0</v>
      </c>
      <c r="AA71" s="6"/>
      <c r="AB71" s="82">
        <v>0</v>
      </c>
      <c r="AC71" s="6"/>
      <c r="AD71" s="13">
        <v>0</v>
      </c>
      <c r="AE71" s="6"/>
      <c r="AF71" s="13">
        <v>0</v>
      </c>
      <c r="AG71" s="6"/>
      <c r="AH71" s="13">
        <v>0</v>
      </c>
      <c r="AI71" s="6"/>
      <c r="AJ71" s="82">
        <v>0</v>
      </c>
      <c r="AK71" s="6"/>
      <c r="AL71" s="13">
        <v>0</v>
      </c>
      <c r="AM71" s="6"/>
      <c r="AN71" s="13">
        <v>0</v>
      </c>
      <c r="AO71" s="6"/>
      <c r="AP71" s="13">
        <v>0</v>
      </c>
      <c r="AQ71" s="6"/>
      <c r="AR71" s="82">
        <v>0</v>
      </c>
      <c r="AS71" s="6"/>
      <c r="AT71" s="13">
        <v>0</v>
      </c>
      <c r="AU71" s="6"/>
      <c r="AV71" s="13">
        <v>0</v>
      </c>
      <c r="AW71" s="6"/>
      <c r="AX71" s="13">
        <v>0</v>
      </c>
      <c r="AY71" s="6"/>
      <c r="AZ71" s="82">
        <v>0</v>
      </c>
      <c r="BA71" s="6"/>
    </row>
    <row r="72" spans="1:53" ht="14.1" customHeight="1" x14ac:dyDescent="0.15">
      <c r="B72" s="3" t="s">
        <v>43</v>
      </c>
      <c r="E72" s="4"/>
      <c r="F72" s="82">
        <v>608</v>
      </c>
      <c r="G72" s="13"/>
      <c r="H72" s="13">
        <v>542</v>
      </c>
      <c r="I72" s="13"/>
      <c r="J72" s="13">
        <v>458</v>
      </c>
      <c r="K72" s="4"/>
      <c r="L72" s="82">
        <v>656</v>
      </c>
      <c r="M72" s="13"/>
      <c r="N72" s="13">
        <v>581</v>
      </c>
      <c r="O72" s="13"/>
      <c r="P72" s="13">
        <v>499</v>
      </c>
      <c r="Q72" s="6"/>
      <c r="R72" s="13">
        <v>382</v>
      </c>
      <c r="S72" s="6"/>
      <c r="T72" s="13">
        <v>563</v>
      </c>
      <c r="U72" s="6"/>
      <c r="V72" s="13">
        <v>521</v>
      </c>
      <c r="W72" s="6"/>
      <c r="X72" s="13">
        <v>466</v>
      </c>
      <c r="Y72" s="6"/>
      <c r="Z72" s="13">
        <v>397</v>
      </c>
      <c r="AA72" s="6"/>
      <c r="AB72" s="82">
        <v>572</v>
      </c>
      <c r="AC72" s="6"/>
      <c r="AD72" s="13">
        <v>508</v>
      </c>
      <c r="AE72" s="6"/>
      <c r="AF72" s="13">
        <v>448</v>
      </c>
      <c r="AG72" s="6"/>
      <c r="AH72" s="13">
        <v>389</v>
      </c>
      <c r="AI72" s="6"/>
      <c r="AJ72" s="82">
        <v>586</v>
      </c>
      <c r="AK72" s="6"/>
      <c r="AL72" s="13">
        <v>461</v>
      </c>
      <c r="AM72" s="6"/>
      <c r="AN72" s="13">
        <v>398</v>
      </c>
      <c r="AO72" s="6"/>
      <c r="AP72" s="13">
        <v>338</v>
      </c>
      <c r="AQ72" s="6"/>
      <c r="AR72" s="82">
        <v>529</v>
      </c>
      <c r="AS72" s="6"/>
      <c r="AT72" s="13">
        <v>470</v>
      </c>
      <c r="AU72" s="6"/>
      <c r="AV72" s="13">
        <v>425</v>
      </c>
      <c r="AW72" s="6"/>
      <c r="AX72" s="13">
        <v>368</v>
      </c>
      <c r="AY72" s="6"/>
      <c r="AZ72" s="82">
        <v>633</v>
      </c>
      <c r="BA72" s="6"/>
    </row>
    <row r="73" spans="1:53" ht="14.1" customHeight="1" x14ac:dyDescent="0.15">
      <c r="B73" s="3" t="s">
        <v>44</v>
      </c>
      <c r="E73" s="4"/>
      <c r="F73" s="82">
        <v>15308</v>
      </c>
      <c r="G73" s="13"/>
      <c r="H73" s="13">
        <v>12636</v>
      </c>
      <c r="I73" s="13"/>
      <c r="J73" s="13">
        <v>10183</v>
      </c>
      <c r="K73" s="4"/>
      <c r="L73" s="82">
        <v>12582</v>
      </c>
      <c r="M73" s="13"/>
      <c r="N73" s="13">
        <v>19211</v>
      </c>
      <c r="O73" s="13"/>
      <c r="P73" s="13">
        <v>17354</v>
      </c>
      <c r="Q73" s="6"/>
      <c r="R73" s="13">
        <v>14729</v>
      </c>
      <c r="S73" s="6"/>
      <c r="T73" s="13">
        <v>13598</v>
      </c>
      <c r="U73" s="6"/>
      <c r="V73" s="13">
        <v>23235</v>
      </c>
      <c r="W73" s="6"/>
      <c r="X73" s="13">
        <v>20291</v>
      </c>
      <c r="Y73" s="6"/>
      <c r="Z73" s="13">
        <v>17968</v>
      </c>
      <c r="AA73" s="6"/>
      <c r="AB73" s="82">
        <v>16319</v>
      </c>
      <c r="AC73" s="6"/>
      <c r="AD73" s="13">
        <v>20608</v>
      </c>
      <c r="AE73" s="6"/>
      <c r="AF73" s="13">
        <v>18886</v>
      </c>
      <c r="AG73" s="6"/>
      <c r="AH73" s="13">
        <v>16253</v>
      </c>
      <c r="AI73" s="6"/>
      <c r="AJ73" s="82">
        <v>14545</v>
      </c>
      <c r="AK73" s="6"/>
      <c r="AL73" s="13">
        <v>11846</v>
      </c>
      <c r="AM73" s="6"/>
      <c r="AN73" s="13">
        <v>10491</v>
      </c>
      <c r="AO73" s="6"/>
      <c r="AP73" s="13">
        <v>10032</v>
      </c>
      <c r="AQ73" s="6"/>
      <c r="AR73" s="82">
        <v>12950</v>
      </c>
      <c r="AS73" s="6"/>
      <c r="AT73" s="13">
        <f>9856+6</f>
        <v>9862</v>
      </c>
      <c r="AU73" s="6"/>
      <c r="AV73" s="13">
        <v>10106</v>
      </c>
      <c r="AW73" s="6"/>
      <c r="AX73" s="13">
        <v>8181</v>
      </c>
      <c r="AY73" s="6"/>
      <c r="AZ73" s="82">
        <v>12706</v>
      </c>
      <c r="BA73" s="6"/>
    </row>
    <row r="74" spans="1:53" ht="14.1" customHeight="1" x14ac:dyDescent="0.15">
      <c r="B74" s="3" t="s">
        <v>45</v>
      </c>
      <c r="E74" s="4"/>
      <c r="F74" s="82">
        <v>-2628</v>
      </c>
      <c r="G74" s="13"/>
      <c r="H74" s="13">
        <v>-2802</v>
      </c>
      <c r="I74" s="13"/>
      <c r="J74" s="13">
        <v>-3379</v>
      </c>
      <c r="K74" s="4"/>
      <c r="L74" s="82">
        <v>-3475</v>
      </c>
      <c r="M74" s="13"/>
      <c r="N74" s="13">
        <v>-3590</v>
      </c>
      <c r="O74" s="13"/>
      <c r="P74" s="13">
        <v>-4486</v>
      </c>
      <c r="Q74" s="6"/>
      <c r="R74" s="13">
        <v>-4979</v>
      </c>
      <c r="S74" s="6"/>
      <c r="T74" s="13">
        <v>-4864</v>
      </c>
      <c r="U74" s="6"/>
      <c r="V74" s="13">
        <v>-4256</v>
      </c>
      <c r="W74" s="6"/>
      <c r="X74" s="13">
        <v>-4586</v>
      </c>
      <c r="Y74" s="6"/>
      <c r="Z74" s="13">
        <v>-4137</v>
      </c>
      <c r="AA74" s="6"/>
      <c r="AB74" s="82">
        <v>-2368</v>
      </c>
      <c r="AC74" s="6"/>
      <c r="AD74" s="13">
        <v>-1939</v>
      </c>
      <c r="AE74" s="6"/>
      <c r="AF74" s="13">
        <v>-1737</v>
      </c>
      <c r="AG74" s="6"/>
      <c r="AH74" s="13">
        <v>-1461</v>
      </c>
      <c r="AI74" s="6"/>
      <c r="AJ74" s="82">
        <v>-1303</v>
      </c>
      <c r="AK74" s="6"/>
      <c r="AL74" s="13">
        <v>-1328</v>
      </c>
      <c r="AM74" s="6"/>
      <c r="AN74" s="13">
        <v>-1508</v>
      </c>
      <c r="AO74" s="6"/>
      <c r="AP74" s="13">
        <v>-1923</v>
      </c>
      <c r="AQ74" s="6"/>
      <c r="AR74" s="82">
        <v>-1762</v>
      </c>
      <c r="AS74" s="6"/>
      <c r="AT74" s="13">
        <v>-1717</v>
      </c>
      <c r="AU74" s="6"/>
      <c r="AV74" s="13">
        <v>-1684</v>
      </c>
      <c r="AW74" s="6"/>
      <c r="AX74" s="13">
        <v>-1662</v>
      </c>
      <c r="AY74" s="6"/>
      <c r="AZ74" s="82">
        <v>-1711</v>
      </c>
      <c r="BA74" s="6"/>
    </row>
    <row r="75" spans="1:53" ht="14.1" customHeight="1" x14ac:dyDescent="0.15">
      <c r="B75" s="3" t="s">
        <v>175</v>
      </c>
      <c r="E75" s="4"/>
      <c r="F75" s="82">
        <v>-14</v>
      </c>
      <c r="G75" s="13"/>
      <c r="H75" s="13">
        <v>-14</v>
      </c>
      <c r="I75" s="13"/>
      <c r="J75" s="13">
        <v>-16</v>
      </c>
      <c r="K75" s="4"/>
      <c r="L75" s="82">
        <v>0</v>
      </c>
      <c r="M75" s="13"/>
      <c r="N75" s="13">
        <v>0</v>
      </c>
      <c r="O75" s="13"/>
      <c r="P75" s="13">
        <v>0</v>
      </c>
      <c r="Q75" s="6"/>
      <c r="R75" s="13">
        <v>0</v>
      </c>
      <c r="S75" s="6"/>
      <c r="T75" s="13">
        <v>0</v>
      </c>
      <c r="U75" s="6"/>
      <c r="V75" s="13">
        <v>-133</v>
      </c>
      <c r="W75" s="6"/>
      <c r="X75" s="13">
        <v>-133</v>
      </c>
      <c r="Y75" s="6"/>
      <c r="Z75" s="13">
        <v>-133</v>
      </c>
      <c r="AA75" s="6"/>
      <c r="AB75" s="82">
        <v>-97</v>
      </c>
      <c r="AC75" s="6"/>
      <c r="AD75" s="13">
        <v>-90</v>
      </c>
      <c r="AE75" s="6"/>
      <c r="AF75" s="13">
        <v>0</v>
      </c>
      <c r="AG75" s="6"/>
      <c r="AH75" s="13">
        <v>0</v>
      </c>
      <c r="AI75" s="6"/>
      <c r="AJ75" s="82">
        <v>0</v>
      </c>
      <c r="AK75" s="6"/>
      <c r="AL75" s="13">
        <v>0</v>
      </c>
      <c r="AM75" s="6"/>
      <c r="AN75" s="13">
        <v>0</v>
      </c>
      <c r="AO75" s="6"/>
      <c r="AP75" s="13">
        <v>0</v>
      </c>
      <c r="AQ75" s="6"/>
      <c r="AR75" s="82">
        <v>0</v>
      </c>
      <c r="AS75" s="6"/>
      <c r="AT75" s="13">
        <v>0</v>
      </c>
      <c r="AU75" s="6"/>
      <c r="AV75" s="13">
        <v>0</v>
      </c>
      <c r="AW75" s="6"/>
      <c r="AX75" s="13">
        <v>0</v>
      </c>
      <c r="AY75" s="6"/>
      <c r="AZ75" s="82">
        <v>0</v>
      </c>
      <c r="BA75" s="6"/>
    </row>
    <row r="76" spans="1:53" s="7" customFormat="1" ht="14.1" customHeight="1" thickBot="1" x14ac:dyDescent="0.2">
      <c r="A76" s="9" t="s">
        <v>46</v>
      </c>
      <c r="E76" s="14"/>
      <c r="F76" s="83">
        <f>SUBTOTAL(109,F70:F75)</f>
        <v>86463</v>
      </c>
      <c r="G76" s="174"/>
      <c r="H76" s="15">
        <f>SUBTOTAL(109,H70:H75)</f>
        <v>83551</v>
      </c>
      <c r="I76" s="174"/>
      <c r="J76" s="15">
        <f>SUBTOTAL(109,J70:J75)</f>
        <v>80435</v>
      </c>
      <c r="K76" s="14"/>
      <c r="L76" s="83">
        <f>SUBTOTAL(109,L70:L75)</f>
        <v>82952</v>
      </c>
      <c r="M76" s="174"/>
      <c r="N76" s="15">
        <f>SUBTOTAL(109,N70:N75)</f>
        <v>79738</v>
      </c>
      <c r="O76" s="174"/>
      <c r="P76" s="15">
        <f>SUBTOTAL(109,P70:P75)</f>
        <v>76867</v>
      </c>
      <c r="Q76" s="16"/>
      <c r="R76" s="15">
        <f>SUBTOTAL(109,R70:R75)</f>
        <v>73632</v>
      </c>
      <c r="S76" s="16"/>
      <c r="T76" s="15">
        <f>SUBTOTAL(109,T70:T75)</f>
        <v>72797</v>
      </c>
      <c r="U76" s="16"/>
      <c r="V76" s="15">
        <f>SUBTOTAL(109,V70:V75)</f>
        <v>70827</v>
      </c>
      <c r="W76" s="16"/>
      <c r="X76" s="15">
        <f>SUBTOTAL(109,X70:X75)</f>
        <v>67498</v>
      </c>
      <c r="Y76" s="16"/>
      <c r="Z76" s="15">
        <f>SUBTOTAL(109,Z70:Z75)</f>
        <v>65555</v>
      </c>
      <c r="AA76" s="16"/>
      <c r="AB76" s="83">
        <f>SUBTOTAL(109,AB70:AB75)</f>
        <v>65886</v>
      </c>
      <c r="AC76" s="16"/>
      <c r="AD76" s="15">
        <f>SUBTOTAL(109,AD70:AD75)</f>
        <v>62602</v>
      </c>
      <c r="AE76" s="16"/>
      <c r="AF76" s="15">
        <f>SUBTOTAL(109,AF70:AF75)</f>
        <v>61112</v>
      </c>
      <c r="AG76" s="16"/>
      <c r="AH76" s="15">
        <f>SUBTOTAL(109,AH70:AH75)</f>
        <v>58696</v>
      </c>
      <c r="AI76" s="16"/>
      <c r="AJ76" s="83">
        <f>SUBTOTAL(109,AJ70:AJ75)</f>
        <v>57343</v>
      </c>
      <c r="AK76" s="16"/>
      <c r="AL76" s="113">
        <f>SUBTOTAL(109,AL70:AL75)</f>
        <v>54494</v>
      </c>
      <c r="AM76" s="16"/>
      <c r="AN76" s="113">
        <f>SUBTOTAL(109,AN70:AN75)</f>
        <v>52896</v>
      </c>
      <c r="AO76" s="16"/>
      <c r="AP76" s="113">
        <f>SUBTOTAL(109,AP70:AP75)</f>
        <v>51962</v>
      </c>
      <c r="AQ76" s="16"/>
      <c r="AR76" s="83">
        <f>SUBTOTAL(109,AR70:AR75)</f>
        <v>55232</v>
      </c>
      <c r="AS76" s="16"/>
      <c r="AT76" s="15">
        <f>SUBTOTAL(109,AT70:AT75)</f>
        <v>52130</v>
      </c>
      <c r="AU76" s="16"/>
      <c r="AV76" s="15">
        <f>SUBTOTAL(109,AV70:AV75)</f>
        <v>52362</v>
      </c>
      <c r="AW76" s="16"/>
      <c r="AX76" s="15">
        <f>SUBTOTAL(109,AX70:AX75)</f>
        <v>50402</v>
      </c>
      <c r="AY76" s="16"/>
      <c r="AZ76" s="83">
        <f>SUBTOTAL(109,AZ70:AZ75)</f>
        <v>55143</v>
      </c>
      <c r="BA76" s="16"/>
    </row>
    <row r="77" spans="1:53" ht="14.1" customHeight="1" thickTop="1" x14ac:dyDescent="0.15">
      <c r="B77" s="3" t="s">
        <v>47</v>
      </c>
      <c r="E77" s="4"/>
      <c r="F77" s="82">
        <v>4228</v>
      </c>
      <c r="G77" s="13"/>
      <c r="H77" s="13">
        <v>4207</v>
      </c>
      <c r="I77" s="13"/>
      <c r="J77" s="13">
        <v>4083</v>
      </c>
      <c r="K77" s="4"/>
      <c r="L77" s="82">
        <v>4098</v>
      </c>
      <c r="M77" s="13"/>
      <c r="N77" s="13">
        <v>4087</v>
      </c>
      <c r="O77" s="13"/>
      <c r="P77" s="13">
        <v>3845</v>
      </c>
      <c r="Q77" s="6"/>
      <c r="R77" s="13">
        <v>3787</v>
      </c>
      <c r="S77" s="6"/>
      <c r="T77" s="13">
        <v>3738</v>
      </c>
      <c r="U77" s="6"/>
      <c r="V77" s="13">
        <v>3671</v>
      </c>
      <c r="W77" s="6"/>
      <c r="X77" s="13">
        <v>3569</v>
      </c>
      <c r="Y77" s="6"/>
      <c r="Z77" s="13">
        <v>3421</v>
      </c>
      <c r="AA77" s="6"/>
      <c r="AB77" s="82">
        <v>3622</v>
      </c>
      <c r="AC77" s="6"/>
      <c r="AD77" s="13">
        <v>3798</v>
      </c>
      <c r="AE77" s="6"/>
      <c r="AF77" s="13">
        <v>3576</v>
      </c>
      <c r="AG77" s="6"/>
      <c r="AH77" s="13">
        <v>3177</v>
      </c>
      <c r="AI77" s="6"/>
      <c r="AJ77" s="82">
        <v>3290</v>
      </c>
      <c r="AK77" s="6"/>
      <c r="AL77" s="13">
        <v>3094</v>
      </c>
      <c r="AM77" s="6"/>
      <c r="AN77" s="13">
        <v>2995</v>
      </c>
      <c r="AO77" s="6"/>
      <c r="AP77" s="13">
        <v>3028</v>
      </c>
      <c r="AQ77" s="6"/>
      <c r="AR77" s="82">
        <v>3125</v>
      </c>
      <c r="AS77" s="6"/>
      <c r="AT77" s="13">
        <v>3019</v>
      </c>
      <c r="AU77" s="6"/>
      <c r="AV77" s="13">
        <v>2995</v>
      </c>
      <c r="AW77" s="6"/>
      <c r="AX77" s="13">
        <v>2959</v>
      </c>
      <c r="AY77" s="6"/>
      <c r="AZ77" s="82">
        <v>2936</v>
      </c>
      <c r="BA77" s="6"/>
    </row>
    <row r="78" spans="1:53" s="7" customFormat="1" ht="14.1" customHeight="1" thickBot="1" x14ac:dyDescent="0.2">
      <c r="A78" s="9" t="s">
        <v>48</v>
      </c>
      <c r="E78" s="14"/>
      <c r="F78" s="83">
        <f>SUBTOTAL(109,F70:F77)</f>
        <v>90691</v>
      </c>
      <c r="G78" s="174"/>
      <c r="H78" s="15">
        <f>SUBTOTAL(109,H70:H77)</f>
        <v>87758</v>
      </c>
      <c r="I78" s="174"/>
      <c r="J78" s="15">
        <f>SUBTOTAL(109,J70:J77)</f>
        <v>84518</v>
      </c>
      <c r="K78" s="14"/>
      <c r="L78" s="83">
        <f>SUBTOTAL(109,L70:L77)</f>
        <v>87050</v>
      </c>
      <c r="M78" s="174"/>
      <c r="N78" s="15">
        <f>SUBTOTAL(109,N70:N77)</f>
        <v>83825</v>
      </c>
      <c r="O78" s="174"/>
      <c r="P78" s="15">
        <f>SUBTOTAL(109,P70:P77)</f>
        <v>80712</v>
      </c>
      <c r="Q78" s="16"/>
      <c r="R78" s="15">
        <f>SUBTOTAL(109,R70:R77)</f>
        <v>77419</v>
      </c>
      <c r="S78" s="16"/>
      <c r="T78" s="15">
        <f>SUBTOTAL(109,T70:T77)</f>
        <v>76535</v>
      </c>
      <c r="U78" s="16"/>
      <c r="V78" s="15">
        <f>SUBTOTAL(109,V70:V77)</f>
        <v>74498</v>
      </c>
      <c r="W78" s="16"/>
      <c r="X78" s="15">
        <f>SUBTOTAL(109,X70:X77)</f>
        <v>71067</v>
      </c>
      <c r="Y78" s="16"/>
      <c r="Z78" s="15">
        <f>SUBTOTAL(109,Z70:Z77)</f>
        <v>68976</v>
      </c>
      <c r="AA78" s="16"/>
      <c r="AB78" s="83">
        <f>SUBTOTAL(109,AB70:AB77)</f>
        <v>69508</v>
      </c>
      <c r="AC78" s="16"/>
      <c r="AD78" s="15">
        <f>SUBTOTAL(109,AD70:AD77)</f>
        <v>66400</v>
      </c>
      <c r="AE78" s="16"/>
      <c r="AF78" s="15">
        <f>SUBTOTAL(109,AF70:AF77)</f>
        <v>64688</v>
      </c>
      <c r="AG78" s="16"/>
      <c r="AH78" s="15">
        <f>SUBTOTAL(109,AH70:AH77)</f>
        <v>61873</v>
      </c>
      <c r="AI78" s="16"/>
      <c r="AJ78" s="83">
        <f>SUBTOTAL(109,AJ70:AJ77)</f>
        <v>60633</v>
      </c>
      <c r="AK78" s="16"/>
      <c r="AL78" s="113">
        <f>SUBTOTAL(109,AL70:AL77)</f>
        <v>57588</v>
      </c>
      <c r="AM78" s="16"/>
      <c r="AN78" s="113">
        <f>SUBTOTAL(109,AN70:AN77)</f>
        <v>55891</v>
      </c>
      <c r="AO78" s="16"/>
      <c r="AP78" s="113">
        <f>SUBTOTAL(109,AP70:AP77)</f>
        <v>54990</v>
      </c>
      <c r="AQ78" s="16"/>
      <c r="AR78" s="83">
        <f>SUBTOTAL(109,AR70:AR77)</f>
        <v>58357</v>
      </c>
      <c r="AS78" s="16"/>
      <c r="AT78" s="15">
        <f>SUBTOTAL(109,AT70:AT77)</f>
        <v>55149</v>
      </c>
      <c r="AU78" s="16"/>
      <c r="AV78" s="15">
        <f>SUBTOTAL(109,AV70:AV77)</f>
        <v>55357</v>
      </c>
      <c r="AW78" s="16"/>
      <c r="AX78" s="15">
        <f>SUBTOTAL(109,AX70:AX77)</f>
        <v>53361</v>
      </c>
      <c r="AY78" s="16"/>
      <c r="AZ78" s="83">
        <f>SUBTOTAL(109,AZ70:AZ77)</f>
        <v>58079</v>
      </c>
      <c r="BA78" s="16"/>
    </row>
    <row r="79" spans="1:53" ht="6" customHeight="1" thickTop="1" x14ac:dyDescent="0.15">
      <c r="E79" s="4"/>
      <c r="F79" s="90"/>
      <c r="G79" s="6"/>
      <c r="H79" s="6"/>
      <c r="I79" s="6"/>
      <c r="J79" s="6"/>
      <c r="K79" s="4"/>
      <c r="L79" s="90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90"/>
      <c r="AC79" s="6"/>
      <c r="AD79" s="6"/>
      <c r="AE79" s="6"/>
      <c r="AF79" s="6"/>
      <c r="AG79" s="6"/>
      <c r="AH79" s="6"/>
      <c r="AI79" s="6"/>
      <c r="AJ79" s="90"/>
      <c r="AK79" s="6"/>
      <c r="AL79" s="6"/>
      <c r="AM79" s="6"/>
      <c r="AN79" s="6"/>
      <c r="AO79" s="6"/>
      <c r="AP79" s="6"/>
      <c r="AQ79" s="6"/>
      <c r="AR79" s="90"/>
      <c r="AS79" s="6"/>
      <c r="AT79" s="6"/>
      <c r="AU79" s="6"/>
      <c r="AV79" s="6"/>
      <c r="AW79" s="6"/>
      <c r="AX79" s="6"/>
      <c r="AY79" s="6"/>
      <c r="AZ79" s="90"/>
      <c r="BA79" s="6"/>
    </row>
    <row r="80" spans="1:53" s="7" customFormat="1" ht="14.1" customHeight="1" thickBot="1" x14ac:dyDescent="0.2">
      <c r="A80" s="9" t="s">
        <v>49</v>
      </c>
      <c r="E80" s="14"/>
      <c r="F80" s="83">
        <f>SUBTOTAL(109,F38:F79)</f>
        <v>111898</v>
      </c>
      <c r="G80" s="174"/>
      <c r="H80" s="15">
        <f>SUBTOTAL(109,H38:H79)</f>
        <v>108172</v>
      </c>
      <c r="I80" s="174"/>
      <c r="J80" s="15">
        <f>SUBTOTAL(109,J38:J79)</f>
        <v>103966</v>
      </c>
      <c r="K80" s="14"/>
      <c r="L80" s="83">
        <f>SUBTOTAL(109,L38:L79)</f>
        <v>105348</v>
      </c>
      <c r="M80" s="174"/>
      <c r="N80" s="15">
        <f>SUBTOTAL(109,N38:N79)</f>
        <v>102815</v>
      </c>
      <c r="O80" s="174"/>
      <c r="P80" s="15">
        <f>SUBTOTAL(109,P38:P79)</f>
        <v>102327</v>
      </c>
      <c r="Q80" s="16"/>
      <c r="R80" s="15">
        <f>SUBTOTAL(109,R38:R79)</f>
        <v>97875</v>
      </c>
      <c r="S80" s="16"/>
      <c r="T80" s="15">
        <f t="shared" ref="T80:AZ80" si="0">SUBTOTAL(109,T38:T79)</f>
        <v>96637</v>
      </c>
      <c r="U80" s="16"/>
      <c r="V80" s="15">
        <f t="shared" si="0"/>
        <v>95943</v>
      </c>
      <c r="W80" s="16"/>
      <c r="X80" s="15">
        <f t="shared" si="0"/>
        <v>89066</v>
      </c>
      <c r="Y80" s="16"/>
      <c r="Z80" s="15">
        <f t="shared" si="0"/>
        <v>85929</v>
      </c>
      <c r="AA80" s="16"/>
      <c r="AB80" s="83">
        <f t="shared" si="0"/>
        <v>85981</v>
      </c>
      <c r="AC80" s="16"/>
      <c r="AD80" s="15">
        <f t="shared" si="0"/>
        <v>81007</v>
      </c>
      <c r="AE80" s="16"/>
      <c r="AF80" s="15">
        <f t="shared" si="0"/>
        <v>79276</v>
      </c>
      <c r="AG80" s="16"/>
      <c r="AH80" s="15">
        <f t="shared" si="0"/>
        <v>73302</v>
      </c>
      <c r="AI80" s="16"/>
      <c r="AJ80" s="83">
        <f t="shared" si="0"/>
        <v>72600</v>
      </c>
      <c r="AK80" s="16"/>
      <c r="AL80" s="113">
        <f t="shared" si="0"/>
        <v>67553</v>
      </c>
      <c r="AM80" s="16"/>
      <c r="AN80" s="113">
        <f t="shared" si="0"/>
        <v>65814</v>
      </c>
      <c r="AO80" s="16"/>
      <c r="AP80" s="113">
        <f t="shared" si="0"/>
        <v>64343</v>
      </c>
      <c r="AQ80" s="16"/>
      <c r="AR80" s="83">
        <f t="shared" si="0"/>
        <v>67476</v>
      </c>
      <c r="AS80" s="16"/>
      <c r="AT80" s="15">
        <f t="shared" si="0"/>
        <v>64561</v>
      </c>
      <c r="AU80" s="16"/>
      <c r="AV80" s="15">
        <f t="shared" si="0"/>
        <v>65002</v>
      </c>
      <c r="AW80" s="16"/>
      <c r="AX80" s="15">
        <f t="shared" si="0"/>
        <v>62139</v>
      </c>
      <c r="AY80" s="16"/>
      <c r="AZ80" s="83">
        <f t="shared" si="0"/>
        <v>66003</v>
      </c>
      <c r="BA80" s="16"/>
    </row>
    <row r="81" spans="1:53" ht="5.25" customHeight="1" thickTop="1" x14ac:dyDescent="0.15">
      <c r="A81" s="17"/>
      <c r="B81" s="18"/>
      <c r="C81" s="18"/>
      <c r="D81" s="18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20"/>
      <c r="S81" s="21"/>
      <c r="T81" s="20"/>
      <c r="U81" s="21"/>
      <c r="V81" s="20"/>
      <c r="W81" s="21"/>
      <c r="X81" s="20"/>
      <c r="Y81" s="21"/>
      <c r="Z81" s="20"/>
      <c r="AA81" s="21"/>
      <c r="AB81" s="20"/>
      <c r="AC81" s="21"/>
      <c r="AD81" s="20"/>
      <c r="AE81" s="21"/>
      <c r="AF81" s="20"/>
      <c r="AG81" s="21"/>
      <c r="AH81" s="20"/>
      <c r="AI81" s="21"/>
      <c r="AJ81" s="20"/>
      <c r="AK81" s="21"/>
      <c r="AL81" s="20"/>
      <c r="AM81" s="21"/>
      <c r="AN81" s="20"/>
      <c r="AO81" s="21"/>
      <c r="AP81" s="20"/>
      <c r="AQ81" s="21"/>
      <c r="AR81" s="20"/>
      <c r="AS81" s="21"/>
      <c r="AT81" s="20"/>
      <c r="AU81" s="21"/>
      <c r="AV81" s="20"/>
      <c r="AW81" s="21"/>
      <c r="AX81" s="20"/>
      <c r="AY81" s="21"/>
      <c r="AZ81" s="20"/>
      <c r="BA81" s="21"/>
    </row>
    <row r="82" spans="1:53" x14ac:dyDescent="0.15">
      <c r="A82" s="217" t="s">
        <v>25</v>
      </c>
      <c r="B82" s="217"/>
      <c r="C82" s="217"/>
      <c r="D82" s="217"/>
      <c r="E82" s="217"/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</row>
    <row r="83" spans="1:53" x14ac:dyDescent="0.1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13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</row>
    <row r="84" spans="1:53" ht="12.75" x14ac:dyDescent="0.2">
      <c r="AT84" s="6"/>
      <c r="AV84" s="6"/>
      <c r="AX84" s="136"/>
      <c r="AZ84" s="136"/>
    </row>
    <row r="85" spans="1:53" ht="12.75" x14ac:dyDescent="0.2">
      <c r="AT85" s="6"/>
      <c r="AV85" s="6"/>
      <c r="AX85" s="136"/>
      <c r="AZ85" s="136"/>
    </row>
    <row r="86" spans="1:53" ht="12.75" x14ac:dyDescent="0.2">
      <c r="AX86" s="136"/>
      <c r="AZ86"/>
    </row>
    <row r="87" spans="1:53" x14ac:dyDescent="0.15">
      <c r="AT87" s="4"/>
    </row>
  </sheetData>
  <mergeCells count="1">
    <mergeCell ref="F4:AZ4"/>
  </mergeCells>
  <conditionalFormatting sqref="A32">
    <cfRule type="duplicateValues" dxfId="167" priority="28"/>
  </conditionalFormatting>
  <conditionalFormatting sqref="A33">
    <cfRule type="duplicateValues" dxfId="166" priority="27"/>
  </conditionalFormatting>
  <conditionalFormatting sqref="A41">
    <cfRule type="duplicateValues" dxfId="165" priority="26"/>
  </conditionalFormatting>
  <conditionalFormatting sqref="A42">
    <cfRule type="duplicateValues" dxfId="164" priority="25"/>
  </conditionalFormatting>
  <conditionalFormatting sqref="A43">
    <cfRule type="duplicateValues" dxfId="163" priority="16"/>
  </conditionalFormatting>
  <conditionalFormatting sqref="A44">
    <cfRule type="duplicateValues" dxfId="162" priority="24"/>
  </conditionalFormatting>
  <conditionalFormatting sqref="A45">
    <cfRule type="duplicateValues" dxfId="161" priority="23"/>
  </conditionalFormatting>
  <conditionalFormatting sqref="A46">
    <cfRule type="duplicateValues" dxfId="160" priority="15"/>
  </conditionalFormatting>
  <conditionalFormatting sqref="A47">
    <cfRule type="duplicateValues" dxfId="159" priority="22"/>
  </conditionalFormatting>
  <conditionalFormatting sqref="A48:A49">
    <cfRule type="duplicateValues" dxfId="158" priority="10"/>
  </conditionalFormatting>
  <conditionalFormatting sqref="A50">
    <cfRule type="duplicateValues" dxfId="157" priority="21"/>
  </conditionalFormatting>
  <conditionalFormatting sqref="A56">
    <cfRule type="duplicateValues" dxfId="156" priority="14"/>
  </conditionalFormatting>
  <conditionalFormatting sqref="A57">
    <cfRule type="duplicateValues" dxfId="155" priority="8"/>
  </conditionalFormatting>
  <conditionalFormatting sqref="A58">
    <cfRule type="duplicateValues" dxfId="154" priority="7"/>
  </conditionalFormatting>
  <conditionalFormatting sqref="A59">
    <cfRule type="duplicateValues" dxfId="153" priority="9"/>
  </conditionalFormatting>
  <conditionalFormatting sqref="A60">
    <cfRule type="duplicateValues" dxfId="152" priority="13"/>
  </conditionalFormatting>
  <conditionalFormatting sqref="A61">
    <cfRule type="duplicateValues" dxfId="151" priority="4"/>
  </conditionalFormatting>
  <conditionalFormatting sqref="A62">
    <cfRule type="duplicateValues" dxfId="150" priority="12"/>
  </conditionalFormatting>
  <conditionalFormatting sqref="A63">
    <cfRule type="duplicateValues" dxfId="149" priority="20"/>
  </conditionalFormatting>
  <conditionalFormatting sqref="A64">
    <cfRule type="duplicateValues" dxfId="148" priority="5"/>
  </conditionalFormatting>
  <conditionalFormatting sqref="A69:A70">
    <cfRule type="duplicateValues" dxfId="147" priority="19"/>
  </conditionalFormatting>
  <conditionalFormatting sqref="A71">
    <cfRule type="duplicateValues" dxfId="146" priority="1"/>
  </conditionalFormatting>
  <conditionalFormatting sqref="A72">
    <cfRule type="duplicateValues" dxfId="145" priority="18"/>
  </conditionalFormatting>
  <conditionalFormatting sqref="A73">
    <cfRule type="duplicateValues" dxfId="144" priority="11"/>
  </conditionalFormatting>
  <conditionalFormatting sqref="A74">
    <cfRule type="duplicateValues" dxfId="143" priority="17"/>
  </conditionalFormatting>
  <conditionalFormatting sqref="A75">
    <cfRule type="duplicateValues" dxfId="142" priority="3"/>
  </conditionalFormatting>
  <conditionalFormatting sqref="A77">
    <cfRule type="duplicateValues" dxfId="141" priority="6"/>
  </conditionalFormatting>
  <pageMargins left="0.51181102362204722" right="0.51181102362204722" top="0.78740157480314965" bottom="0.78740157480314965" header="0.31496062992125984" footer="0.31496062992125984"/>
  <pageSetup paperSize="9" scale="93" fitToHeight="2" orientation="portrait" r:id="rId1"/>
  <headerFooter>
    <oddFooter>&amp;C_x000D_&amp;1#&amp;"Calibri"&amp;9&amp;K737373 Informação Interna</oddFooter>
  </headerFooter>
  <customProperties>
    <customPr name="_pios_id" r:id="rId2"/>
    <customPr name="EpmWorksheetKeyString_GUID" r:id="rId3"/>
  </customProperties>
  <drawing r:id="rId4"/>
  <legacyDrawing r:id="rId5"/>
  <controls>
    <mc:AlternateContent xmlns:mc="http://schemas.openxmlformats.org/markup-compatibility/2006">
      <mc:Choice Requires="x14">
        <control shapeId="4097" r:id="rId6" name="FPMExcelClientSheetOptions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7" r:id="rId6" name="FPMExcelClientSheetOptionstb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BF695-304A-4249-BDF5-16490184CE98}">
  <sheetPr codeName="Planilha5">
    <tabColor rgb="FFEEAA6F"/>
    <outlinePr summaryBelow="0"/>
    <pageSetUpPr fitToPage="1"/>
  </sheetPr>
  <dimension ref="A1:BR39"/>
  <sheetViews>
    <sheetView showGridLines="0" tabSelected="1" zoomScaleNormal="100" zoomScaleSheetLayoutView="100" workbookViewId="0">
      <pane xSplit="4" ySplit="5" topLeftCell="E30" activePane="bottomRight" state="frozen"/>
      <selection pane="topRight"/>
      <selection pane="bottomLeft"/>
      <selection pane="bottomRight" activeCell="I43" sqref="I43"/>
    </sheetView>
  </sheetViews>
  <sheetFormatPr defaultColWidth="9.140625" defaultRowHeight="14.25" outlineLevelCol="1" x14ac:dyDescent="0.25"/>
  <cols>
    <col min="1" max="3" width="2.7109375" style="1" customWidth="1"/>
    <col min="4" max="4" width="42.7109375" style="1" customWidth="1"/>
    <col min="5" max="5" width="10.85546875" style="1" customWidth="1"/>
    <col min="6" max="6" width="0.85546875" style="1" customWidth="1"/>
    <col min="7" max="7" width="10.85546875" style="1" customWidth="1"/>
    <col min="8" max="8" width="0.85546875" style="1" customWidth="1"/>
    <col min="9" max="9" width="10.7109375" style="1" customWidth="1"/>
    <col min="10" max="10" width="0.85546875" style="1" customWidth="1"/>
    <col min="11" max="11" width="10.85546875" style="1" customWidth="1"/>
    <col min="12" max="12" width="0.85546875" style="1" customWidth="1"/>
    <col min="13" max="13" width="10.85546875" style="1" customWidth="1"/>
    <col min="14" max="14" width="0.85546875" style="1" customWidth="1"/>
    <col min="15" max="15" width="10.85546875" style="1" customWidth="1"/>
    <col min="16" max="16" width="0.85546875" style="1" customWidth="1"/>
    <col min="17" max="17" width="10.85546875" style="1" customWidth="1"/>
    <col min="18" max="18" width="0.85546875" style="1" customWidth="1"/>
    <col min="19" max="19" width="10.7109375" style="1" customWidth="1"/>
    <col min="20" max="20" width="0.85546875" style="1" customWidth="1"/>
    <col min="21" max="21" width="10.7109375" style="1" customWidth="1"/>
    <col min="22" max="22" width="0.85546875" style="1" customWidth="1" outlineLevel="1"/>
    <col min="23" max="23" width="10.7109375" style="1" customWidth="1" outlineLevel="1"/>
    <col min="24" max="24" width="0.85546875" style="1" customWidth="1" outlineLevel="1"/>
    <col min="25" max="25" width="10.7109375" style="1" customWidth="1" outlineLevel="1"/>
    <col min="26" max="26" width="0.85546875" style="1" customWidth="1" outlineLevel="1"/>
    <col min="27" max="27" width="10.7109375" style="1" customWidth="1" outlineLevel="1"/>
    <col min="28" max="28" width="0.85546875" style="1" customWidth="1" outlineLevel="1"/>
    <col min="29" max="29" width="10.7109375" style="1" customWidth="1" outlineLevel="1"/>
    <col min="30" max="30" width="0.85546875" style="1" customWidth="1"/>
    <col min="31" max="31" width="10.7109375" style="1" customWidth="1"/>
    <col min="32" max="32" width="0.85546875" style="1" customWidth="1" outlineLevel="1"/>
    <col min="33" max="33" width="10.7109375" style="1" customWidth="1" outlineLevel="1"/>
    <col min="34" max="34" width="0.85546875" style="1" customWidth="1" outlineLevel="1"/>
    <col min="35" max="35" width="10.7109375" style="1" customWidth="1" outlineLevel="1"/>
    <col min="36" max="36" width="0.85546875" style="1" customWidth="1" outlineLevel="1"/>
    <col min="37" max="37" width="10.7109375" style="1" customWidth="1" outlineLevel="1"/>
    <col min="38" max="38" width="0.85546875" style="1" customWidth="1" outlineLevel="1"/>
    <col min="39" max="39" width="10.7109375" style="1" customWidth="1" outlineLevel="1"/>
    <col min="40" max="40" width="0.85546875" style="1" customWidth="1"/>
    <col min="41" max="41" width="10.7109375" style="1" customWidth="1"/>
    <col min="42" max="42" width="0.85546875" style="1" customWidth="1" outlineLevel="1"/>
    <col min="43" max="43" width="10.7109375" style="1" customWidth="1" outlineLevel="1"/>
    <col min="44" max="44" width="0.85546875" style="1" customWidth="1" outlineLevel="1"/>
    <col min="45" max="45" width="10.7109375" style="1" customWidth="1" outlineLevel="1"/>
    <col min="46" max="46" width="0.85546875" style="1" customWidth="1" outlineLevel="1"/>
    <col min="47" max="47" width="10.7109375" style="1" customWidth="1" outlineLevel="1"/>
    <col min="48" max="48" width="0.85546875" style="1" customWidth="1" outlineLevel="1"/>
    <col min="49" max="49" width="10.7109375" style="1" customWidth="1" outlineLevel="1"/>
    <col min="50" max="50" width="0.85546875" style="1" customWidth="1"/>
    <col min="51" max="51" width="10.7109375" style="1" customWidth="1"/>
    <col min="52" max="52" width="0.85546875" style="1" customWidth="1" outlineLevel="1"/>
    <col min="53" max="53" width="10.7109375" style="1" customWidth="1" outlineLevel="1"/>
    <col min="54" max="54" width="0.85546875" style="1" customWidth="1" outlineLevel="1"/>
    <col min="55" max="55" width="10.7109375" style="1" customWidth="1" outlineLevel="1"/>
    <col min="56" max="56" width="0.85546875" style="1" customWidth="1" outlineLevel="1"/>
    <col min="57" max="57" width="10.7109375" style="1" customWidth="1" outlineLevel="1"/>
    <col min="58" max="58" width="0.85546875" style="1" customWidth="1" outlineLevel="1"/>
    <col min="59" max="59" width="10.7109375" style="1" customWidth="1" outlineLevel="1"/>
    <col min="60" max="60" width="0.85546875" style="1" customWidth="1"/>
    <col min="61" max="61" width="10.7109375" style="1" customWidth="1"/>
    <col min="62" max="62" width="0.85546875" style="1" customWidth="1" outlineLevel="1"/>
    <col min="63" max="63" width="10.7109375" style="1" customWidth="1" outlineLevel="1"/>
    <col min="64" max="64" width="0.85546875" style="1" customWidth="1" outlineLevel="1"/>
    <col min="65" max="65" width="10.7109375" style="1" customWidth="1" outlineLevel="1"/>
    <col min="66" max="66" width="0.85546875" style="1" customWidth="1" outlineLevel="1"/>
    <col min="67" max="67" width="10.7109375" style="1" customWidth="1" outlineLevel="1"/>
    <col min="68" max="68" width="0.85546875" style="1" customWidth="1" outlineLevel="1"/>
    <col min="69" max="69" width="10.7109375" style="1" customWidth="1" outlineLevel="1"/>
    <col min="70" max="70" width="0.85546875" style="1" customWidth="1"/>
    <col min="71" max="16384" width="9.140625" style="1"/>
  </cols>
  <sheetData>
    <row r="1" spans="1:70" s="25" customFormat="1" x14ac:dyDescent="0.25">
      <c r="A1" s="155"/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7"/>
      <c r="BO1" s="147"/>
      <c r="BP1" s="147"/>
      <c r="BQ1" s="147"/>
      <c r="BR1" s="24"/>
    </row>
    <row r="2" spans="1:70" s="25" customFormat="1" x14ac:dyDescent="0.25">
      <c r="A2" s="152"/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8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  <c r="BJ2" s="147"/>
      <c r="BK2" s="147"/>
      <c r="BL2" s="147"/>
      <c r="BM2" s="147"/>
      <c r="BN2" s="147"/>
      <c r="BO2" s="147"/>
      <c r="BP2" s="147"/>
      <c r="BQ2" s="147"/>
      <c r="BR2" s="24"/>
    </row>
    <row r="3" spans="1:70" s="25" customFormat="1" ht="14.25" customHeight="1" x14ac:dyDescent="0.25">
      <c r="A3" s="156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8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7"/>
      <c r="BD3" s="147"/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  <c r="BP3" s="147"/>
      <c r="BQ3" s="147"/>
      <c r="BR3" s="24"/>
    </row>
    <row r="4" spans="1:70" s="25" customFormat="1" x14ac:dyDescent="0.25">
      <c r="A4" s="170" t="s">
        <v>155</v>
      </c>
      <c r="B4" s="147"/>
      <c r="C4" s="147"/>
      <c r="D4" s="171"/>
      <c r="E4" s="245" t="s">
        <v>1</v>
      </c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5"/>
      <c r="V4" s="245"/>
      <c r="W4" s="245"/>
      <c r="X4" s="245"/>
      <c r="Y4" s="245"/>
      <c r="Z4" s="245"/>
      <c r="AA4" s="245"/>
      <c r="AB4" s="245"/>
      <c r="AC4" s="245"/>
      <c r="AD4" s="245"/>
      <c r="AE4" s="245"/>
      <c r="AF4" s="245"/>
      <c r="AG4" s="245"/>
      <c r="AH4" s="245"/>
      <c r="AI4" s="245"/>
      <c r="AJ4" s="245"/>
      <c r="AK4" s="245"/>
      <c r="AL4" s="245"/>
      <c r="AM4" s="245"/>
      <c r="AN4" s="245"/>
      <c r="AO4" s="245"/>
      <c r="AP4" s="245"/>
      <c r="AQ4" s="245"/>
      <c r="AR4" s="245"/>
      <c r="AS4" s="245"/>
      <c r="AT4" s="245"/>
      <c r="AU4" s="245"/>
      <c r="AV4" s="245"/>
      <c r="AW4" s="245"/>
      <c r="AX4" s="245"/>
      <c r="AY4" s="245"/>
      <c r="AZ4" s="245"/>
      <c r="BA4" s="245"/>
      <c r="BB4" s="245"/>
      <c r="BC4" s="245"/>
      <c r="BD4" s="245"/>
      <c r="BE4" s="245"/>
      <c r="BF4" s="245"/>
      <c r="BG4" s="245"/>
      <c r="BH4" s="245"/>
      <c r="BI4" s="245"/>
      <c r="BJ4" s="245"/>
      <c r="BK4" s="245"/>
      <c r="BL4" s="245"/>
      <c r="BM4" s="245"/>
      <c r="BN4" s="245"/>
      <c r="BO4" s="245"/>
      <c r="BP4" s="245"/>
      <c r="BQ4" s="245"/>
      <c r="BR4" s="91"/>
    </row>
    <row r="5" spans="1:70" s="25" customFormat="1" ht="21" x14ac:dyDescent="0.25">
      <c r="A5" s="161" t="s">
        <v>52</v>
      </c>
      <c r="B5" s="147"/>
      <c r="C5" s="147"/>
      <c r="D5" s="147"/>
      <c r="E5" s="159" t="s">
        <v>291</v>
      </c>
      <c r="F5" s="159"/>
      <c r="G5" s="159" t="s">
        <v>287</v>
      </c>
      <c r="H5" s="159"/>
      <c r="I5" s="159" t="s">
        <v>283</v>
      </c>
      <c r="J5" s="159"/>
      <c r="K5" s="159">
        <v>2023</v>
      </c>
      <c r="L5" s="159"/>
      <c r="M5" s="159" t="s">
        <v>280</v>
      </c>
      <c r="N5" s="159"/>
      <c r="O5" s="159" t="s">
        <v>270</v>
      </c>
      <c r="P5" s="159"/>
      <c r="Q5" s="159" t="s">
        <v>230</v>
      </c>
      <c r="R5" s="159"/>
      <c r="S5" s="159" t="s">
        <v>76</v>
      </c>
      <c r="T5" s="159"/>
      <c r="U5" s="159">
        <v>2022</v>
      </c>
      <c r="V5" s="159"/>
      <c r="W5" s="159" t="s">
        <v>124</v>
      </c>
      <c r="X5" s="159"/>
      <c r="Y5" s="159" t="s">
        <v>125</v>
      </c>
      <c r="Z5" s="159"/>
      <c r="AA5" s="159" t="s">
        <v>126</v>
      </c>
      <c r="AB5" s="159"/>
      <c r="AC5" s="159" t="s">
        <v>77</v>
      </c>
      <c r="AD5" s="159"/>
      <c r="AE5" s="159">
        <v>2021</v>
      </c>
      <c r="AF5" s="159"/>
      <c r="AG5" s="159" t="s">
        <v>129</v>
      </c>
      <c r="AH5" s="159"/>
      <c r="AI5" s="159" t="s">
        <v>130</v>
      </c>
      <c r="AJ5" s="159"/>
      <c r="AK5" s="159" t="s">
        <v>127</v>
      </c>
      <c r="AL5" s="159"/>
      <c r="AM5" s="159" t="s">
        <v>128</v>
      </c>
      <c r="AN5" s="159"/>
      <c r="AO5" s="159">
        <v>2020</v>
      </c>
      <c r="AP5" s="159"/>
      <c r="AQ5" s="159" t="s">
        <v>134</v>
      </c>
      <c r="AR5" s="159"/>
      <c r="AS5" s="159" t="s">
        <v>131</v>
      </c>
      <c r="AT5" s="159"/>
      <c r="AU5" s="159" t="s">
        <v>132</v>
      </c>
      <c r="AV5" s="159"/>
      <c r="AW5" s="159" t="s">
        <v>133</v>
      </c>
      <c r="AX5" s="159"/>
      <c r="AY5" s="159">
        <v>2019</v>
      </c>
      <c r="AZ5" s="159"/>
      <c r="BA5" s="159" t="s">
        <v>138</v>
      </c>
      <c r="BB5" s="159"/>
      <c r="BC5" s="159" t="s">
        <v>135</v>
      </c>
      <c r="BD5" s="159"/>
      <c r="BE5" s="159" t="s">
        <v>136</v>
      </c>
      <c r="BF5" s="159"/>
      <c r="BG5" s="159" t="s">
        <v>137</v>
      </c>
      <c r="BH5" s="159"/>
      <c r="BI5" s="159">
        <v>2018</v>
      </c>
      <c r="BJ5" s="159"/>
      <c r="BK5" s="159" t="s">
        <v>142</v>
      </c>
      <c r="BL5" s="159"/>
      <c r="BM5" s="159" t="s">
        <v>139</v>
      </c>
      <c r="BN5" s="159"/>
      <c r="BO5" s="159" t="s">
        <v>140</v>
      </c>
      <c r="BP5" s="159"/>
      <c r="BQ5" s="159" t="s">
        <v>141</v>
      </c>
      <c r="BR5" s="133"/>
    </row>
    <row r="6" spans="1:70" x14ac:dyDescent="0.25">
      <c r="A6" s="3" t="s">
        <v>53</v>
      </c>
      <c r="C6" s="3"/>
      <c r="D6" s="3"/>
      <c r="E6" s="82">
        <v>2240</v>
      </c>
      <c r="F6" s="4"/>
      <c r="G6" s="13">
        <v>1995</v>
      </c>
      <c r="H6" s="4"/>
      <c r="I6" s="13">
        <v>1936</v>
      </c>
      <c r="J6" s="6"/>
      <c r="K6" s="13">
        <v>7383</v>
      </c>
      <c r="L6" s="4"/>
      <c r="M6" s="13">
        <f t="shared" ref="M6:M7" si="0">K6-O6-Q6-S6</f>
        <v>1948</v>
      </c>
      <c r="N6" s="4"/>
      <c r="O6" s="82">
        <v>1769</v>
      </c>
      <c r="P6" s="4"/>
      <c r="Q6" s="13">
        <v>1954</v>
      </c>
      <c r="R6" s="4"/>
      <c r="S6" s="13">
        <v>1712</v>
      </c>
      <c r="T6" s="4"/>
      <c r="U6" s="82">
        <v>8486</v>
      </c>
      <c r="V6" s="6"/>
      <c r="W6" s="13">
        <f t="shared" ref="W6:W7" si="1">U6-Y6-AA6-AC6</f>
        <v>1980</v>
      </c>
      <c r="X6" s="6"/>
      <c r="Y6" s="13">
        <v>2161</v>
      </c>
      <c r="Z6" s="6"/>
      <c r="AA6" s="13">
        <v>2214</v>
      </c>
      <c r="AB6" s="6"/>
      <c r="AC6" s="13">
        <v>2131</v>
      </c>
      <c r="AD6" s="6"/>
      <c r="AE6" s="82">
        <v>8170</v>
      </c>
      <c r="AF6" s="6"/>
      <c r="AG6" s="13">
        <f t="shared" ref="AG6:AG7" si="2">AE6-AI6-AK6-AM6</f>
        <v>2251</v>
      </c>
      <c r="AH6" s="6"/>
      <c r="AI6" s="13">
        <v>2177</v>
      </c>
      <c r="AJ6" s="6"/>
      <c r="AK6" s="13">
        <v>1974</v>
      </c>
      <c r="AL6" s="6"/>
      <c r="AM6" s="13">
        <v>1768</v>
      </c>
      <c r="AN6" s="6"/>
      <c r="AO6" s="82">
        <v>5880</v>
      </c>
      <c r="AP6" s="6"/>
      <c r="AQ6" s="13">
        <f t="shared" ref="AQ6:AQ7" si="3">AO6-AS6-AU6-AW6</f>
        <v>1894</v>
      </c>
      <c r="AR6" s="6"/>
      <c r="AS6" s="13">
        <v>1778</v>
      </c>
      <c r="AT6" s="6"/>
      <c r="AU6" s="13">
        <v>1046</v>
      </c>
      <c r="AV6" s="6"/>
      <c r="AW6" s="13">
        <v>1162</v>
      </c>
      <c r="AX6" s="6"/>
      <c r="AY6" s="82">
        <v>5008</v>
      </c>
      <c r="AZ6" s="6"/>
      <c r="BA6" s="13">
        <f t="shared" ref="BA6:BA7" si="4">AY6-BC6-BE6-BG6</f>
        <v>1486</v>
      </c>
      <c r="BB6" s="6"/>
      <c r="BC6" s="13">
        <v>1308</v>
      </c>
      <c r="BD6" s="6"/>
      <c r="BE6" s="13">
        <v>1143</v>
      </c>
      <c r="BF6" s="6"/>
      <c r="BG6" s="13">
        <v>1071</v>
      </c>
      <c r="BH6" s="6"/>
      <c r="BI6" s="82">
        <v>5375</v>
      </c>
      <c r="BJ6" s="6"/>
      <c r="BK6" s="13">
        <f t="shared" ref="BK6:BK7" si="5">BI6-BM6-BO6-BQ6</f>
        <v>1262</v>
      </c>
      <c r="BL6" s="6"/>
      <c r="BM6" s="13">
        <v>1511</v>
      </c>
      <c r="BN6" s="6"/>
      <c r="BO6" s="13">
        <v>1340</v>
      </c>
      <c r="BP6" s="6"/>
      <c r="BQ6" s="13">
        <v>1262</v>
      </c>
      <c r="BR6" s="6"/>
    </row>
    <row r="7" spans="1:70" x14ac:dyDescent="0.25">
      <c r="A7" s="3" t="s">
        <v>54</v>
      </c>
      <c r="C7" s="3"/>
      <c r="D7" s="3"/>
      <c r="E7" s="82">
        <v>-1572</v>
      </c>
      <c r="F7" s="4"/>
      <c r="G7" s="13">
        <v>-1270</v>
      </c>
      <c r="H7" s="4"/>
      <c r="I7" s="13">
        <v>-1386</v>
      </c>
      <c r="J7" s="6"/>
      <c r="K7" s="13">
        <v>-5006</v>
      </c>
      <c r="L7" s="4"/>
      <c r="M7" s="13">
        <f t="shared" si="0"/>
        <v>-1444</v>
      </c>
      <c r="N7" s="4"/>
      <c r="O7" s="82">
        <v>-1238</v>
      </c>
      <c r="P7" s="4"/>
      <c r="Q7" s="13">
        <v>-1276</v>
      </c>
      <c r="R7" s="4"/>
      <c r="S7" s="13">
        <v>-1048</v>
      </c>
      <c r="T7" s="4"/>
      <c r="U7" s="82">
        <v>-5611</v>
      </c>
      <c r="V7" s="6"/>
      <c r="W7" s="13">
        <f t="shared" si="1"/>
        <v>-1365</v>
      </c>
      <c r="X7" s="6"/>
      <c r="Y7" s="13">
        <v>-1421</v>
      </c>
      <c r="Z7" s="6"/>
      <c r="AA7" s="13">
        <v>-1437</v>
      </c>
      <c r="AB7" s="6"/>
      <c r="AC7" s="13">
        <v>-1388</v>
      </c>
      <c r="AD7" s="6"/>
      <c r="AE7" s="82">
        <v>-5296</v>
      </c>
      <c r="AF7" s="6"/>
      <c r="AG7" s="13">
        <f t="shared" si="2"/>
        <v>-1456</v>
      </c>
      <c r="AH7" s="6"/>
      <c r="AI7" s="13">
        <v>-1425</v>
      </c>
      <c r="AJ7" s="6"/>
      <c r="AK7" s="13">
        <v>-1253</v>
      </c>
      <c r="AL7" s="6"/>
      <c r="AM7" s="13">
        <v>-1162</v>
      </c>
      <c r="AN7" s="6"/>
      <c r="AO7" s="82">
        <v>-4028</v>
      </c>
      <c r="AP7" s="6"/>
      <c r="AQ7" s="13">
        <f t="shared" si="3"/>
        <v>-1276</v>
      </c>
      <c r="AR7" s="6"/>
      <c r="AS7" s="13">
        <v>-1201</v>
      </c>
      <c r="AT7" s="6"/>
      <c r="AU7" s="13">
        <v>-778</v>
      </c>
      <c r="AV7" s="6"/>
      <c r="AW7" s="13">
        <v>-773</v>
      </c>
      <c r="AX7" s="6"/>
      <c r="AY7" s="82">
        <v>-3718</v>
      </c>
      <c r="AZ7" s="6"/>
      <c r="BA7" s="13">
        <f t="shared" si="4"/>
        <v>-1171</v>
      </c>
      <c r="BB7" s="6"/>
      <c r="BC7" s="13">
        <v>-959</v>
      </c>
      <c r="BD7" s="6"/>
      <c r="BE7" s="13">
        <v>-797</v>
      </c>
      <c r="BF7" s="6"/>
      <c r="BG7" s="13">
        <v>-791</v>
      </c>
      <c r="BH7" s="6"/>
      <c r="BI7" s="82">
        <v>-4006</v>
      </c>
      <c r="BJ7" s="6"/>
      <c r="BK7" s="13">
        <f t="shared" si="5"/>
        <v>-975</v>
      </c>
      <c r="BL7" s="6"/>
      <c r="BM7" s="13">
        <v>-1085</v>
      </c>
      <c r="BN7" s="6"/>
      <c r="BO7" s="13">
        <v>-999</v>
      </c>
      <c r="BP7" s="6"/>
      <c r="BQ7" s="13">
        <v>-947</v>
      </c>
      <c r="BR7" s="6"/>
    </row>
    <row r="8" spans="1:70" x14ac:dyDescent="0.25">
      <c r="A8" s="26" t="s">
        <v>55</v>
      </c>
      <c r="B8" s="3"/>
      <c r="C8" s="3"/>
      <c r="D8" s="3"/>
      <c r="E8" s="92">
        <f>SUBTOTAL(9,E6:E7)</f>
        <v>668</v>
      </c>
      <c r="F8" s="4"/>
      <c r="G8" s="27">
        <f>SUBTOTAL(9,G6:G7)</f>
        <v>725</v>
      </c>
      <c r="H8" s="4"/>
      <c r="I8" s="27">
        <f>SUBTOTAL(9,I6:I7)</f>
        <v>550</v>
      </c>
      <c r="J8" s="6"/>
      <c r="K8" s="27">
        <f>SUBTOTAL(9,K6:K7)</f>
        <v>2377</v>
      </c>
      <c r="L8" s="4"/>
      <c r="M8" s="27">
        <f>SUBTOTAL(9,M6:M7)</f>
        <v>504</v>
      </c>
      <c r="N8" s="4"/>
      <c r="O8" s="92">
        <f>SUBTOTAL(9,O6:O7)</f>
        <v>531</v>
      </c>
      <c r="P8" s="4"/>
      <c r="Q8" s="27">
        <f>SUBTOTAL(9,Q6:Q7)</f>
        <v>678</v>
      </c>
      <c r="R8" s="4"/>
      <c r="S8" s="27">
        <f>SUBTOTAL(9,S6:S7)</f>
        <v>664</v>
      </c>
      <c r="T8" s="4"/>
      <c r="U8" s="92">
        <f t="shared" ref="U8:BQ8" si="6">SUBTOTAL(9,U6:U7)</f>
        <v>2875</v>
      </c>
      <c r="V8" s="6"/>
      <c r="W8" s="27">
        <f t="shared" si="6"/>
        <v>615</v>
      </c>
      <c r="X8" s="6"/>
      <c r="Y8" s="27">
        <f t="shared" si="6"/>
        <v>740</v>
      </c>
      <c r="Z8" s="6"/>
      <c r="AA8" s="27">
        <f t="shared" si="6"/>
        <v>777</v>
      </c>
      <c r="AB8" s="6"/>
      <c r="AC8" s="27">
        <f t="shared" si="6"/>
        <v>743</v>
      </c>
      <c r="AD8" s="6"/>
      <c r="AE8" s="92">
        <f t="shared" si="6"/>
        <v>2874</v>
      </c>
      <c r="AF8" s="6"/>
      <c r="AG8" s="27">
        <f t="shared" si="6"/>
        <v>795</v>
      </c>
      <c r="AH8" s="6"/>
      <c r="AI8" s="27">
        <f t="shared" si="6"/>
        <v>752</v>
      </c>
      <c r="AJ8" s="6"/>
      <c r="AK8" s="27">
        <f t="shared" si="6"/>
        <v>721</v>
      </c>
      <c r="AL8" s="6"/>
      <c r="AM8" s="27">
        <f t="shared" si="6"/>
        <v>606</v>
      </c>
      <c r="AN8" s="6"/>
      <c r="AO8" s="92">
        <f t="shared" si="6"/>
        <v>1852</v>
      </c>
      <c r="AP8" s="6"/>
      <c r="AQ8" s="27">
        <f t="shared" si="6"/>
        <v>618</v>
      </c>
      <c r="AR8" s="6"/>
      <c r="AS8" s="27">
        <f t="shared" si="6"/>
        <v>577</v>
      </c>
      <c r="AT8" s="6"/>
      <c r="AU8" s="27">
        <f t="shared" si="6"/>
        <v>268</v>
      </c>
      <c r="AV8" s="6"/>
      <c r="AW8" s="27">
        <f t="shared" si="6"/>
        <v>389</v>
      </c>
      <c r="AX8" s="6"/>
      <c r="AY8" s="92">
        <f t="shared" si="6"/>
        <v>1290</v>
      </c>
      <c r="AZ8" s="6"/>
      <c r="BA8" s="27">
        <f t="shared" si="6"/>
        <v>315</v>
      </c>
      <c r="BB8" s="6"/>
      <c r="BC8" s="27">
        <f t="shared" si="6"/>
        <v>349</v>
      </c>
      <c r="BD8" s="6"/>
      <c r="BE8" s="27">
        <f t="shared" si="6"/>
        <v>346</v>
      </c>
      <c r="BF8" s="6"/>
      <c r="BG8" s="27">
        <f t="shared" si="6"/>
        <v>280</v>
      </c>
      <c r="BH8" s="6"/>
      <c r="BI8" s="92">
        <f t="shared" si="6"/>
        <v>1369</v>
      </c>
      <c r="BJ8" s="6"/>
      <c r="BK8" s="27">
        <f t="shared" si="6"/>
        <v>287</v>
      </c>
      <c r="BL8" s="6"/>
      <c r="BM8" s="27">
        <f t="shared" si="6"/>
        <v>426</v>
      </c>
      <c r="BN8" s="6"/>
      <c r="BO8" s="27">
        <f t="shared" si="6"/>
        <v>341</v>
      </c>
      <c r="BP8" s="6"/>
      <c r="BQ8" s="27">
        <f t="shared" si="6"/>
        <v>315</v>
      </c>
      <c r="BR8" s="6"/>
    </row>
    <row r="9" spans="1:70" x14ac:dyDescent="0.25">
      <c r="A9" s="26" t="s">
        <v>56</v>
      </c>
      <c r="B9" s="26"/>
      <c r="C9" s="26"/>
      <c r="D9" s="26"/>
      <c r="E9" s="93"/>
      <c r="F9" s="4"/>
      <c r="H9" s="4"/>
      <c r="L9" s="4"/>
      <c r="N9" s="4"/>
      <c r="O9" s="93"/>
      <c r="P9" s="4"/>
      <c r="R9" s="4"/>
      <c r="T9" s="4"/>
      <c r="U9" s="93"/>
      <c r="AE9" s="93"/>
      <c r="AO9" s="93"/>
      <c r="AY9" s="93"/>
      <c r="BI9" s="93"/>
    </row>
    <row r="10" spans="1:70" x14ac:dyDescent="0.25">
      <c r="A10" s="3"/>
      <c r="B10" s="3" t="s">
        <v>57</v>
      </c>
      <c r="C10" s="3"/>
      <c r="D10" s="3"/>
      <c r="E10" s="82">
        <v>-331</v>
      </c>
      <c r="F10" s="4"/>
      <c r="G10" s="13">
        <v>-299</v>
      </c>
      <c r="H10" s="4"/>
      <c r="I10" s="13">
        <v>-281</v>
      </c>
      <c r="J10" s="6"/>
      <c r="K10" s="13">
        <v>-1042</v>
      </c>
      <c r="L10" s="4"/>
      <c r="M10" s="13">
        <f t="shared" ref="M10:M13" si="7">K10-O10-Q10-S10</f>
        <v>-288</v>
      </c>
      <c r="N10" s="4"/>
      <c r="O10" s="82">
        <v>-239</v>
      </c>
      <c r="P10" s="4"/>
      <c r="Q10" s="13">
        <v>-280</v>
      </c>
      <c r="R10" s="4"/>
      <c r="S10" s="13">
        <v>-235</v>
      </c>
      <c r="T10" s="4"/>
      <c r="U10" s="82">
        <v>-1120</v>
      </c>
      <c r="V10" s="6"/>
      <c r="W10" s="13">
        <f t="shared" ref="W10:W13" si="8">U10-Y10-AA10-AC10</f>
        <v>-255</v>
      </c>
      <c r="X10" s="6"/>
      <c r="Y10" s="13">
        <v>-268</v>
      </c>
      <c r="Z10" s="6"/>
      <c r="AA10" s="13">
        <v>-314</v>
      </c>
      <c r="AB10" s="6"/>
      <c r="AC10" s="13">
        <v>-283</v>
      </c>
      <c r="AD10" s="6"/>
      <c r="AE10" s="82">
        <v>-1006</v>
      </c>
      <c r="AF10" s="6"/>
      <c r="AG10" s="13">
        <f t="shared" ref="AG10:AG13" si="9">AE10-AI10-AK10-AM10</f>
        <v>-331</v>
      </c>
      <c r="AH10" s="6"/>
      <c r="AI10" s="13">
        <v>-241</v>
      </c>
      <c r="AJ10" s="6"/>
      <c r="AK10" s="13">
        <v>-228</v>
      </c>
      <c r="AL10" s="6"/>
      <c r="AM10" s="13">
        <v>-206</v>
      </c>
      <c r="AN10" s="6"/>
      <c r="AO10" s="82">
        <v>-781</v>
      </c>
      <c r="AP10" s="6"/>
      <c r="AQ10" s="13">
        <f t="shared" ref="AQ10:AQ13" si="10">AO10-AS10-AU10-AW10</f>
        <v>-214</v>
      </c>
      <c r="AR10" s="6"/>
      <c r="AS10" s="13">
        <v>-212</v>
      </c>
      <c r="AT10" s="6"/>
      <c r="AU10" s="13">
        <v>-173</v>
      </c>
      <c r="AV10" s="6"/>
      <c r="AW10" s="13">
        <v>-182</v>
      </c>
      <c r="AX10" s="6"/>
      <c r="AY10" s="82">
        <v>-716</v>
      </c>
      <c r="AZ10" s="6"/>
      <c r="BA10" s="13">
        <f t="shared" ref="BA10:BA13" si="11">AY10-BC10-BE10-BG10</f>
        <v>-201</v>
      </c>
      <c r="BB10" s="6"/>
      <c r="BC10" s="13">
        <v>-184</v>
      </c>
      <c r="BD10" s="6"/>
      <c r="BE10" s="13">
        <v>-170</v>
      </c>
      <c r="BF10" s="6"/>
      <c r="BG10" s="13">
        <v>-161</v>
      </c>
      <c r="BH10" s="6"/>
      <c r="BI10" s="82">
        <v>-721</v>
      </c>
      <c r="BJ10" s="6"/>
      <c r="BK10" s="13">
        <f t="shared" ref="BK10:BK13" si="12">BI10-BM10-BO10-BQ10</f>
        <v>-187</v>
      </c>
      <c r="BL10" s="6"/>
      <c r="BM10" s="13">
        <v>-194</v>
      </c>
      <c r="BN10" s="6"/>
      <c r="BO10" s="13">
        <v>-175</v>
      </c>
      <c r="BP10" s="6"/>
      <c r="BQ10" s="13">
        <v>-165</v>
      </c>
      <c r="BR10" s="6"/>
    </row>
    <row r="11" spans="1:70" x14ac:dyDescent="0.25">
      <c r="A11" s="3"/>
      <c r="B11" s="3" t="s">
        <v>58</v>
      </c>
      <c r="C11" s="3"/>
      <c r="D11" s="3"/>
      <c r="E11" s="82">
        <v>-132</v>
      </c>
      <c r="F11" s="4"/>
      <c r="G11" s="13">
        <v>-130</v>
      </c>
      <c r="H11" s="4"/>
      <c r="I11" s="13">
        <v>-134</v>
      </c>
      <c r="J11" s="6"/>
      <c r="K11" s="13">
        <v>-582</v>
      </c>
      <c r="L11" s="4"/>
      <c r="M11" s="13">
        <f t="shared" si="7"/>
        <v>-156</v>
      </c>
      <c r="N11" s="4"/>
      <c r="O11" s="82">
        <v>-156</v>
      </c>
      <c r="P11" s="4"/>
      <c r="Q11" s="13">
        <v>-148</v>
      </c>
      <c r="R11" s="4"/>
      <c r="S11" s="13">
        <v>-122</v>
      </c>
      <c r="T11" s="4"/>
      <c r="U11" s="82">
        <v>-548</v>
      </c>
      <c r="V11" s="6"/>
      <c r="W11" s="13">
        <f t="shared" si="8"/>
        <v>-145</v>
      </c>
      <c r="X11" s="6"/>
      <c r="Y11" s="13">
        <v>-140</v>
      </c>
      <c r="Z11" s="6"/>
      <c r="AA11" s="13">
        <v>-143</v>
      </c>
      <c r="AB11" s="6"/>
      <c r="AC11" s="13">
        <v>-120</v>
      </c>
      <c r="AD11" s="6"/>
      <c r="AE11" s="82">
        <v>-507</v>
      </c>
      <c r="AF11" s="6"/>
      <c r="AG11" s="13">
        <f t="shared" si="9"/>
        <v>-160</v>
      </c>
      <c r="AH11" s="6"/>
      <c r="AI11" s="13">
        <v>-127</v>
      </c>
      <c r="AJ11" s="6"/>
      <c r="AK11" s="13">
        <v>-114</v>
      </c>
      <c r="AL11" s="6"/>
      <c r="AM11" s="13">
        <v>-106</v>
      </c>
      <c r="AN11" s="6"/>
      <c r="AO11" s="82">
        <v>-415</v>
      </c>
      <c r="AP11" s="6"/>
      <c r="AQ11" s="13">
        <f t="shared" si="10"/>
        <v>-118</v>
      </c>
      <c r="AR11" s="6"/>
      <c r="AS11" s="13">
        <v>-108</v>
      </c>
      <c r="AT11" s="6"/>
      <c r="AU11" s="13">
        <v>-88</v>
      </c>
      <c r="AV11" s="6"/>
      <c r="AW11" s="13">
        <v>-101</v>
      </c>
      <c r="AX11" s="6"/>
      <c r="AY11" s="82">
        <v>-387</v>
      </c>
      <c r="AZ11" s="6"/>
      <c r="BA11" s="13">
        <f t="shared" si="11"/>
        <v>-115</v>
      </c>
      <c r="BB11" s="6"/>
      <c r="BC11" s="13">
        <v>-100</v>
      </c>
      <c r="BD11" s="6"/>
      <c r="BE11" s="13">
        <v>-87</v>
      </c>
      <c r="BF11" s="6"/>
      <c r="BG11" s="13">
        <v>-85</v>
      </c>
      <c r="BH11" s="6"/>
      <c r="BI11" s="82">
        <v>-342</v>
      </c>
      <c r="BJ11" s="6"/>
      <c r="BK11" s="13">
        <f t="shared" si="12"/>
        <v>-105</v>
      </c>
      <c r="BL11" s="6"/>
      <c r="BM11" s="13">
        <v>-87</v>
      </c>
      <c r="BN11" s="6"/>
      <c r="BO11" s="13">
        <v>-71</v>
      </c>
      <c r="BP11" s="6"/>
      <c r="BQ11" s="13">
        <v>-79</v>
      </c>
      <c r="BR11" s="6"/>
    </row>
    <row r="12" spans="1:70" x14ac:dyDescent="0.25">
      <c r="A12" s="3"/>
      <c r="B12" s="3" t="s">
        <v>59</v>
      </c>
      <c r="C12" s="3"/>
      <c r="D12" s="3"/>
      <c r="E12" s="82">
        <v>3994</v>
      </c>
      <c r="F12" s="4"/>
      <c r="G12" s="13">
        <v>3864</v>
      </c>
      <c r="H12" s="4"/>
      <c r="I12" s="13">
        <v>3630</v>
      </c>
      <c r="J12" s="6"/>
      <c r="K12" s="13">
        <v>12330</v>
      </c>
      <c r="L12" s="4"/>
      <c r="M12" s="13">
        <f t="shared" si="7"/>
        <v>2937</v>
      </c>
      <c r="N12" s="4"/>
      <c r="O12" s="82">
        <v>3198</v>
      </c>
      <c r="P12" s="4"/>
      <c r="Q12" s="13">
        <v>3347</v>
      </c>
      <c r="R12" s="4"/>
      <c r="S12" s="13">
        <v>2848</v>
      </c>
      <c r="T12" s="4"/>
      <c r="U12" s="82">
        <v>11479</v>
      </c>
      <c r="V12" s="6"/>
      <c r="W12" s="13">
        <f t="shared" si="8"/>
        <v>2873</v>
      </c>
      <c r="X12" s="6"/>
      <c r="Y12" s="13">
        <v>3095</v>
      </c>
      <c r="Z12" s="6"/>
      <c r="AA12" s="13">
        <v>2848</v>
      </c>
      <c r="AB12" s="6"/>
      <c r="AC12" s="13">
        <v>2663</v>
      </c>
      <c r="AD12" s="6"/>
      <c r="AE12" s="82">
        <v>10397</v>
      </c>
      <c r="AF12" s="6"/>
      <c r="AG12" s="13">
        <f t="shared" si="9"/>
        <v>2548</v>
      </c>
      <c r="AH12" s="6"/>
      <c r="AI12" s="13">
        <v>2375</v>
      </c>
      <c r="AJ12" s="6"/>
      <c r="AK12" s="13">
        <v>3280</v>
      </c>
      <c r="AL12" s="6"/>
      <c r="AM12" s="13">
        <v>2194</v>
      </c>
      <c r="AN12" s="6"/>
      <c r="AO12" s="82">
        <v>6980</v>
      </c>
      <c r="AP12" s="6"/>
      <c r="AQ12" s="13">
        <f t="shared" si="10"/>
        <v>3368</v>
      </c>
      <c r="AR12" s="6"/>
      <c r="AS12" s="13">
        <v>1710</v>
      </c>
      <c r="AT12" s="6"/>
      <c r="AU12" s="13">
        <v>628</v>
      </c>
      <c r="AV12" s="6"/>
      <c r="AW12" s="13">
        <v>1274</v>
      </c>
      <c r="AX12" s="6"/>
      <c r="AY12" s="82">
        <v>10272</v>
      </c>
      <c r="AZ12" s="6"/>
      <c r="BA12" s="13">
        <f t="shared" si="11"/>
        <v>3252</v>
      </c>
      <c r="BB12" s="6"/>
      <c r="BC12" s="13">
        <v>1936</v>
      </c>
      <c r="BD12" s="6"/>
      <c r="BE12" s="13">
        <v>2460</v>
      </c>
      <c r="BF12" s="6"/>
      <c r="BG12" s="13">
        <v>2624</v>
      </c>
      <c r="BH12" s="6"/>
      <c r="BI12" s="82">
        <v>9537</v>
      </c>
      <c r="BJ12" s="6"/>
      <c r="BK12" s="13">
        <f t="shared" si="12"/>
        <v>2518</v>
      </c>
      <c r="BL12" s="6"/>
      <c r="BM12" s="13">
        <v>2328</v>
      </c>
      <c r="BN12" s="6"/>
      <c r="BO12" s="13">
        <v>2058</v>
      </c>
      <c r="BP12" s="6"/>
      <c r="BQ12" s="13">
        <v>2633</v>
      </c>
      <c r="BR12" s="6"/>
    </row>
    <row r="13" spans="1:70" x14ac:dyDescent="0.25">
      <c r="A13" s="3"/>
      <c r="B13" s="3" t="s">
        <v>78</v>
      </c>
      <c r="C13" s="3"/>
      <c r="D13" s="3"/>
      <c r="E13" s="82">
        <v>115</v>
      </c>
      <c r="F13" s="4"/>
      <c r="G13" s="13">
        <v>70</v>
      </c>
      <c r="H13" s="4"/>
      <c r="I13" s="13">
        <v>-9</v>
      </c>
      <c r="J13" s="6"/>
      <c r="K13" s="13">
        <v>1027</v>
      </c>
      <c r="L13" s="4"/>
      <c r="M13" s="13">
        <f t="shared" si="7"/>
        <v>27</v>
      </c>
      <c r="N13" s="4"/>
      <c r="O13" s="82">
        <v>288</v>
      </c>
      <c r="P13" s="4"/>
      <c r="Q13" s="13">
        <v>544</v>
      </c>
      <c r="R13" s="4"/>
      <c r="S13" s="13">
        <v>168</v>
      </c>
      <c r="T13" s="4"/>
      <c r="U13" s="82">
        <v>2883</v>
      </c>
      <c r="V13" s="6"/>
      <c r="W13" s="13">
        <f t="shared" si="8"/>
        <v>1083</v>
      </c>
      <c r="X13" s="6"/>
      <c r="Y13" s="13">
        <v>534</v>
      </c>
      <c r="Z13" s="6"/>
      <c r="AA13" s="13">
        <v>102</v>
      </c>
      <c r="AB13" s="6"/>
      <c r="AC13" s="13">
        <v>1164</v>
      </c>
      <c r="AD13" s="6"/>
      <c r="AE13" s="82">
        <v>1339</v>
      </c>
      <c r="AF13" s="6"/>
      <c r="AG13" s="13">
        <f t="shared" si="9"/>
        <v>663</v>
      </c>
      <c r="AH13" s="6"/>
      <c r="AI13" s="13">
        <v>89</v>
      </c>
      <c r="AJ13" s="6"/>
      <c r="AK13" s="13">
        <v>521</v>
      </c>
      <c r="AL13" s="6"/>
      <c r="AM13" s="13">
        <v>66</v>
      </c>
      <c r="AN13" s="6"/>
      <c r="AO13" s="82">
        <v>88</v>
      </c>
      <c r="AP13" s="6"/>
      <c r="AQ13" s="13">
        <f t="shared" si="10"/>
        <v>11</v>
      </c>
      <c r="AR13" s="6"/>
      <c r="AS13" s="13">
        <v>35</v>
      </c>
      <c r="AT13" s="6"/>
      <c r="AU13" s="13">
        <v>-3</v>
      </c>
      <c r="AV13" s="6"/>
      <c r="AW13" s="13">
        <v>45</v>
      </c>
      <c r="AX13" s="6"/>
      <c r="AY13" s="82">
        <v>535</v>
      </c>
      <c r="AZ13" s="6"/>
      <c r="BA13" s="13">
        <f t="shared" si="11"/>
        <v>639</v>
      </c>
      <c r="BB13" s="6"/>
      <c r="BC13" s="13">
        <f>32+-4</f>
        <v>28</v>
      </c>
      <c r="BD13" s="6"/>
      <c r="BE13" s="13">
        <f>85+-2</f>
        <v>83</v>
      </c>
      <c r="BF13" s="6"/>
      <c r="BG13" s="13">
        <f>-243+28</f>
        <v>-215</v>
      </c>
      <c r="BH13" s="6"/>
      <c r="BI13" s="82">
        <v>383</v>
      </c>
      <c r="BJ13" s="6"/>
      <c r="BK13" s="13">
        <f t="shared" si="12"/>
        <v>50</v>
      </c>
      <c r="BL13" s="6"/>
      <c r="BM13" s="13">
        <v>458</v>
      </c>
      <c r="BN13" s="6"/>
      <c r="BO13" s="13">
        <f>117+-9</f>
        <v>108</v>
      </c>
      <c r="BP13" s="6"/>
      <c r="BQ13" s="13">
        <f>-284+51</f>
        <v>-233</v>
      </c>
      <c r="BR13" s="6"/>
    </row>
    <row r="14" spans="1:70" x14ac:dyDescent="0.25">
      <c r="A14" s="28" t="s">
        <v>60</v>
      </c>
      <c r="B14" s="3"/>
      <c r="C14" s="3"/>
      <c r="D14" s="3"/>
      <c r="E14" s="92">
        <f>SUBTOTAL(9,E10:E13)</f>
        <v>3646</v>
      </c>
      <c r="F14" s="4"/>
      <c r="G14" s="27">
        <f>SUBTOTAL(9,G10:G13)</f>
        <v>3505</v>
      </c>
      <c r="H14" s="4"/>
      <c r="I14" s="27">
        <f>SUBTOTAL(9,I10:I13)</f>
        <v>3206</v>
      </c>
      <c r="J14" s="6"/>
      <c r="K14" s="27">
        <f>SUBTOTAL(9,K10:K13)</f>
        <v>11733</v>
      </c>
      <c r="L14" s="4"/>
      <c r="M14" s="27">
        <f>SUBTOTAL(9,M10:M13)</f>
        <v>2520</v>
      </c>
      <c r="N14" s="4"/>
      <c r="O14" s="92">
        <f>SUBTOTAL(9,O10:O13)</f>
        <v>3091</v>
      </c>
      <c r="P14" s="4"/>
      <c r="Q14" s="27">
        <f>SUBTOTAL(9,Q10:Q13)</f>
        <v>3463</v>
      </c>
      <c r="R14" s="4"/>
      <c r="S14" s="27">
        <f>SUBTOTAL(9,S10:S13)</f>
        <v>2659</v>
      </c>
      <c r="T14" s="4"/>
      <c r="U14" s="92">
        <f t="shared" ref="U14:BO14" si="13">SUBTOTAL(9,U10:U13)</f>
        <v>12694</v>
      </c>
      <c r="V14" s="6"/>
      <c r="W14" s="27">
        <f t="shared" si="13"/>
        <v>3556</v>
      </c>
      <c r="X14" s="6"/>
      <c r="Y14" s="27">
        <f t="shared" si="13"/>
        <v>3221</v>
      </c>
      <c r="Z14" s="6"/>
      <c r="AA14" s="27">
        <f t="shared" si="13"/>
        <v>2493</v>
      </c>
      <c r="AB14" s="6"/>
      <c r="AC14" s="27">
        <f t="shared" si="13"/>
        <v>3424</v>
      </c>
      <c r="AD14" s="6"/>
      <c r="AE14" s="92">
        <f t="shared" si="13"/>
        <v>10223</v>
      </c>
      <c r="AF14" s="6"/>
      <c r="AG14" s="27">
        <f t="shared" si="13"/>
        <v>2720</v>
      </c>
      <c r="AH14" s="6"/>
      <c r="AI14" s="27">
        <f t="shared" si="13"/>
        <v>2096</v>
      </c>
      <c r="AJ14" s="6"/>
      <c r="AK14" s="27">
        <f t="shared" si="13"/>
        <v>3459</v>
      </c>
      <c r="AL14" s="6"/>
      <c r="AM14" s="27">
        <f t="shared" si="13"/>
        <v>1948</v>
      </c>
      <c r="AN14" s="6"/>
      <c r="AO14" s="92">
        <f t="shared" si="13"/>
        <v>5872</v>
      </c>
      <c r="AP14" s="6"/>
      <c r="AQ14" s="27">
        <f t="shared" si="13"/>
        <v>3047</v>
      </c>
      <c r="AR14" s="6"/>
      <c r="AS14" s="27">
        <f t="shared" si="13"/>
        <v>1425</v>
      </c>
      <c r="AT14" s="6"/>
      <c r="AU14" s="27">
        <f t="shared" si="13"/>
        <v>364</v>
      </c>
      <c r="AV14" s="6"/>
      <c r="AW14" s="27">
        <f t="shared" si="13"/>
        <v>1036</v>
      </c>
      <c r="AX14" s="6"/>
      <c r="AY14" s="92">
        <f t="shared" si="13"/>
        <v>9704</v>
      </c>
      <c r="AZ14" s="6"/>
      <c r="BA14" s="27">
        <f t="shared" si="13"/>
        <v>3575</v>
      </c>
      <c r="BB14" s="6"/>
      <c r="BC14" s="27">
        <f t="shared" si="13"/>
        <v>1680</v>
      </c>
      <c r="BD14" s="6"/>
      <c r="BE14" s="27">
        <f t="shared" si="13"/>
        <v>2286</v>
      </c>
      <c r="BF14" s="6"/>
      <c r="BG14" s="27">
        <f t="shared" si="13"/>
        <v>2163</v>
      </c>
      <c r="BH14" s="6"/>
      <c r="BI14" s="92">
        <f t="shared" si="13"/>
        <v>8857</v>
      </c>
      <c r="BJ14" s="6"/>
      <c r="BK14" s="27">
        <f t="shared" si="13"/>
        <v>2276</v>
      </c>
      <c r="BL14" s="6"/>
      <c r="BM14" s="27">
        <f t="shared" si="13"/>
        <v>2505</v>
      </c>
      <c r="BN14" s="6"/>
      <c r="BO14" s="27">
        <f t="shared" si="13"/>
        <v>1920</v>
      </c>
      <c r="BP14" s="6"/>
      <c r="BQ14" s="27">
        <f>SUBTOTAL(9,BQ10:BQ13)</f>
        <v>2156</v>
      </c>
      <c r="BR14" s="6"/>
    </row>
    <row r="15" spans="1:70" x14ac:dyDescent="0.25">
      <c r="E15" s="93"/>
      <c r="F15" s="29"/>
      <c r="H15" s="29"/>
      <c r="L15" s="29"/>
      <c r="N15" s="29"/>
      <c r="O15" s="93"/>
      <c r="P15" s="29"/>
      <c r="R15" s="29"/>
      <c r="T15" s="29"/>
      <c r="U15" s="93"/>
      <c r="AE15" s="93"/>
      <c r="AO15" s="93"/>
      <c r="AY15" s="93"/>
      <c r="BI15" s="93"/>
    </row>
    <row r="16" spans="1:70" x14ac:dyDescent="0.25">
      <c r="A16" s="30" t="s">
        <v>61</v>
      </c>
      <c r="B16" s="3"/>
      <c r="C16" s="3"/>
      <c r="D16" s="3"/>
      <c r="E16" s="92">
        <f>SUBTOTAL(9,E6:E15)</f>
        <v>4314</v>
      </c>
      <c r="F16" s="4"/>
      <c r="G16" s="27">
        <f>SUBTOTAL(9,G6:G15)</f>
        <v>4230</v>
      </c>
      <c r="H16" s="4"/>
      <c r="I16" s="27">
        <f>SUBTOTAL(9,I6:I15)</f>
        <v>3756</v>
      </c>
      <c r="J16" s="31"/>
      <c r="K16" s="27">
        <f>SUBTOTAL(9,K6:K15)</f>
        <v>14110</v>
      </c>
      <c r="L16" s="4"/>
      <c r="M16" s="27">
        <f>SUBTOTAL(9,M6:M15)</f>
        <v>3024</v>
      </c>
      <c r="N16" s="4"/>
      <c r="O16" s="92">
        <f>SUBTOTAL(9,O6:O15)</f>
        <v>3622</v>
      </c>
      <c r="P16" s="4"/>
      <c r="Q16" s="27">
        <f>SUBTOTAL(9,Q6:Q15)</f>
        <v>4141</v>
      </c>
      <c r="R16" s="4"/>
      <c r="S16" s="27">
        <f>SUBTOTAL(9,S6:S15)</f>
        <v>3323</v>
      </c>
      <c r="T16" s="4"/>
      <c r="U16" s="92">
        <f t="shared" ref="U16:BR16" si="14">SUBTOTAL(9,U6:U15)</f>
        <v>15569</v>
      </c>
      <c r="V16" s="31"/>
      <c r="W16" s="27">
        <f t="shared" si="14"/>
        <v>4171</v>
      </c>
      <c r="X16" s="31"/>
      <c r="Y16" s="27">
        <f t="shared" si="14"/>
        <v>3961</v>
      </c>
      <c r="Z16" s="31"/>
      <c r="AA16" s="27">
        <f t="shared" si="14"/>
        <v>3270</v>
      </c>
      <c r="AB16" s="31"/>
      <c r="AC16" s="27">
        <f t="shared" si="14"/>
        <v>4167</v>
      </c>
      <c r="AD16" s="31"/>
      <c r="AE16" s="92">
        <f t="shared" si="14"/>
        <v>13097</v>
      </c>
      <c r="AF16" s="31"/>
      <c r="AG16" s="27">
        <f t="shared" si="14"/>
        <v>3515</v>
      </c>
      <c r="AH16" s="31"/>
      <c r="AI16" s="27">
        <f t="shared" si="14"/>
        <v>2848</v>
      </c>
      <c r="AJ16" s="31"/>
      <c r="AK16" s="27">
        <f t="shared" si="14"/>
        <v>4180</v>
      </c>
      <c r="AL16" s="31"/>
      <c r="AM16" s="27">
        <f t="shared" si="14"/>
        <v>2554</v>
      </c>
      <c r="AN16" s="31"/>
      <c r="AO16" s="92">
        <f t="shared" si="14"/>
        <v>7724</v>
      </c>
      <c r="AP16" s="31"/>
      <c r="AQ16" s="27">
        <f t="shared" si="14"/>
        <v>3665</v>
      </c>
      <c r="AR16" s="31"/>
      <c r="AS16" s="27">
        <f t="shared" si="14"/>
        <v>2002</v>
      </c>
      <c r="AT16" s="31"/>
      <c r="AU16" s="27">
        <f t="shared" si="14"/>
        <v>632</v>
      </c>
      <c r="AV16" s="31"/>
      <c r="AW16" s="27">
        <f t="shared" si="14"/>
        <v>1425</v>
      </c>
      <c r="AX16" s="31"/>
      <c r="AY16" s="92">
        <f t="shared" si="14"/>
        <v>10994</v>
      </c>
      <c r="AZ16" s="31"/>
      <c r="BA16" s="27">
        <f t="shared" si="14"/>
        <v>3890</v>
      </c>
      <c r="BB16" s="31"/>
      <c r="BC16" s="27">
        <f t="shared" si="14"/>
        <v>2029</v>
      </c>
      <c r="BD16" s="31"/>
      <c r="BE16" s="27">
        <f t="shared" si="14"/>
        <v>2632</v>
      </c>
      <c r="BF16" s="31"/>
      <c r="BG16" s="27">
        <f t="shared" si="14"/>
        <v>2443</v>
      </c>
      <c r="BH16" s="31"/>
      <c r="BI16" s="92">
        <f t="shared" si="14"/>
        <v>10226</v>
      </c>
      <c r="BJ16" s="31"/>
      <c r="BK16" s="27">
        <f t="shared" si="14"/>
        <v>2563</v>
      </c>
      <c r="BL16" s="31"/>
      <c r="BM16" s="27">
        <f t="shared" si="14"/>
        <v>2931</v>
      </c>
      <c r="BN16" s="31"/>
      <c r="BO16" s="27">
        <f t="shared" si="14"/>
        <v>2261</v>
      </c>
      <c r="BP16" s="31"/>
      <c r="BQ16" s="27">
        <f t="shared" si="14"/>
        <v>2471</v>
      </c>
      <c r="BR16" s="31">
        <f t="shared" si="14"/>
        <v>0</v>
      </c>
    </row>
    <row r="17" spans="1:70" x14ac:dyDescent="0.25">
      <c r="E17" s="93"/>
      <c r="F17" s="4"/>
      <c r="H17" s="4"/>
      <c r="L17" s="4"/>
      <c r="N17" s="4"/>
      <c r="O17" s="93"/>
      <c r="P17" s="4"/>
      <c r="R17" s="4"/>
      <c r="T17" s="4"/>
      <c r="U17" s="93"/>
      <c r="AE17" s="93"/>
      <c r="AO17" s="93"/>
      <c r="AY17" s="93"/>
      <c r="BI17" s="93"/>
    </row>
    <row r="18" spans="1:70" x14ac:dyDescent="0.25">
      <c r="A18" s="26" t="s">
        <v>62</v>
      </c>
      <c r="B18" s="26"/>
      <c r="C18" s="26"/>
      <c r="D18" s="26"/>
      <c r="E18" s="93"/>
      <c r="F18" s="4"/>
      <c r="H18" s="4"/>
      <c r="L18" s="4"/>
      <c r="N18" s="4"/>
      <c r="O18" s="93"/>
      <c r="P18" s="4"/>
      <c r="R18" s="4"/>
      <c r="T18" s="4"/>
      <c r="U18" s="93"/>
      <c r="AE18" s="93"/>
      <c r="AO18" s="93"/>
      <c r="AY18" s="93"/>
      <c r="BI18" s="93"/>
    </row>
    <row r="19" spans="1:70" x14ac:dyDescent="0.25">
      <c r="A19" s="3"/>
      <c r="B19" s="3" t="s">
        <v>63</v>
      </c>
      <c r="C19" s="3"/>
      <c r="D19" s="3"/>
      <c r="E19" s="82">
        <v>227</v>
      </c>
      <c r="F19" s="4"/>
      <c r="G19" s="13">
        <v>216</v>
      </c>
      <c r="H19" s="4"/>
      <c r="I19" s="13">
        <v>277</v>
      </c>
      <c r="J19" s="6"/>
      <c r="K19" s="13">
        <v>2188</v>
      </c>
      <c r="L19" s="4"/>
      <c r="M19" s="13">
        <f t="shared" ref="M19:M20" si="15">K19-O19-Q19-S19</f>
        <v>280</v>
      </c>
      <c r="N19" s="4"/>
      <c r="O19" s="82">
        <v>1368</v>
      </c>
      <c r="P19" s="4"/>
      <c r="Q19" s="13">
        <v>307</v>
      </c>
      <c r="R19" s="4"/>
      <c r="S19" s="13">
        <v>233</v>
      </c>
      <c r="T19" s="4"/>
      <c r="U19" s="82">
        <v>1252</v>
      </c>
      <c r="V19" s="6"/>
      <c r="W19" s="13">
        <f t="shared" ref="W19:W20" si="16">U19-Y19-AA19-AC19</f>
        <v>165</v>
      </c>
      <c r="X19" s="6"/>
      <c r="Y19" s="13">
        <v>441</v>
      </c>
      <c r="Z19" s="6"/>
      <c r="AA19" s="13">
        <v>498</v>
      </c>
      <c r="AB19" s="6"/>
      <c r="AC19" s="13">
        <v>148</v>
      </c>
      <c r="AD19" s="6"/>
      <c r="AE19" s="82">
        <v>1228</v>
      </c>
      <c r="AF19" s="6"/>
      <c r="AG19" s="13">
        <f t="shared" ref="AG19:AG20" si="17">AE19-AI19-AK19-AM19</f>
        <v>732</v>
      </c>
      <c r="AH19" s="6"/>
      <c r="AI19" s="13">
        <v>169</v>
      </c>
      <c r="AJ19" s="6"/>
      <c r="AK19" s="13">
        <v>281</v>
      </c>
      <c r="AL19" s="6"/>
      <c r="AM19" s="13">
        <v>46</v>
      </c>
      <c r="AN19" s="6"/>
      <c r="AO19" s="82">
        <v>616</v>
      </c>
      <c r="AP19" s="6"/>
      <c r="AQ19" s="13">
        <f t="shared" ref="AQ19:AQ20" si="18">AO19-AS19-AU19-AW19</f>
        <v>376</v>
      </c>
      <c r="AR19" s="6"/>
      <c r="AS19" s="13">
        <v>85</v>
      </c>
      <c r="AT19" s="6"/>
      <c r="AU19" s="13">
        <v>73</v>
      </c>
      <c r="AV19" s="6"/>
      <c r="AW19" s="13">
        <v>82</v>
      </c>
      <c r="AX19" s="6"/>
      <c r="AY19" s="82">
        <v>496</v>
      </c>
      <c r="AZ19" s="6"/>
      <c r="BA19" s="13">
        <f t="shared" ref="BA19:BA20" si="19">AY19-BC19-BE19-BG19</f>
        <v>185</v>
      </c>
      <c r="BB19" s="6"/>
      <c r="BC19" s="13">
        <v>129</v>
      </c>
      <c r="BD19" s="6"/>
      <c r="BE19" s="13">
        <v>88</v>
      </c>
      <c r="BF19" s="6"/>
      <c r="BG19" s="13">
        <v>94</v>
      </c>
      <c r="BH19" s="6"/>
      <c r="BI19" s="82">
        <v>446</v>
      </c>
      <c r="BJ19" s="6"/>
      <c r="BK19" s="13">
        <f t="shared" ref="BK19:BK20" si="20">BI19-BM19-BO19-BQ19</f>
        <v>199</v>
      </c>
      <c r="BL19" s="6"/>
      <c r="BM19" s="13">
        <v>66</v>
      </c>
      <c r="BN19" s="6"/>
      <c r="BO19" s="13">
        <v>125</v>
      </c>
      <c r="BP19" s="6"/>
      <c r="BQ19" s="13">
        <v>56</v>
      </c>
      <c r="BR19" s="6"/>
    </row>
    <row r="20" spans="1:70" x14ac:dyDescent="0.25">
      <c r="A20" s="3"/>
      <c r="B20" s="3" t="s">
        <v>64</v>
      </c>
      <c r="C20" s="3"/>
      <c r="D20" s="3"/>
      <c r="E20" s="82">
        <v>-625</v>
      </c>
      <c r="F20" s="4"/>
      <c r="G20" s="13">
        <v>-579</v>
      </c>
      <c r="H20" s="4"/>
      <c r="I20" s="13">
        <v>-530</v>
      </c>
      <c r="J20" s="6"/>
      <c r="K20" s="13">
        <v>-2523</v>
      </c>
      <c r="L20" s="4"/>
      <c r="M20" s="13">
        <f t="shared" si="15"/>
        <v>-570</v>
      </c>
      <c r="N20" s="4"/>
      <c r="O20" s="82">
        <v>-639</v>
      </c>
      <c r="P20" s="4"/>
      <c r="Q20" s="13">
        <v>-650</v>
      </c>
      <c r="R20" s="4"/>
      <c r="S20" s="13">
        <v>-664</v>
      </c>
      <c r="T20" s="4"/>
      <c r="U20" s="82">
        <v>-2265</v>
      </c>
      <c r="V20" s="6"/>
      <c r="W20" s="13">
        <f t="shared" si="16"/>
        <v>-713</v>
      </c>
      <c r="X20" s="6"/>
      <c r="Y20" s="13">
        <v>-642</v>
      </c>
      <c r="Z20" s="6"/>
      <c r="AA20" s="13">
        <v>-484</v>
      </c>
      <c r="AB20" s="6"/>
      <c r="AC20" s="13">
        <v>-426</v>
      </c>
      <c r="AD20" s="6"/>
      <c r="AE20" s="82">
        <v>-1085</v>
      </c>
      <c r="AF20" s="6"/>
      <c r="AG20" s="13">
        <f t="shared" si="17"/>
        <v>-372</v>
      </c>
      <c r="AH20" s="6"/>
      <c r="AI20" s="13">
        <v>-353</v>
      </c>
      <c r="AJ20" s="6"/>
      <c r="AK20" s="13">
        <v>-166</v>
      </c>
      <c r="AL20" s="6"/>
      <c r="AM20" s="13">
        <v>-194</v>
      </c>
      <c r="AN20" s="6"/>
      <c r="AO20" s="82">
        <v>-805</v>
      </c>
      <c r="AP20" s="6"/>
      <c r="AQ20" s="13">
        <f t="shared" si="18"/>
        <v>-101</v>
      </c>
      <c r="AR20" s="6"/>
      <c r="AS20" s="13">
        <v>-139</v>
      </c>
      <c r="AT20" s="6"/>
      <c r="AU20" s="13">
        <v>-117</v>
      </c>
      <c r="AV20" s="6"/>
      <c r="AW20" s="13">
        <v>-448</v>
      </c>
      <c r="AX20" s="6"/>
      <c r="AY20" s="82">
        <v>-760</v>
      </c>
      <c r="AZ20" s="6"/>
      <c r="BA20" s="13">
        <f t="shared" si="19"/>
        <v>-373</v>
      </c>
      <c r="BB20" s="6"/>
      <c r="BC20" s="13">
        <v>-170</v>
      </c>
      <c r="BD20" s="6"/>
      <c r="BE20" s="13">
        <v>-105</v>
      </c>
      <c r="BF20" s="6"/>
      <c r="BG20" s="13">
        <v>-112</v>
      </c>
      <c r="BH20" s="6"/>
      <c r="BI20" s="82">
        <v>-853</v>
      </c>
      <c r="BJ20" s="6"/>
      <c r="BK20" s="13">
        <f t="shared" si="20"/>
        <v>-431</v>
      </c>
      <c r="BL20" s="6"/>
      <c r="BM20" s="13">
        <v>-129</v>
      </c>
      <c r="BN20" s="6"/>
      <c r="BO20" s="13">
        <v>-178</v>
      </c>
      <c r="BP20" s="6"/>
      <c r="BQ20" s="13">
        <v>-115</v>
      </c>
      <c r="BR20" s="6"/>
    </row>
    <row r="21" spans="1:70" x14ac:dyDescent="0.25">
      <c r="A21" s="28" t="s">
        <v>65</v>
      </c>
      <c r="B21" s="3"/>
      <c r="C21" s="3"/>
      <c r="D21" s="3"/>
      <c r="E21" s="92">
        <f>SUBTOTAL(9,E19:E20)</f>
        <v>-398</v>
      </c>
      <c r="F21" s="4"/>
      <c r="G21" s="27">
        <f>SUBTOTAL(9,G19:G20)</f>
        <v>-363</v>
      </c>
      <c r="H21" s="4"/>
      <c r="I21" s="27">
        <f>SUBTOTAL(9,I19:I20)</f>
        <v>-253</v>
      </c>
      <c r="J21" s="6"/>
      <c r="K21" s="27">
        <f>SUBTOTAL(9,K19:K20)</f>
        <v>-335</v>
      </c>
      <c r="L21" s="4"/>
      <c r="M21" s="27">
        <f>SUBTOTAL(9,M19:M20)</f>
        <v>-290</v>
      </c>
      <c r="N21" s="4"/>
      <c r="O21" s="92">
        <f>SUBTOTAL(9,O19:O20)</f>
        <v>729</v>
      </c>
      <c r="P21" s="4"/>
      <c r="Q21" s="27">
        <f>SUBTOTAL(9,Q19:Q20)</f>
        <v>-343</v>
      </c>
      <c r="R21" s="4"/>
      <c r="S21" s="27">
        <f>SUBTOTAL(9,S19:S20)</f>
        <v>-431</v>
      </c>
      <c r="T21" s="4"/>
      <c r="U21" s="92">
        <f t="shared" ref="U21:BQ21" si="21">SUBTOTAL(9,U19:U20)</f>
        <v>-1013</v>
      </c>
      <c r="V21" s="6"/>
      <c r="W21" s="27">
        <f t="shared" si="21"/>
        <v>-548</v>
      </c>
      <c r="X21" s="6"/>
      <c r="Y21" s="27">
        <f t="shared" si="21"/>
        <v>-201</v>
      </c>
      <c r="Z21" s="6"/>
      <c r="AA21" s="27">
        <f t="shared" si="21"/>
        <v>14</v>
      </c>
      <c r="AB21" s="6"/>
      <c r="AC21" s="27">
        <f t="shared" si="21"/>
        <v>-278</v>
      </c>
      <c r="AD21" s="6"/>
      <c r="AE21" s="92">
        <f t="shared" si="21"/>
        <v>143</v>
      </c>
      <c r="AF21" s="6"/>
      <c r="AG21" s="27">
        <f t="shared" si="21"/>
        <v>360</v>
      </c>
      <c r="AH21" s="6"/>
      <c r="AI21" s="27">
        <f t="shared" si="21"/>
        <v>-184</v>
      </c>
      <c r="AJ21" s="6"/>
      <c r="AK21" s="27">
        <f t="shared" si="21"/>
        <v>115</v>
      </c>
      <c r="AL21" s="6"/>
      <c r="AM21" s="27">
        <f t="shared" si="21"/>
        <v>-148</v>
      </c>
      <c r="AN21" s="6"/>
      <c r="AO21" s="92">
        <f t="shared" si="21"/>
        <v>-189</v>
      </c>
      <c r="AP21" s="6"/>
      <c r="AQ21" s="27">
        <f t="shared" si="21"/>
        <v>275</v>
      </c>
      <c r="AR21" s="6"/>
      <c r="AS21" s="27">
        <f t="shared" si="21"/>
        <v>-54</v>
      </c>
      <c r="AT21" s="6"/>
      <c r="AU21" s="27">
        <f t="shared" si="21"/>
        <v>-44</v>
      </c>
      <c r="AV21" s="6"/>
      <c r="AW21" s="27">
        <f t="shared" si="21"/>
        <v>-366</v>
      </c>
      <c r="AX21" s="6"/>
      <c r="AY21" s="92">
        <f t="shared" si="21"/>
        <v>-264</v>
      </c>
      <c r="AZ21" s="6"/>
      <c r="BA21" s="27">
        <f t="shared" si="21"/>
        <v>-188</v>
      </c>
      <c r="BB21" s="6"/>
      <c r="BC21" s="27">
        <f t="shared" si="21"/>
        <v>-41</v>
      </c>
      <c r="BD21" s="6"/>
      <c r="BE21" s="27">
        <f t="shared" si="21"/>
        <v>-17</v>
      </c>
      <c r="BF21" s="6"/>
      <c r="BG21" s="27">
        <f t="shared" si="21"/>
        <v>-18</v>
      </c>
      <c r="BH21" s="6"/>
      <c r="BI21" s="92">
        <f t="shared" si="21"/>
        <v>-407</v>
      </c>
      <c r="BJ21" s="6"/>
      <c r="BK21" s="27">
        <f t="shared" si="21"/>
        <v>-232</v>
      </c>
      <c r="BL21" s="6"/>
      <c r="BM21" s="27">
        <f t="shared" si="21"/>
        <v>-63</v>
      </c>
      <c r="BN21" s="6"/>
      <c r="BO21" s="27">
        <f t="shared" si="21"/>
        <v>-53</v>
      </c>
      <c r="BP21" s="6"/>
      <c r="BQ21" s="27">
        <f t="shared" si="21"/>
        <v>-59</v>
      </c>
      <c r="BR21" s="6"/>
    </row>
    <row r="22" spans="1:70" x14ac:dyDescent="0.25">
      <c r="E22" s="93"/>
      <c r="F22" s="4"/>
      <c r="H22" s="4"/>
      <c r="L22" s="4"/>
      <c r="N22" s="4"/>
      <c r="O22" s="93"/>
      <c r="P22" s="4"/>
      <c r="R22" s="4"/>
      <c r="T22" s="4"/>
      <c r="U22" s="93"/>
      <c r="AE22" s="93"/>
      <c r="AO22" s="93"/>
      <c r="AY22" s="93"/>
      <c r="BI22" s="93"/>
    </row>
    <row r="23" spans="1:70" x14ac:dyDescent="0.25">
      <c r="A23" s="30" t="s">
        <v>66</v>
      </c>
      <c r="B23" s="3"/>
      <c r="C23" s="3"/>
      <c r="D23" s="3"/>
      <c r="E23" s="92">
        <f>SUBTOTAL(9,E6:E22)</f>
        <v>3916</v>
      </c>
      <c r="F23" s="4"/>
      <c r="G23" s="27">
        <f>SUBTOTAL(9,G6:G22)</f>
        <v>3867</v>
      </c>
      <c r="H23" s="4"/>
      <c r="I23" s="27">
        <f>SUBTOTAL(9,I6:I22)</f>
        <v>3503</v>
      </c>
      <c r="K23" s="27">
        <f>SUBTOTAL(9,K6:K22)</f>
        <v>13775</v>
      </c>
      <c r="L23" s="4"/>
      <c r="M23" s="27">
        <f>SUBTOTAL(9,M6:M22)</f>
        <v>2734</v>
      </c>
      <c r="N23" s="4"/>
      <c r="O23" s="92">
        <f>SUBTOTAL(9,O6:O22)</f>
        <v>4351</v>
      </c>
      <c r="P23" s="4"/>
      <c r="Q23" s="27">
        <f>SUBTOTAL(9,Q6:Q22)</f>
        <v>3798</v>
      </c>
      <c r="R23" s="4"/>
      <c r="S23" s="27">
        <f>SUBTOTAL(9,S6:S22)</f>
        <v>2892</v>
      </c>
      <c r="T23" s="4"/>
      <c r="U23" s="92">
        <f t="shared" ref="U23:BR23" si="22">SUBTOTAL(9,U6:U22)</f>
        <v>14556</v>
      </c>
      <c r="W23" s="27">
        <f t="shared" si="22"/>
        <v>3623</v>
      </c>
      <c r="Y23" s="27">
        <f t="shared" si="22"/>
        <v>3760</v>
      </c>
      <c r="AA23" s="27">
        <f t="shared" si="22"/>
        <v>3284</v>
      </c>
      <c r="AC23" s="27">
        <f t="shared" si="22"/>
        <v>3889</v>
      </c>
      <c r="AE23" s="92">
        <f t="shared" si="22"/>
        <v>13240</v>
      </c>
      <c r="AG23" s="27">
        <f t="shared" si="22"/>
        <v>3875</v>
      </c>
      <c r="AI23" s="27">
        <f t="shared" si="22"/>
        <v>2664</v>
      </c>
      <c r="AK23" s="27">
        <f t="shared" si="22"/>
        <v>4295</v>
      </c>
      <c r="AM23" s="27">
        <f t="shared" si="22"/>
        <v>2406</v>
      </c>
      <c r="AO23" s="92">
        <f t="shared" si="22"/>
        <v>7535</v>
      </c>
      <c r="AQ23" s="27">
        <f t="shared" si="22"/>
        <v>3940</v>
      </c>
      <c r="AS23" s="27">
        <f t="shared" si="22"/>
        <v>1948</v>
      </c>
      <c r="AU23" s="27">
        <f t="shared" si="22"/>
        <v>588</v>
      </c>
      <c r="AW23" s="27">
        <f t="shared" si="22"/>
        <v>1059</v>
      </c>
      <c r="AY23" s="92">
        <f t="shared" si="22"/>
        <v>10730</v>
      </c>
      <c r="BA23" s="27">
        <f t="shared" si="22"/>
        <v>3702</v>
      </c>
      <c r="BC23" s="27">
        <f t="shared" si="22"/>
        <v>1988</v>
      </c>
      <c r="BE23" s="27">
        <f t="shared" si="22"/>
        <v>2615</v>
      </c>
      <c r="BG23" s="27">
        <f t="shared" si="22"/>
        <v>2425</v>
      </c>
      <c r="BI23" s="92">
        <f t="shared" si="22"/>
        <v>9819</v>
      </c>
      <c r="BK23" s="27">
        <f t="shared" si="22"/>
        <v>2331</v>
      </c>
      <c r="BM23" s="27">
        <f t="shared" si="22"/>
        <v>2868</v>
      </c>
      <c r="BO23" s="27">
        <f t="shared" si="22"/>
        <v>2208</v>
      </c>
      <c r="BQ23" s="27">
        <f t="shared" si="22"/>
        <v>2412</v>
      </c>
      <c r="BR23" s="1">
        <f t="shared" si="22"/>
        <v>0</v>
      </c>
    </row>
    <row r="24" spans="1:70" x14ac:dyDescent="0.25">
      <c r="E24" s="93"/>
      <c r="F24" s="4"/>
      <c r="H24" s="4"/>
      <c r="L24" s="4"/>
      <c r="N24" s="4"/>
      <c r="O24" s="93"/>
      <c r="P24" s="4"/>
      <c r="R24" s="4"/>
      <c r="T24" s="4"/>
      <c r="U24" s="93"/>
      <c r="AE24" s="93"/>
      <c r="AO24" s="93"/>
      <c r="AY24" s="93"/>
      <c r="BI24" s="93"/>
    </row>
    <row r="25" spans="1:70" x14ac:dyDescent="0.25">
      <c r="A25" s="26" t="s">
        <v>67</v>
      </c>
      <c r="B25" s="26"/>
      <c r="C25" s="26"/>
      <c r="D25" s="26"/>
      <c r="E25" s="93"/>
      <c r="F25" s="4"/>
      <c r="H25" s="4"/>
      <c r="L25" s="4"/>
      <c r="N25" s="4"/>
      <c r="O25" s="93"/>
      <c r="P25" s="4"/>
      <c r="R25" s="4"/>
      <c r="T25" s="4"/>
      <c r="U25" s="93"/>
      <c r="AE25" s="93"/>
      <c r="AO25" s="93"/>
      <c r="AY25" s="93"/>
      <c r="BI25" s="93"/>
    </row>
    <row r="26" spans="1:70" x14ac:dyDescent="0.25">
      <c r="A26" s="3"/>
      <c r="B26" s="3" t="s">
        <v>68</v>
      </c>
      <c r="C26" s="3"/>
      <c r="D26" s="3"/>
      <c r="E26" s="82">
        <v>-24</v>
      </c>
      <c r="F26" s="4"/>
      <c r="G26" s="13">
        <v>-30</v>
      </c>
      <c r="H26" s="4"/>
      <c r="I26" s="13">
        <v>-69</v>
      </c>
      <c r="J26" s="6"/>
      <c r="K26" s="13">
        <v>-40</v>
      </c>
      <c r="L26" s="4"/>
      <c r="M26" s="13">
        <f t="shared" ref="M26:M27" si="23">K26-O26-Q26-S26</f>
        <v>-21</v>
      </c>
      <c r="N26" s="4"/>
      <c r="O26" s="82">
        <v>23</v>
      </c>
      <c r="P26" s="4"/>
      <c r="Q26" s="13">
        <v>-26</v>
      </c>
      <c r="R26" s="4"/>
      <c r="S26" s="13">
        <v>-16</v>
      </c>
      <c r="T26" s="4"/>
      <c r="U26" s="82">
        <v>-129</v>
      </c>
      <c r="V26" s="6"/>
      <c r="W26" s="13">
        <f t="shared" ref="W26:W27" si="24">U26-Y26-AA26-AC26</f>
        <v>-10</v>
      </c>
      <c r="X26" s="6"/>
      <c r="Y26" s="13">
        <v>-29</v>
      </c>
      <c r="Z26" s="6"/>
      <c r="AA26" s="13">
        <v>-43</v>
      </c>
      <c r="AB26" s="6"/>
      <c r="AC26" s="13">
        <v>-47</v>
      </c>
      <c r="AD26" s="6"/>
      <c r="AE26" s="82">
        <v>-278</v>
      </c>
      <c r="AF26" s="6"/>
      <c r="AG26" s="13">
        <f t="shared" ref="AG26:AG27" si="25">AE26-AI26-AK26-AM26</f>
        <v>-15</v>
      </c>
      <c r="AH26" s="6"/>
      <c r="AI26" s="13">
        <v>-113</v>
      </c>
      <c r="AJ26" s="6"/>
      <c r="AK26" s="13">
        <v>-75</v>
      </c>
      <c r="AL26" s="6"/>
      <c r="AM26" s="13">
        <v>-75</v>
      </c>
      <c r="AN26" s="6"/>
      <c r="AO26" s="82">
        <v>-111</v>
      </c>
      <c r="AP26" s="6"/>
      <c r="AQ26" s="13">
        <f t="shared" ref="AQ26:AQ27" si="26">AO26-AS26-AU26-AW26</f>
        <v>-13</v>
      </c>
      <c r="AR26" s="6"/>
      <c r="AS26" s="13">
        <v>-69</v>
      </c>
      <c r="AT26" s="6"/>
      <c r="AU26" s="13">
        <v>-10</v>
      </c>
      <c r="AV26" s="6"/>
      <c r="AW26" s="13">
        <v>-19</v>
      </c>
      <c r="AX26" s="6"/>
      <c r="AY26" s="82">
        <v>-165</v>
      </c>
      <c r="AZ26" s="6"/>
      <c r="BA26" s="13">
        <f t="shared" ref="BA26:BA27" si="27">AY26-BC26-BE26-BG26</f>
        <v>-106</v>
      </c>
      <c r="BB26" s="6"/>
      <c r="BC26" s="13">
        <v>-22</v>
      </c>
      <c r="BD26" s="6"/>
      <c r="BE26" s="13">
        <v>-18</v>
      </c>
      <c r="BF26" s="6"/>
      <c r="BG26" s="13">
        <v>-19</v>
      </c>
      <c r="BH26" s="6"/>
      <c r="BI26" s="82">
        <v>-329</v>
      </c>
      <c r="BJ26" s="6"/>
      <c r="BK26" s="13">
        <f t="shared" ref="BK26:BK27" si="28">BI26-BM26-BO26-BQ26</f>
        <v>1</v>
      </c>
      <c r="BL26" s="6"/>
      <c r="BM26" s="13">
        <v>-214</v>
      </c>
      <c r="BN26" s="6"/>
      <c r="BO26" s="13">
        <v>-98</v>
      </c>
      <c r="BP26" s="6"/>
      <c r="BQ26" s="13">
        <v>-18</v>
      </c>
      <c r="BR26" s="6"/>
    </row>
    <row r="27" spans="1:70" x14ac:dyDescent="0.25">
      <c r="A27" s="3"/>
      <c r="B27" s="3" t="s">
        <v>69</v>
      </c>
      <c r="C27" s="3"/>
      <c r="D27" s="3"/>
      <c r="E27" s="82">
        <v>-15</v>
      </c>
      <c r="F27" s="32"/>
      <c r="G27" s="13">
        <v>-18</v>
      </c>
      <c r="H27" s="32"/>
      <c r="I27" s="13">
        <v>21</v>
      </c>
      <c r="J27" s="6"/>
      <c r="K27" s="13">
        <v>243</v>
      </c>
      <c r="L27" s="32"/>
      <c r="M27" s="13">
        <f t="shared" si="23"/>
        <v>395</v>
      </c>
      <c r="N27" s="32"/>
      <c r="O27" s="82">
        <v>-91</v>
      </c>
      <c r="P27" s="32"/>
      <c r="Q27" s="13">
        <v>-81</v>
      </c>
      <c r="R27" s="32"/>
      <c r="S27" s="13">
        <v>20</v>
      </c>
      <c r="T27" s="32"/>
      <c r="U27" s="82">
        <v>-273</v>
      </c>
      <c r="V27" s="6"/>
      <c r="W27" s="13">
        <f t="shared" si="24"/>
        <v>-150</v>
      </c>
      <c r="X27" s="6"/>
      <c r="Y27" s="13">
        <v>-80</v>
      </c>
      <c r="Z27" s="6"/>
      <c r="AA27" s="13">
        <v>-60</v>
      </c>
      <c r="AB27" s="6"/>
      <c r="AC27" s="13">
        <v>17</v>
      </c>
      <c r="AD27" s="6"/>
      <c r="AE27" s="82">
        <v>329</v>
      </c>
      <c r="AF27" s="6"/>
      <c r="AG27" s="13">
        <f t="shared" si="25"/>
        <v>625</v>
      </c>
      <c r="AH27" s="6"/>
      <c r="AI27" s="13">
        <v>-27</v>
      </c>
      <c r="AJ27" s="6"/>
      <c r="AK27" s="13">
        <v>-254</v>
      </c>
      <c r="AL27" s="6"/>
      <c r="AM27" s="13">
        <v>-15</v>
      </c>
      <c r="AN27" s="6"/>
      <c r="AO27" s="82">
        <v>-80</v>
      </c>
      <c r="AP27" s="6"/>
      <c r="AQ27" s="13">
        <f t="shared" si="26"/>
        <v>-74</v>
      </c>
      <c r="AR27" s="6"/>
      <c r="AS27" s="13">
        <v>-15</v>
      </c>
      <c r="AT27" s="6"/>
      <c r="AU27" s="13">
        <v>4</v>
      </c>
      <c r="AV27" s="6"/>
      <c r="AW27" s="13">
        <v>5</v>
      </c>
      <c r="AX27" s="6"/>
      <c r="AY27" s="82">
        <v>4</v>
      </c>
      <c r="AZ27" s="6"/>
      <c r="BA27" s="13">
        <f t="shared" si="27"/>
        <v>35</v>
      </c>
      <c r="BB27" s="6"/>
      <c r="BC27" s="13">
        <v>-8</v>
      </c>
      <c r="BD27" s="6"/>
      <c r="BE27" s="13">
        <v>-118</v>
      </c>
      <c r="BF27" s="6"/>
      <c r="BG27" s="13">
        <v>95</v>
      </c>
      <c r="BH27" s="6"/>
      <c r="BI27" s="82">
        <v>220</v>
      </c>
      <c r="BJ27" s="6"/>
      <c r="BK27" s="13">
        <f t="shared" si="28"/>
        <v>84</v>
      </c>
      <c r="BL27" s="6"/>
      <c r="BM27" s="13">
        <v>67</v>
      </c>
      <c r="BN27" s="6"/>
      <c r="BO27" s="13">
        <v>43</v>
      </c>
      <c r="BP27" s="6"/>
      <c r="BQ27" s="13">
        <v>26</v>
      </c>
      <c r="BR27" s="6"/>
    </row>
    <row r="28" spans="1:70" x14ac:dyDescent="0.25">
      <c r="A28" s="28" t="s">
        <v>70</v>
      </c>
      <c r="B28" s="3"/>
      <c r="C28" s="3"/>
      <c r="D28" s="3"/>
      <c r="E28" s="92">
        <f>SUBTOTAL(9,E26:E27)</f>
        <v>-39</v>
      </c>
      <c r="F28" s="33"/>
      <c r="G28" s="27">
        <f>SUBTOTAL(9,G26:G27)</f>
        <v>-48</v>
      </c>
      <c r="H28" s="33"/>
      <c r="I28" s="27">
        <f>SUBTOTAL(9,I26:I27)</f>
        <v>-48</v>
      </c>
      <c r="J28" s="6"/>
      <c r="K28" s="27">
        <f>SUBTOTAL(9,K26:K27)</f>
        <v>203</v>
      </c>
      <c r="L28" s="33"/>
      <c r="M28" s="27">
        <f>SUBTOTAL(9,M26:M27)</f>
        <v>374</v>
      </c>
      <c r="N28" s="33"/>
      <c r="O28" s="92">
        <f>SUBTOTAL(9,O26:O27)</f>
        <v>-68</v>
      </c>
      <c r="P28" s="33"/>
      <c r="Q28" s="27">
        <f>SUBTOTAL(9,Q26:Q27)</f>
        <v>-107</v>
      </c>
      <c r="R28" s="33"/>
      <c r="S28" s="27">
        <f>SUBTOTAL(9,S26:S27)</f>
        <v>4</v>
      </c>
      <c r="T28" s="33"/>
      <c r="U28" s="92">
        <f t="shared" ref="U28:BQ28" si="29">SUBTOTAL(9,U26:U27)</f>
        <v>-402</v>
      </c>
      <c r="V28" s="6"/>
      <c r="W28" s="27">
        <f t="shared" si="29"/>
        <v>-160</v>
      </c>
      <c r="X28" s="6"/>
      <c r="Y28" s="27">
        <f t="shared" si="29"/>
        <v>-109</v>
      </c>
      <c r="Z28" s="6"/>
      <c r="AA28" s="27">
        <f t="shared" si="29"/>
        <v>-103</v>
      </c>
      <c r="AB28" s="6"/>
      <c r="AC28" s="27">
        <f t="shared" si="29"/>
        <v>-30</v>
      </c>
      <c r="AD28" s="6"/>
      <c r="AE28" s="92">
        <f t="shared" si="29"/>
        <v>51</v>
      </c>
      <c r="AF28" s="6"/>
      <c r="AG28" s="27">
        <f t="shared" si="29"/>
        <v>610</v>
      </c>
      <c r="AH28" s="6"/>
      <c r="AI28" s="27">
        <f t="shared" si="29"/>
        <v>-140</v>
      </c>
      <c r="AJ28" s="6"/>
      <c r="AK28" s="27">
        <f t="shared" si="29"/>
        <v>-329</v>
      </c>
      <c r="AL28" s="6"/>
      <c r="AM28" s="27">
        <f t="shared" si="29"/>
        <v>-90</v>
      </c>
      <c r="AN28" s="6"/>
      <c r="AO28" s="92">
        <f t="shared" si="29"/>
        <v>-191</v>
      </c>
      <c r="AP28" s="6"/>
      <c r="AQ28" s="27">
        <f t="shared" si="29"/>
        <v>-87</v>
      </c>
      <c r="AR28" s="6"/>
      <c r="AS28" s="27">
        <f t="shared" si="29"/>
        <v>-84</v>
      </c>
      <c r="AT28" s="6"/>
      <c r="AU28" s="27">
        <f t="shared" si="29"/>
        <v>-6</v>
      </c>
      <c r="AV28" s="6"/>
      <c r="AW28" s="27">
        <f t="shared" si="29"/>
        <v>-14</v>
      </c>
      <c r="AX28" s="6"/>
      <c r="AY28" s="92">
        <f t="shared" si="29"/>
        <v>-161</v>
      </c>
      <c r="AZ28" s="6"/>
      <c r="BA28" s="27">
        <f t="shared" si="29"/>
        <v>-71</v>
      </c>
      <c r="BB28" s="6"/>
      <c r="BC28" s="27">
        <f t="shared" si="29"/>
        <v>-30</v>
      </c>
      <c r="BD28" s="6"/>
      <c r="BE28" s="27">
        <f t="shared" si="29"/>
        <v>-136</v>
      </c>
      <c r="BF28" s="6"/>
      <c r="BG28" s="27">
        <f t="shared" si="29"/>
        <v>76</v>
      </c>
      <c r="BH28" s="6"/>
      <c r="BI28" s="92">
        <f t="shared" si="29"/>
        <v>-109</v>
      </c>
      <c r="BJ28" s="6"/>
      <c r="BK28" s="27">
        <f t="shared" si="29"/>
        <v>85</v>
      </c>
      <c r="BL28" s="6"/>
      <c r="BM28" s="27">
        <f t="shared" si="29"/>
        <v>-147</v>
      </c>
      <c r="BN28" s="6"/>
      <c r="BO28" s="27">
        <f t="shared" si="29"/>
        <v>-55</v>
      </c>
      <c r="BP28" s="6"/>
      <c r="BQ28" s="27">
        <f t="shared" si="29"/>
        <v>8</v>
      </c>
      <c r="BR28" s="6"/>
    </row>
    <row r="29" spans="1:70" x14ac:dyDescent="0.25">
      <c r="E29" s="93"/>
      <c r="O29" s="93"/>
      <c r="U29" s="93"/>
      <c r="AE29" s="93"/>
      <c r="AO29" s="93"/>
      <c r="AY29" s="93"/>
      <c r="BI29" s="93"/>
    </row>
    <row r="30" spans="1:70" s="25" customFormat="1" ht="15" thickBot="1" x14ac:dyDescent="0.3">
      <c r="A30" s="34" t="s">
        <v>79</v>
      </c>
      <c r="B30" s="24"/>
      <c r="C30" s="24"/>
      <c r="D30" s="24"/>
      <c r="E30" s="94">
        <f>SUBTOTAL(9,E6:E29)</f>
        <v>3877</v>
      </c>
      <c r="F30" s="35"/>
      <c r="G30" s="36">
        <f>SUBTOTAL(9,G6:G29)</f>
        <v>3819</v>
      </c>
      <c r="H30" s="35"/>
      <c r="I30" s="36">
        <f>SUBTOTAL(9,I6:I29)</f>
        <v>3455</v>
      </c>
      <c r="J30" s="37"/>
      <c r="K30" s="36">
        <f>SUBTOTAL(9,K6:K29)</f>
        <v>13978</v>
      </c>
      <c r="L30" s="35"/>
      <c r="M30" s="36">
        <f>SUBTOTAL(9,M6:M29)</f>
        <v>3108</v>
      </c>
      <c r="N30" s="35"/>
      <c r="O30" s="94">
        <f>SUBTOTAL(9,O6:O29)</f>
        <v>4283</v>
      </c>
      <c r="P30" s="35"/>
      <c r="Q30" s="36">
        <f>SUBTOTAL(9,Q6:Q29)</f>
        <v>3691</v>
      </c>
      <c r="R30" s="35"/>
      <c r="S30" s="36">
        <f>SUBTOTAL(9,S6:S29)</f>
        <v>2896</v>
      </c>
      <c r="T30" s="35"/>
      <c r="U30" s="94">
        <f t="shared" ref="U30:BQ30" si="30">SUBTOTAL(9,U6:U29)</f>
        <v>14154</v>
      </c>
      <c r="V30" s="37"/>
      <c r="W30" s="36">
        <f t="shared" si="30"/>
        <v>3463</v>
      </c>
      <c r="X30" s="37"/>
      <c r="Y30" s="36">
        <f t="shared" si="30"/>
        <v>3651</v>
      </c>
      <c r="Z30" s="37"/>
      <c r="AA30" s="36">
        <f t="shared" si="30"/>
        <v>3181</v>
      </c>
      <c r="AB30" s="37"/>
      <c r="AC30" s="36">
        <f t="shared" si="30"/>
        <v>3859</v>
      </c>
      <c r="AD30" s="37"/>
      <c r="AE30" s="94">
        <f t="shared" si="30"/>
        <v>13291</v>
      </c>
      <c r="AF30" s="37"/>
      <c r="AG30" s="36">
        <f t="shared" si="30"/>
        <v>4485</v>
      </c>
      <c r="AH30" s="37"/>
      <c r="AI30" s="36">
        <f t="shared" si="30"/>
        <v>2524</v>
      </c>
      <c r="AJ30" s="37"/>
      <c r="AK30" s="36">
        <f t="shared" si="30"/>
        <v>3966</v>
      </c>
      <c r="AL30" s="37"/>
      <c r="AM30" s="36">
        <f t="shared" si="30"/>
        <v>2316</v>
      </c>
      <c r="AN30" s="37"/>
      <c r="AO30" s="94">
        <f t="shared" si="30"/>
        <v>7344</v>
      </c>
      <c r="AP30" s="37"/>
      <c r="AQ30" s="36">
        <f t="shared" si="30"/>
        <v>3853</v>
      </c>
      <c r="AR30" s="37"/>
      <c r="AS30" s="36">
        <f t="shared" si="30"/>
        <v>1864</v>
      </c>
      <c r="AT30" s="37"/>
      <c r="AU30" s="36">
        <f t="shared" si="30"/>
        <v>582</v>
      </c>
      <c r="AV30" s="37"/>
      <c r="AW30" s="36">
        <f t="shared" si="30"/>
        <v>1045</v>
      </c>
      <c r="AX30" s="37"/>
      <c r="AY30" s="94">
        <f t="shared" si="30"/>
        <v>10569</v>
      </c>
      <c r="AZ30" s="37"/>
      <c r="BA30" s="36">
        <f t="shared" si="30"/>
        <v>3631</v>
      </c>
      <c r="BB30" s="37"/>
      <c r="BC30" s="36">
        <f t="shared" si="30"/>
        <v>1958</v>
      </c>
      <c r="BD30" s="37"/>
      <c r="BE30" s="36">
        <f t="shared" si="30"/>
        <v>2479</v>
      </c>
      <c r="BF30" s="37"/>
      <c r="BG30" s="36">
        <f t="shared" si="30"/>
        <v>2501</v>
      </c>
      <c r="BH30" s="37"/>
      <c r="BI30" s="94">
        <f t="shared" si="30"/>
        <v>9710</v>
      </c>
      <c r="BJ30" s="37"/>
      <c r="BK30" s="36">
        <f t="shared" si="30"/>
        <v>2416</v>
      </c>
      <c r="BL30" s="37"/>
      <c r="BM30" s="36">
        <f t="shared" si="30"/>
        <v>2721</v>
      </c>
      <c r="BN30" s="37"/>
      <c r="BO30" s="36">
        <f t="shared" si="30"/>
        <v>2153</v>
      </c>
      <c r="BP30" s="37"/>
      <c r="BQ30" s="36">
        <f t="shared" si="30"/>
        <v>2420</v>
      </c>
      <c r="BR30" s="37"/>
    </row>
    <row r="31" spans="1:70" ht="15" thickTop="1" x14ac:dyDescent="0.25">
      <c r="B31" s="3" t="s">
        <v>71</v>
      </c>
      <c r="E31" s="82">
        <v>3819</v>
      </c>
      <c r="F31" s="4"/>
      <c r="G31" s="13">
        <v>3762</v>
      </c>
      <c r="H31" s="4"/>
      <c r="I31" s="13">
        <v>3475</v>
      </c>
      <c r="J31" s="6"/>
      <c r="K31" s="13">
        <v>13466</v>
      </c>
      <c r="L31" s="4"/>
      <c r="M31" s="13">
        <f t="shared" ref="M31:M32" si="31">K31-O31-Q31-S31</f>
        <v>2984</v>
      </c>
      <c r="N31" s="4"/>
      <c r="O31" s="82">
        <v>4091</v>
      </c>
      <c r="P31" s="4"/>
      <c r="Q31" s="13">
        <v>3593</v>
      </c>
      <c r="R31" s="4"/>
      <c r="S31" s="13">
        <v>2798</v>
      </c>
      <c r="T31" s="4"/>
      <c r="U31" s="82">
        <v>13674</v>
      </c>
      <c r="V31" s="6"/>
      <c r="W31" s="13">
        <f>U31-Y31-AA31-AC31</f>
        <v>3324</v>
      </c>
      <c r="X31" s="6"/>
      <c r="Y31" s="13">
        <v>3555</v>
      </c>
      <c r="Z31" s="6"/>
      <c r="AA31" s="13">
        <v>3076</v>
      </c>
      <c r="AB31" s="6"/>
      <c r="AC31" s="13">
        <v>3719</v>
      </c>
      <c r="AD31" s="6"/>
      <c r="AE31" s="82">
        <v>12200</v>
      </c>
      <c r="AF31" s="6"/>
      <c r="AG31" s="13">
        <f>AE31-AI31-AK31-AM31</f>
        <v>4118</v>
      </c>
      <c r="AH31" s="6"/>
      <c r="AI31" s="13">
        <v>2361</v>
      </c>
      <c r="AJ31" s="6"/>
      <c r="AK31" s="13">
        <v>3514</v>
      </c>
      <c r="AL31" s="6"/>
      <c r="AM31" s="13">
        <v>2207</v>
      </c>
      <c r="AN31" s="6"/>
      <c r="AO31" s="82">
        <v>7056</v>
      </c>
      <c r="AP31" s="6"/>
      <c r="AQ31" s="13">
        <f>AO31-AS31-AU31-AW31</f>
        <v>3662</v>
      </c>
      <c r="AR31" s="6"/>
      <c r="AS31" s="13">
        <v>1784</v>
      </c>
      <c r="AT31" s="6"/>
      <c r="AU31" s="13">
        <v>598</v>
      </c>
      <c r="AV31" s="6"/>
      <c r="AW31" s="13">
        <v>1012</v>
      </c>
      <c r="AX31" s="6"/>
      <c r="AY31" s="82">
        <v>10312</v>
      </c>
      <c r="AZ31" s="6"/>
      <c r="BA31" s="13">
        <f>AY31-BC31-BE31-BG31</f>
        <v>3450</v>
      </c>
      <c r="BB31" s="6"/>
      <c r="BC31" s="13">
        <v>1941</v>
      </c>
      <c r="BD31" s="6"/>
      <c r="BE31" s="13">
        <v>2435</v>
      </c>
      <c r="BF31" s="6"/>
      <c r="BG31" s="13">
        <v>2486</v>
      </c>
      <c r="BH31" s="6"/>
      <c r="BI31" s="82">
        <v>9436</v>
      </c>
      <c r="BJ31" s="6"/>
      <c r="BK31" s="13">
        <f>BI31-BM31-BO31-BQ31</f>
        <v>2507</v>
      </c>
      <c r="BL31" s="6"/>
      <c r="BM31" s="13">
        <v>2482</v>
      </c>
      <c r="BN31" s="6"/>
      <c r="BO31" s="13">
        <v>2047</v>
      </c>
      <c r="BP31" s="6"/>
      <c r="BQ31" s="13">
        <v>2400</v>
      </c>
      <c r="BR31" s="6"/>
    </row>
    <row r="32" spans="1:70" s="23" customFormat="1" x14ac:dyDescent="0.25">
      <c r="A32" s="1"/>
      <c r="B32" s="3" t="s">
        <v>72</v>
      </c>
      <c r="C32" s="1"/>
      <c r="D32" s="1"/>
      <c r="E32" s="82">
        <v>58</v>
      </c>
      <c r="F32" s="22"/>
      <c r="G32" s="13">
        <v>57</v>
      </c>
      <c r="H32" s="22"/>
      <c r="I32" s="13">
        <v>-20</v>
      </c>
      <c r="J32" s="6"/>
      <c r="K32" s="13">
        <v>512</v>
      </c>
      <c r="L32" s="22"/>
      <c r="M32" s="13">
        <f t="shared" si="31"/>
        <v>124</v>
      </c>
      <c r="N32" s="22"/>
      <c r="O32" s="82">
        <v>192</v>
      </c>
      <c r="P32" s="22"/>
      <c r="Q32" s="13">
        <v>98</v>
      </c>
      <c r="R32" s="22"/>
      <c r="S32" s="13">
        <v>98</v>
      </c>
      <c r="T32" s="22"/>
      <c r="U32" s="82">
        <v>480</v>
      </c>
      <c r="V32" s="6"/>
      <c r="W32" s="13">
        <f>U32-Y32-AA32-AC32</f>
        <v>139</v>
      </c>
      <c r="X32" s="6"/>
      <c r="Y32" s="13">
        <v>96</v>
      </c>
      <c r="Z32" s="6"/>
      <c r="AA32" s="13">
        <v>105</v>
      </c>
      <c r="AB32" s="6"/>
      <c r="AC32" s="13">
        <v>140</v>
      </c>
      <c r="AD32" s="6"/>
      <c r="AE32" s="82">
        <v>1091</v>
      </c>
      <c r="AF32" s="6"/>
      <c r="AG32" s="13">
        <f>AE32-AI32-AK32-AM32</f>
        <v>367</v>
      </c>
      <c r="AH32" s="6"/>
      <c r="AI32" s="13">
        <v>163</v>
      </c>
      <c r="AJ32" s="6"/>
      <c r="AK32" s="13">
        <v>452</v>
      </c>
      <c r="AL32" s="6"/>
      <c r="AM32" s="13">
        <v>109</v>
      </c>
      <c r="AN32" s="6"/>
      <c r="AO32" s="82">
        <v>288</v>
      </c>
      <c r="AP32" s="6"/>
      <c r="AQ32" s="13">
        <f>AO32-AS32-AU32-AW32</f>
        <v>191</v>
      </c>
      <c r="AR32" s="6"/>
      <c r="AS32" s="13">
        <v>80</v>
      </c>
      <c r="AT32" s="6"/>
      <c r="AU32" s="13">
        <v>-16</v>
      </c>
      <c r="AV32" s="6"/>
      <c r="AW32" s="13">
        <v>33</v>
      </c>
      <c r="AX32" s="6"/>
      <c r="AY32" s="82">
        <v>257</v>
      </c>
      <c r="AZ32" s="6"/>
      <c r="BA32" s="13">
        <f>AY32-BC32-BE32-BG32</f>
        <v>181</v>
      </c>
      <c r="BB32" s="6"/>
      <c r="BC32" s="13">
        <v>17</v>
      </c>
      <c r="BD32" s="6"/>
      <c r="BE32" s="13">
        <v>44</v>
      </c>
      <c r="BF32" s="6"/>
      <c r="BG32" s="13">
        <v>15</v>
      </c>
      <c r="BH32" s="6"/>
      <c r="BI32" s="82">
        <v>274</v>
      </c>
      <c r="BJ32" s="6"/>
      <c r="BK32" s="13">
        <f>BI32-BM32-BO32-BQ32</f>
        <v>-91</v>
      </c>
      <c r="BL32" s="6"/>
      <c r="BM32" s="13">
        <v>239</v>
      </c>
      <c r="BN32" s="6"/>
      <c r="BO32" s="13">
        <v>106</v>
      </c>
      <c r="BP32" s="6"/>
      <c r="BQ32" s="13">
        <v>20</v>
      </c>
      <c r="BR32" s="6"/>
    </row>
    <row r="34" spans="1:70" s="25" customFormat="1" x14ac:dyDescent="0.25">
      <c r="A34" s="34" t="s">
        <v>73</v>
      </c>
      <c r="B34" s="24"/>
      <c r="C34" s="24"/>
      <c r="D34" s="24"/>
      <c r="F34" s="35"/>
      <c r="H34" s="35"/>
      <c r="L34" s="35"/>
      <c r="N34" s="35"/>
      <c r="P34" s="35"/>
      <c r="R34" s="35"/>
    </row>
    <row r="35" spans="1:70" x14ac:dyDescent="0.25">
      <c r="B35" s="3" t="s">
        <v>74</v>
      </c>
      <c r="E35" s="38">
        <v>0.36981100333410821</v>
      </c>
      <c r="F35" s="38"/>
      <c r="G35" s="38">
        <v>0.36429724941282698</v>
      </c>
      <c r="H35" s="38"/>
      <c r="I35" s="38">
        <v>0.33649000000000001</v>
      </c>
      <c r="J35" s="38"/>
      <c r="K35" s="38">
        <v>1.3181653886281619</v>
      </c>
      <c r="L35" s="4"/>
      <c r="M35" s="38">
        <v>0.28985345853493599</v>
      </c>
      <c r="N35" s="38"/>
      <c r="O35" s="38">
        <v>0.40133999999999997</v>
      </c>
      <c r="P35" s="38"/>
      <c r="Q35" s="38">
        <v>0.35249000000000003</v>
      </c>
      <c r="R35" s="38"/>
      <c r="S35" s="38">
        <v>0.27448654146506363</v>
      </c>
      <c r="T35" s="38"/>
      <c r="U35" s="38">
        <v>1.34141</v>
      </c>
      <c r="V35" s="38"/>
      <c r="W35" s="38">
        <f>U35-Y35-AA35-AC35</f>
        <v>0.32611341407031991</v>
      </c>
      <c r="X35" s="38"/>
      <c r="Y35" s="38">
        <f>1.01529658592968-AA35-AC35</f>
        <v>0.34876886802229312</v>
      </c>
      <c r="Z35" s="38"/>
      <c r="AA35" s="38">
        <f>0.666527717907387-AC35</f>
        <v>0.30177284440712104</v>
      </c>
      <c r="AB35" s="38"/>
      <c r="AC35" s="38">
        <v>0.36475487350026592</v>
      </c>
      <c r="AD35" s="38"/>
      <c r="AE35" s="38">
        <v>1.2563800000000001</v>
      </c>
      <c r="AF35" s="38"/>
      <c r="AG35" s="38">
        <f t="shared" ref="AG35:AG36" si="32">AE35-AI35-AK35-AM35</f>
        <v>0.32766237612148374</v>
      </c>
      <c r="AH35" s="38"/>
      <c r="AI35" s="38">
        <v>0.28090762387851642</v>
      </c>
      <c r="AJ35" s="38"/>
      <c r="AK35" s="38">
        <v>0.39789999999999998</v>
      </c>
      <c r="AL35" s="38"/>
      <c r="AM35" s="38">
        <v>0.24990999999999999</v>
      </c>
      <c r="AN35" s="38"/>
      <c r="AO35" s="38">
        <v>0.79896999999999996</v>
      </c>
      <c r="AP35" s="38"/>
      <c r="AQ35" s="38">
        <f t="shared" ref="AQ35:AQ36" si="33">AO35-AS35-AU35-AW35</f>
        <v>0.39543978526463669</v>
      </c>
      <c r="AR35" s="38"/>
      <c r="AS35" s="38">
        <v>0.21210999999999999</v>
      </c>
      <c r="AT35" s="38"/>
      <c r="AU35" s="38">
        <v>7.1098936901706378E-2</v>
      </c>
      <c r="AV35" s="38"/>
      <c r="AW35" s="38">
        <v>0.12032127783365694</v>
      </c>
      <c r="AX35" s="38"/>
      <c r="AY35" s="38">
        <v>1.2260500000000001</v>
      </c>
      <c r="AZ35" s="38"/>
      <c r="BA35" s="38">
        <f t="shared" ref="BA35:BA36" si="34">AY35-BC35-BE35-BG35</f>
        <v>0.40605000000000008</v>
      </c>
      <c r="BB35" s="38"/>
      <c r="BC35" s="38">
        <v>0.23</v>
      </c>
      <c r="BD35" s="38"/>
      <c r="BE35" s="38">
        <v>0.28999999999999998</v>
      </c>
      <c r="BF35" s="38"/>
      <c r="BG35" s="38">
        <v>0.3</v>
      </c>
      <c r="BH35" s="38"/>
      <c r="BI35" s="38">
        <v>1.23</v>
      </c>
      <c r="BJ35" s="38"/>
      <c r="BK35" s="38">
        <f t="shared" ref="BK35:BK36" si="35">BI35-BM35-BO35-BQ35</f>
        <v>0.35999999999999993</v>
      </c>
      <c r="BL35" s="38"/>
      <c r="BM35" s="38">
        <v>0.3</v>
      </c>
      <c r="BN35" s="38"/>
      <c r="BO35" s="38">
        <v>0.25</v>
      </c>
      <c r="BP35" s="38"/>
      <c r="BQ35" s="38">
        <v>0.32</v>
      </c>
      <c r="BR35" s="38"/>
    </row>
    <row r="36" spans="1:70" s="23" customFormat="1" x14ac:dyDescent="0.25">
      <c r="A36" s="1"/>
      <c r="B36" s="3" t="s">
        <v>75</v>
      </c>
      <c r="C36" s="1"/>
      <c r="D36" s="1"/>
      <c r="E36" s="38">
        <v>0.36981100333410821</v>
      </c>
      <c r="F36" s="38"/>
      <c r="G36" s="38">
        <v>0.36429724941282721</v>
      </c>
      <c r="H36" s="38"/>
      <c r="I36" s="38">
        <v>0.33649000000000001</v>
      </c>
      <c r="J36" s="38"/>
      <c r="K36" s="38">
        <v>1.3181653886281621</v>
      </c>
      <c r="L36" s="22"/>
      <c r="M36" s="38">
        <v>0.28985345853493599</v>
      </c>
      <c r="N36" s="38"/>
      <c r="O36" s="38">
        <v>0.40133999999999997</v>
      </c>
      <c r="P36" s="38"/>
      <c r="Q36" s="38">
        <v>0.35249000000000003</v>
      </c>
      <c r="R36" s="38"/>
      <c r="S36" s="38">
        <v>0.27448654146506363</v>
      </c>
      <c r="T36" s="38"/>
      <c r="U36" s="38">
        <v>1.34141</v>
      </c>
      <c r="V36" s="38"/>
      <c r="W36" s="38">
        <f>U36-Y36-AA36-AC36</f>
        <v>0.32611341407031991</v>
      </c>
      <c r="X36" s="38"/>
      <c r="Y36" s="38">
        <f>1.01529658592968-AA36-AC36</f>
        <v>0.34876886802229312</v>
      </c>
      <c r="Z36" s="38"/>
      <c r="AA36" s="38">
        <f>0.666527717907387-AC36</f>
        <v>0.30177284440712104</v>
      </c>
      <c r="AB36" s="38"/>
      <c r="AC36" s="38">
        <v>0.36475487350026592</v>
      </c>
      <c r="AD36" s="38"/>
      <c r="AE36" s="38">
        <v>1.2563800000000001</v>
      </c>
      <c r="AF36" s="38"/>
      <c r="AG36" s="38">
        <f t="shared" si="32"/>
        <v>0.32766237612148374</v>
      </c>
      <c r="AH36" s="38"/>
      <c r="AI36" s="38">
        <v>0.28090762387851642</v>
      </c>
      <c r="AJ36" s="38"/>
      <c r="AK36" s="38">
        <v>0.39789999999999998</v>
      </c>
      <c r="AL36" s="38"/>
      <c r="AM36" s="38">
        <f>AM35</f>
        <v>0.24990999999999999</v>
      </c>
      <c r="AN36" s="38"/>
      <c r="AO36" s="38">
        <v>0.79896999999999996</v>
      </c>
      <c r="AP36" s="38"/>
      <c r="AQ36" s="38">
        <f t="shared" si="33"/>
        <v>0.39543978526463663</v>
      </c>
      <c r="AR36" s="38"/>
      <c r="AS36" s="38">
        <v>0.21210999999999999</v>
      </c>
      <c r="AT36" s="38"/>
      <c r="AU36" s="38">
        <v>7.1098936901706378E-2</v>
      </c>
      <c r="AV36" s="38"/>
      <c r="AW36" s="38">
        <v>0.12032127783365695</v>
      </c>
      <c r="AX36" s="38"/>
      <c r="AY36" s="38">
        <v>1.2260500000000001</v>
      </c>
      <c r="AZ36" s="38"/>
      <c r="BA36" s="38">
        <f t="shared" si="34"/>
        <v>0.40605000000000008</v>
      </c>
      <c r="BB36" s="38"/>
      <c r="BC36" s="38">
        <v>0.23</v>
      </c>
      <c r="BD36" s="38"/>
      <c r="BE36" s="38">
        <v>0.28999999999999998</v>
      </c>
      <c r="BF36" s="38"/>
      <c r="BG36" s="38">
        <v>0.3</v>
      </c>
      <c r="BH36" s="38"/>
      <c r="BI36" s="38">
        <v>1.23</v>
      </c>
      <c r="BJ36" s="38"/>
      <c r="BK36" s="38">
        <f t="shared" si="35"/>
        <v>0.35999999999999993</v>
      </c>
      <c r="BL36" s="38"/>
      <c r="BM36" s="38">
        <v>0.3</v>
      </c>
      <c r="BN36" s="38"/>
      <c r="BO36" s="38">
        <v>0.25</v>
      </c>
      <c r="BP36" s="38"/>
      <c r="BQ36" s="38">
        <v>0.32</v>
      </c>
      <c r="BR36" s="38"/>
    </row>
    <row r="37" spans="1:70" x14ac:dyDescent="0.25">
      <c r="A37" s="39" t="s">
        <v>25</v>
      </c>
      <c r="B37" s="39"/>
      <c r="C37" s="39"/>
      <c r="D37" s="39"/>
      <c r="E37" s="40"/>
      <c r="F37" s="40"/>
      <c r="G37" s="40"/>
      <c r="H37" s="40"/>
      <c r="I37" s="41"/>
      <c r="J37" s="42"/>
      <c r="K37" s="40"/>
      <c r="L37" s="40"/>
      <c r="M37" s="40"/>
      <c r="N37" s="40"/>
      <c r="O37" s="40"/>
      <c r="P37" s="40"/>
      <c r="Q37" s="40"/>
      <c r="R37" s="40"/>
      <c r="S37" s="41"/>
      <c r="T37" s="42"/>
      <c r="U37" s="41"/>
      <c r="V37" s="42"/>
      <c r="W37" s="41"/>
      <c r="X37" s="42"/>
      <c r="Y37" s="41"/>
      <c r="Z37" s="42"/>
      <c r="AA37" s="41"/>
      <c r="AB37" s="42"/>
      <c r="AC37" s="43"/>
      <c r="AD37" s="42"/>
      <c r="AE37" s="41"/>
      <c r="AF37" s="42"/>
      <c r="AG37" s="41"/>
      <c r="AH37" s="42"/>
      <c r="AI37" s="41"/>
      <c r="AJ37" s="42"/>
      <c r="AK37" s="41"/>
      <c r="AL37" s="42"/>
      <c r="AM37" s="41"/>
      <c r="AN37" s="42"/>
      <c r="AO37" s="41"/>
      <c r="AP37" s="42"/>
      <c r="AQ37" s="41"/>
      <c r="AR37" s="42"/>
      <c r="AS37" s="41"/>
      <c r="AT37" s="42"/>
      <c r="AU37" s="41"/>
      <c r="AV37" s="42"/>
      <c r="AW37" s="41"/>
      <c r="AX37" s="42"/>
      <c r="AY37" s="41"/>
      <c r="AZ37" s="42"/>
      <c r="BA37" s="41"/>
      <c r="BB37" s="42"/>
      <c r="BC37" s="41"/>
      <c r="BD37" s="42"/>
      <c r="BE37" s="41"/>
      <c r="BF37" s="42"/>
      <c r="BG37" s="41"/>
      <c r="BH37" s="42"/>
      <c r="BI37" s="41"/>
      <c r="BJ37" s="42"/>
      <c r="BK37" s="41"/>
      <c r="BL37" s="42"/>
      <c r="BM37" s="41"/>
      <c r="BN37" s="42"/>
      <c r="BO37" s="41"/>
      <c r="BP37" s="42"/>
      <c r="BQ37" s="41"/>
      <c r="BR37" s="42"/>
    </row>
    <row r="38" spans="1:70" x14ac:dyDescent="0.25">
      <c r="A38" s="3"/>
      <c r="B38" s="3"/>
      <c r="C38" s="3"/>
      <c r="D38" s="3"/>
      <c r="E38" s="214"/>
      <c r="F38" s="214"/>
      <c r="G38" s="214"/>
      <c r="H38" s="214"/>
      <c r="I38" s="212"/>
      <c r="J38" s="214"/>
      <c r="K38" s="4"/>
      <c r="L38" s="4"/>
      <c r="M38" s="214"/>
      <c r="N38" s="214"/>
      <c r="O38" s="214"/>
      <c r="P38" s="214"/>
      <c r="Q38" s="214"/>
      <c r="R38" s="214"/>
      <c r="S38" s="212"/>
      <c r="T38" s="214"/>
      <c r="U38" s="212"/>
      <c r="V38" s="214"/>
      <c r="W38" s="212"/>
      <c r="X38" s="214"/>
      <c r="Y38" s="212"/>
      <c r="Z38" s="214"/>
      <c r="AA38" s="212"/>
      <c r="AB38" s="6"/>
      <c r="AC38" s="13"/>
      <c r="AD38" s="6"/>
      <c r="AE38" s="13"/>
      <c r="AF38" s="6"/>
      <c r="AG38" s="13"/>
      <c r="AH38" s="6"/>
      <c r="AI38" s="13"/>
      <c r="AJ38" s="6"/>
      <c r="AK38" s="13"/>
      <c r="AL38" s="6"/>
      <c r="AM38" s="13"/>
      <c r="AN38" s="6"/>
      <c r="AO38" s="13"/>
      <c r="AP38" s="6"/>
      <c r="AQ38" s="13"/>
      <c r="AR38" s="6"/>
      <c r="AS38" s="13"/>
      <c r="AT38" s="6"/>
      <c r="AU38" s="13"/>
      <c r="AV38" s="6"/>
      <c r="AW38" s="13"/>
      <c r="AX38" s="6"/>
      <c r="AY38" s="13"/>
      <c r="AZ38" s="6"/>
      <c r="BA38" s="13"/>
      <c r="BB38" s="6"/>
      <c r="BC38" s="13"/>
      <c r="BD38" s="6"/>
      <c r="BE38" s="13"/>
      <c r="BF38" s="6"/>
      <c r="BG38" s="13"/>
      <c r="BH38" s="6"/>
      <c r="BI38" s="13"/>
      <c r="BJ38" s="6"/>
      <c r="BK38" s="13"/>
      <c r="BL38" s="6"/>
      <c r="BM38" s="13"/>
      <c r="BN38" s="6"/>
      <c r="BO38" s="13"/>
      <c r="BP38" s="6"/>
      <c r="BQ38" s="13"/>
      <c r="BR38" s="6"/>
    </row>
    <row r="39" spans="1:70" x14ac:dyDescent="0.25">
      <c r="E39" s="213"/>
      <c r="F39" s="213"/>
      <c r="G39" s="213"/>
      <c r="H39" s="213"/>
      <c r="I39" s="213"/>
      <c r="J39" s="213"/>
      <c r="M39" s="213"/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13"/>
      <c r="AA39" s="213"/>
    </row>
  </sheetData>
  <mergeCells count="1">
    <mergeCell ref="E4:BQ4"/>
  </mergeCells>
  <conditionalFormatting sqref="A38">
    <cfRule type="duplicateValues" dxfId="140" priority="25"/>
  </conditionalFormatting>
  <conditionalFormatting sqref="E31">
    <cfRule type="expression" dxfId="139" priority="3">
      <formula>E31&lt;&gt;#REF!</formula>
    </cfRule>
  </conditionalFormatting>
  <conditionalFormatting sqref="G31">
    <cfRule type="expression" dxfId="138" priority="5">
      <formula>G31&lt;&gt;#REF!</formula>
    </cfRule>
  </conditionalFormatting>
  <conditionalFormatting sqref="I31">
    <cfRule type="expression" dxfId="137" priority="7">
      <formula>I31&lt;&gt;#REF!</formula>
    </cfRule>
  </conditionalFormatting>
  <conditionalFormatting sqref="O31">
    <cfRule type="expression" dxfId="135" priority="1">
      <formula>O31&lt;&gt;#REF!</formula>
    </cfRule>
  </conditionalFormatting>
  <conditionalFormatting sqref="Q31">
    <cfRule type="expression" dxfId="134" priority="2">
      <formula>Q31&lt;&gt;#REF!</formula>
    </cfRule>
  </conditionalFormatting>
  <conditionalFormatting sqref="S31 U31 Y31 AA31 AE31 AI31 AK31 AM31 AO31 AS31 AU31 AW31 AY31 BC31 BE31 BG31 BI31 BM31 BO31 BQ31">
    <cfRule type="expression" dxfId="133" priority="26">
      <formula>S31&lt;&gt;#REF!</formula>
    </cfRule>
  </conditionalFormatting>
  <conditionalFormatting sqref="W31">
    <cfRule type="expression" dxfId="132" priority="17">
      <formula>W31&lt;&gt;#REF!</formula>
    </cfRule>
  </conditionalFormatting>
  <conditionalFormatting sqref="AC31">
    <cfRule type="expression" dxfId="131" priority="23">
      <formula>AC31&lt;&gt;#REF!</formula>
    </cfRule>
  </conditionalFormatting>
  <conditionalFormatting sqref="AG31">
    <cfRule type="expression" dxfId="130" priority="19">
      <formula>AG31&lt;&gt;#REF!</formula>
    </cfRule>
  </conditionalFormatting>
  <conditionalFormatting sqref="AQ31">
    <cfRule type="expression" dxfId="129" priority="20">
      <formula>AQ31&lt;&gt;#REF!</formula>
    </cfRule>
  </conditionalFormatting>
  <conditionalFormatting sqref="BA31">
    <cfRule type="expression" dxfId="128" priority="21">
      <formula>BA31&lt;&gt;#REF!</formula>
    </cfRule>
  </conditionalFormatting>
  <conditionalFormatting sqref="BK31">
    <cfRule type="expression" dxfId="127" priority="22">
      <formula>BK31&lt;&gt;#REF!</formula>
    </cfRule>
  </conditionalFormatting>
  <pageMargins left="0.51181102362204722" right="0.51181102362204722" top="0.78740157480314965" bottom="0.78740157480314965" header="0.31496062992125984" footer="0.31496062992125984"/>
  <pageSetup paperSize="9" scale="48" orientation="portrait" r:id="rId1"/>
  <headerFooter>
    <oddFooter>&amp;C&amp;1#&amp;"Calibri"&amp;9&amp;K737373Informação Interna</oddFooter>
  </headerFooter>
  <customProperties>
    <customPr name="_pios_id" r:id="rId2"/>
    <customPr name="EpmWorksheetKeyString_GUID" r:id="rId3"/>
  </customProperties>
  <drawing r:id="rId4"/>
  <legacyDrawing r:id="rId5"/>
  <controls>
    <mc:AlternateContent xmlns:mc="http://schemas.openxmlformats.org/markup-compatibility/2006">
      <mc:Choice Requires="x14">
        <control shapeId="5121" r:id="rId6" name="FPMExcelClientSheetOptions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200025</xdr:colOff>
                <xdr:row>0</xdr:row>
                <xdr:rowOff>0</xdr:rowOff>
              </to>
            </anchor>
          </controlPr>
        </control>
      </mc:Choice>
      <mc:Fallback>
        <control shapeId="5121" r:id="rId6" name="FPMExcelClientSheetOptionstb1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61534-9BB9-4F59-8DFB-3D99CD025278}">
  <sheetPr>
    <tabColor rgb="FFEEAA6F"/>
  </sheetPr>
  <dimension ref="A1:AW71"/>
  <sheetViews>
    <sheetView showGridLines="0" topLeftCell="A3" zoomScale="90" zoomScaleNormal="90" workbookViewId="0">
      <pane xSplit="2" ySplit="4" topLeftCell="C48" activePane="bottomRight" state="frozen"/>
      <selection pane="topRight"/>
      <selection pane="bottomLeft"/>
      <selection pane="bottomRight" activeCell="K68" sqref="K68"/>
    </sheetView>
  </sheetViews>
  <sheetFormatPr defaultColWidth="9.140625" defaultRowHeight="10.5" outlineLevelCol="1" x14ac:dyDescent="0.15"/>
  <cols>
    <col min="1" max="1" width="56.7109375" style="79" bestFit="1" customWidth="1"/>
    <col min="2" max="2" width="0.85546875" style="79" customWidth="1"/>
    <col min="3" max="3" width="12.85546875" style="79" customWidth="1"/>
    <col min="4" max="4" width="0.85546875" style="79" customWidth="1"/>
    <col min="5" max="5" width="12.85546875" style="79" customWidth="1"/>
    <col min="6" max="6" width="0.85546875" style="79" customWidth="1"/>
    <col min="7" max="7" width="12.85546875" style="79" customWidth="1"/>
    <col min="8" max="8" width="0.85546875" style="79" customWidth="1"/>
    <col min="9" max="9" width="12.85546875" style="79" customWidth="1"/>
    <col min="10" max="10" width="0.85546875" style="79" customWidth="1"/>
    <col min="11" max="11" width="12.85546875" style="79" customWidth="1"/>
    <col min="12" max="12" width="0.85546875" style="79" customWidth="1"/>
    <col min="13" max="13" width="12.85546875" style="79" customWidth="1"/>
    <col min="14" max="14" width="0.85546875" style="79" customWidth="1"/>
    <col min="15" max="15" width="12.7109375" style="80" customWidth="1"/>
    <col min="16" max="16" width="0.85546875" style="80" customWidth="1"/>
    <col min="17" max="17" width="12.7109375" style="80" customWidth="1"/>
    <col min="18" max="18" width="0.85546875" style="80" customWidth="1" outlineLevel="1"/>
    <col min="19" max="19" width="12.7109375" style="80" customWidth="1" outlineLevel="1"/>
    <col min="20" max="20" width="0.85546875" style="80" customWidth="1" outlineLevel="1"/>
    <col min="21" max="21" width="12.7109375" style="80" customWidth="1" outlineLevel="1"/>
    <col min="22" max="22" width="0.85546875" style="80" customWidth="1" outlineLevel="1"/>
    <col min="23" max="23" width="12.7109375" style="80" customWidth="1" outlineLevel="1"/>
    <col min="24" max="24" width="0.85546875" style="80" customWidth="1"/>
    <col min="25" max="25" width="12.7109375" style="80" customWidth="1"/>
    <col min="26" max="26" width="0.85546875" style="79" customWidth="1" outlineLevel="1"/>
    <col min="27" max="27" width="12.7109375" style="80" customWidth="1" outlineLevel="1"/>
    <col min="28" max="28" width="0.85546875" style="80" customWidth="1" outlineLevel="1"/>
    <col min="29" max="29" width="12.7109375" style="80" customWidth="1" outlineLevel="1"/>
    <col min="30" max="30" width="0.85546875" style="80" customWidth="1" outlineLevel="1"/>
    <col min="31" max="31" width="12.7109375" style="80" customWidth="1" outlineLevel="1"/>
    <col min="32" max="32" width="0.85546875" style="80" customWidth="1"/>
    <col min="33" max="33" width="12.7109375" style="80" customWidth="1"/>
    <col min="34" max="34" width="0.85546875" style="79" customWidth="1" outlineLevel="1"/>
    <col min="35" max="35" width="12.7109375" style="80" customWidth="1" outlineLevel="1"/>
    <col min="36" max="36" width="0.85546875" style="80" customWidth="1" outlineLevel="1"/>
    <col min="37" max="37" width="12.7109375" style="80" customWidth="1" outlineLevel="1"/>
    <col min="38" max="38" width="0.85546875" style="80" customWidth="1" outlineLevel="1"/>
    <col min="39" max="39" width="12.7109375" style="80" customWidth="1" outlineLevel="1"/>
    <col min="40" max="40" width="0.85546875" style="80" customWidth="1"/>
    <col min="41" max="41" width="12.7109375" style="80" customWidth="1"/>
    <col min="42" max="42" width="0.85546875" style="79" customWidth="1" outlineLevel="1"/>
    <col min="43" max="43" width="12.7109375" style="80" customWidth="1" outlineLevel="1"/>
    <col min="44" max="44" width="0.85546875" style="80" customWidth="1" outlineLevel="1"/>
    <col min="45" max="45" width="12.7109375" style="80" customWidth="1" outlineLevel="1"/>
    <col min="46" max="46" width="0.85546875" style="80" customWidth="1" outlineLevel="1"/>
    <col min="47" max="47" width="12.7109375" style="80" customWidth="1" outlineLevel="1"/>
    <col min="48" max="48" width="0.85546875" style="80" customWidth="1"/>
    <col min="49" max="49" width="12.7109375" style="80" customWidth="1"/>
    <col min="50" max="16384" width="9.140625" style="80"/>
  </cols>
  <sheetData>
    <row r="1" spans="1:49" s="56" customFormat="1" ht="14.1" customHeight="1" x14ac:dyDescent="0.15">
      <c r="A1" s="9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Z1" s="55"/>
      <c r="AH1" s="55"/>
      <c r="AP1" s="55"/>
    </row>
    <row r="2" spans="1:49" s="56" customFormat="1" ht="14.1" customHeight="1" x14ac:dyDescent="0.15">
      <c r="A2" s="9"/>
    </row>
    <row r="3" spans="1:49" s="56" customFormat="1" x14ac:dyDescent="0.15">
      <c r="A3" s="156"/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158"/>
      <c r="AI3" s="158"/>
      <c r="AJ3" s="158"/>
      <c r="AK3" s="158"/>
      <c r="AL3" s="158"/>
      <c r="AM3" s="158"/>
      <c r="AN3" s="158"/>
      <c r="AO3" s="158"/>
      <c r="AP3" s="158"/>
      <c r="AQ3" s="158"/>
      <c r="AR3" s="158"/>
      <c r="AS3" s="158"/>
      <c r="AT3" s="158"/>
      <c r="AU3" s="158"/>
      <c r="AV3" s="158"/>
      <c r="AW3" s="158"/>
    </row>
    <row r="4" spans="1:49" s="56" customFormat="1" ht="19.5" customHeight="1" x14ac:dyDescent="0.15">
      <c r="A4" s="152"/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</row>
    <row r="5" spans="1:49" s="56" customFormat="1" ht="21" customHeight="1" x14ac:dyDescent="0.25">
      <c r="A5" s="170" t="s">
        <v>156</v>
      </c>
      <c r="B5" s="158"/>
      <c r="C5" s="216"/>
      <c r="D5" s="216"/>
      <c r="E5" s="216"/>
      <c r="F5" s="216"/>
      <c r="G5" s="216" t="s">
        <v>1</v>
      </c>
      <c r="H5" s="216"/>
      <c r="I5" s="216"/>
      <c r="J5" s="216"/>
      <c r="K5" s="216"/>
      <c r="L5" s="216"/>
      <c r="M5" s="216"/>
      <c r="N5" s="216"/>
      <c r="O5" s="216"/>
      <c r="P5" s="216"/>
      <c r="Q5" s="216"/>
      <c r="R5" s="216"/>
      <c r="S5" s="216"/>
      <c r="T5" s="216"/>
      <c r="U5" s="216"/>
      <c r="V5" s="216"/>
      <c r="W5" s="216"/>
      <c r="X5" s="216"/>
      <c r="Y5" s="216"/>
      <c r="Z5" s="216"/>
      <c r="AA5" s="216"/>
      <c r="AB5" s="216"/>
      <c r="AC5" s="216"/>
      <c r="AD5" s="216"/>
      <c r="AE5" s="216"/>
      <c r="AF5" s="216"/>
      <c r="AG5" s="216"/>
      <c r="AH5" s="216"/>
      <c r="AI5" s="216"/>
      <c r="AJ5" s="216"/>
      <c r="AK5" s="216"/>
      <c r="AL5" s="216"/>
      <c r="AM5" s="216"/>
      <c r="AN5" s="216"/>
      <c r="AO5" s="216"/>
      <c r="AP5" s="216"/>
      <c r="AQ5" s="216"/>
      <c r="AR5" s="216"/>
      <c r="AS5" s="216"/>
      <c r="AT5" s="216"/>
      <c r="AU5" s="216"/>
      <c r="AV5" s="216"/>
      <c r="AW5" s="216"/>
    </row>
    <row r="6" spans="1:49" s="56" customFormat="1" ht="24" customHeight="1" x14ac:dyDescent="0.15">
      <c r="A6" s="161" t="s">
        <v>80</v>
      </c>
      <c r="B6" s="158"/>
      <c r="C6" s="159" t="s">
        <v>292</v>
      </c>
      <c r="D6" s="158"/>
      <c r="E6" s="159" t="s">
        <v>288</v>
      </c>
      <c r="F6" s="158"/>
      <c r="G6" s="159" t="s">
        <v>283</v>
      </c>
      <c r="H6" s="158"/>
      <c r="I6" s="159">
        <v>2023</v>
      </c>
      <c r="J6" s="158"/>
      <c r="K6" s="159" t="s">
        <v>271</v>
      </c>
      <c r="L6" s="158"/>
      <c r="M6" s="159" t="s">
        <v>231</v>
      </c>
      <c r="N6" s="158"/>
      <c r="O6" s="159" t="s">
        <v>76</v>
      </c>
      <c r="P6" s="160"/>
      <c r="Q6" s="159">
        <v>2022</v>
      </c>
      <c r="R6" s="160"/>
      <c r="S6" s="159" t="s">
        <v>146</v>
      </c>
      <c r="T6" s="160"/>
      <c r="U6" s="159" t="s">
        <v>147</v>
      </c>
      <c r="V6" s="160"/>
      <c r="W6" s="159" t="s">
        <v>77</v>
      </c>
      <c r="X6" s="160"/>
      <c r="Y6" s="159">
        <v>2021</v>
      </c>
      <c r="Z6" s="158"/>
      <c r="AA6" s="159" t="s">
        <v>149</v>
      </c>
      <c r="AB6" s="160"/>
      <c r="AC6" s="159" t="s">
        <v>148</v>
      </c>
      <c r="AD6" s="160"/>
      <c r="AE6" s="159" t="s">
        <v>128</v>
      </c>
      <c r="AF6" s="160"/>
      <c r="AG6" s="159">
        <v>2020</v>
      </c>
      <c r="AH6" s="158"/>
      <c r="AI6" s="159" t="s">
        <v>150</v>
      </c>
      <c r="AJ6" s="160"/>
      <c r="AK6" s="159" t="s">
        <v>151</v>
      </c>
      <c r="AL6" s="160"/>
      <c r="AM6" s="159" t="s">
        <v>133</v>
      </c>
      <c r="AN6" s="160"/>
      <c r="AO6" s="159">
        <v>2019</v>
      </c>
      <c r="AP6" s="158"/>
      <c r="AQ6" s="159" t="s">
        <v>152</v>
      </c>
      <c r="AR6" s="160"/>
      <c r="AS6" s="159" t="s">
        <v>153</v>
      </c>
      <c r="AT6" s="160"/>
      <c r="AU6" s="159" t="s">
        <v>137</v>
      </c>
      <c r="AV6" s="160"/>
      <c r="AW6" s="159">
        <v>2018</v>
      </c>
    </row>
    <row r="7" spans="1:49" s="58" customFormat="1" ht="14.1" customHeight="1" x14ac:dyDescent="0.15">
      <c r="A7" s="57" t="s">
        <v>81</v>
      </c>
      <c r="B7" s="57"/>
      <c r="C7" s="95"/>
      <c r="H7" s="57"/>
      <c r="J7" s="57"/>
      <c r="K7" s="218"/>
      <c r="L7" s="57"/>
      <c r="Q7" s="95"/>
      <c r="Y7" s="95"/>
      <c r="Z7" s="57"/>
      <c r="AG7" s="95"/>
      <c r="AH7" s="57"/>
      <c r="AO7" s="95"/>
      <c r="AP7" s="57"/>
      <c r="AW7" s="95"/>
    </row>
    <row r="8" spans="1:49" s="60" customFormat="1" ht="14.1" customHeight="1" x14ac:dyDescent="0.15">
      <c r="A8" s="59" t="s">
        <v>82</v>
      </c>
      <c r="B8" s="59"/>
      <c r="C8" s="96"/>
      <c r="D8" s="61"/>
      <c r="F8" s="61"/>
      <c r="H8" s="59"/>
      <c r="J8" s="59"/>
      <c r="K8" s="219"/>
      <c r="L8" s="59"/>
      <c r="N8" s="61"/>
      <c r="P8" s="61"/>
      <c r="Q8" s="96"/>
      <c r="R8" s="61"/>
      <c r="T8" s="61"/>
      <c r="V8" s="61"/>
      <c r="X8" s="61"/>
      <c r="Y8" s="96"/>
      <c r="Z8" s="59"/>
      <c r="AB8" s="61"/>
      <c r="AD8" s="61"/>
      <c r="AF8" s="61"/>
      <c r="AG8" s="96"/>
      <c r="AH8" s="59"/>
      <c r="AJ8" s="61"/>
      <c r="AL8" s="61"/>
      <c r="AN8" s="61"/>
      <c r="AO8" s="96"/>
      <c r="AP8" s="59"/>
      <c r="AR8" s="61"/>
      <c r="AT8" s="61"/>
      <c r="AV8" s="61"/>
      <c r="AW8" s="96"/>
    </row>
    <row r="9" spans="1:49" s="58" customFormat="1" ht="14.1" customHeight="1" x14ac:dyDescent="0.15">
      <c r="A9" s="62" t="s">
        <v>66</v>
      </c>
      <c r="B9" s="62"/>
      <c r="C9" s="97">
        <v>11286</v>
      </c>
      <c r="D9" s="61"/>
      <c r="E9" s="63">
        <v>7370</v>
      </c>
      <c r="F9" s="61"/>
      <c r="G9" s="63">
        <v>3503</v>
      </c>
      <c r="H9" s="62"/>
      <c r="I9" s="63">
        <v>13775</v>
      </c>
      <c r="J9" s="62"/>
      <c r="K9" s="97">
        <v>11041</v>
      </c>
      <c r="L9" s="62"/>
      <c r="M9" s="63">
        <v>6690</v>
      </c>
      <c r="N9" s="61"/>
      <c r="O9" s="63">
        <v>2892</v>
      </c>
      <c r="P9" s="61"/>
      <c r="Q9" s="97">
        <v>14556</v>
      </c>
      <c r="R9" s="61"/>
      <c r="S9" s="63">
        <v>10933</v>
      </c>
      <c r="T9" s="61"/>
      <c r="U9" s="63">
        <v>7173</v>
      </c>
      <c r="V9" s="61"/>
      <c r="W9" s="63">
        <v>3889</v>
      </c>
      <c r="X9" s="61"/>
      <c r="Y9" s="97">
        <v>13240</v>
      </c>
      <c r="Z9" s="62"/>
      <c r="AA9" s="63">
        <v>9365</v>
      </c>
      <c r="AB9" s="61"/>
      <c r="AC9" s="63">
        <v>6701</v>
      </c>
      <c r="AD9" s="61"/>
      <c r="AE9" s="63">
        <v>2406</v>
      </c>
      <c r="AF9" s="61"/>
      <c r="AG9" s="97">
        <v>7535</v>
      </c>
      <c r="AH9" s="62"/>
      <c r="AI9" s="63">
        <v>3595</v>
      </c>
      <c r="AJ9" s="61"/>
      <c r="AK9" s="63">
        <v>1647</v>
      </c>
      <c r="AL9" s="61"/>
      <c r="AM9" s="63">
        <v>1059</v>
      </c>
      <c r="AN9" s="61"/>
      <c r="AO9" s="97">
        <v>10730</v>
      </c>
      <c r="AP9" s="62"/>
      <c r="AQ9" s="63">
        <v>7028</v>
      </c>
      <c r="AR9" s="61"/>
      <c r="AS9" s="63">
        <v>5040</v>
      </c>
      <c r="AT9" s="61"/>
      <c r="AU9" s="63">
        <v>2425</v>
      </c>
      <c r="AV9" s="61"/>
      <c r="AW9" s="97">
        <v>9819</v>
      </c>
    </row>
    <row r="10" spans="1:49" s="58" customFormat="1" ht="14.1" customHeight="1" x14ac:dyDescent="0.15">
      <c r="A10" s="62" t="s">
        <v>59</v>
      </c>
      <c r="B10" s="62"/>
      <c r="C10" s="97">
        <v>-11488</v>
      </c>
      <c r="D10" s="61"/>
      <c r="E10" s="63">
        <v>-7494</v>
      </c>
      <c r="F10" s="61"/>
      <c r="G10" s="63">
        <v>-3630</v>
      </c>
      <c r="H10" s="62"/>
      <c r="I10" s="63">
        <v>-12330</v>
      </c>
      <c r="J10" s="62"/>
      <c r="K10" s="97">
        <v>-9393</v>
      </c>
      <c r="L10" s="62"/>
      <c r="M10" s="63">
        <v>-6195</v>
      </c>
      <c r="N10" s="61"/>
      <c r="O10" s="63">
        <v>-2848</v>
      </c>
      <c r="P10" s="61"/>
      <c r="Q10" s="97">
        <v>-11479</v>
      </c>
      <c r="R10" s="61"/>
      <c r="S10" s="63">
        <v>-8606</v>
      </c>
      <c r="T10" s="61"/>
      <c r="U10" s="63">
        <v>-5511</v>
      </c>
      <c r="V10" s="61"/>
      <c r="W10" s="63">
        <v>-2663</v>
      </c>
      <c r="X10" s="61"/>
      <c r="Y10" s="97">
        <v>-10397</v>
      </c>
      <c r="Z10" s="62"/>
      <c r="AA10" s="63">
        <v>-7849</v>
      </c>
      <c r="AB10" s="61"/>
      <c r="AC10" s="63">
        <v>-5474</v>
      </c>
      <c r="AD10" s="61"/>
      <c r="AE10" s="63">
        <v>-2194</v>
      </c>
      <c r="AF10" s="61"/>
      <c r="AG10" s="97">
        <v>-6980</v>
      </c>
      <c r="AH10" s="62"/>
      <c r="AI10" s="63">
        <v>-3612</v>
      </c>
      <c r="AJ10" s="61"/>
      <c r="AK10" s="63">
        <v>-1902</v>
      </c>
      <c r="AL10" s="61"/>
      <c r="AM10" s="63">
        <v>-1274</v>
      </c>
      <c r="AN10" s="61"/>
      <c r="AO10" s="97">
        <v>-10272</v>
      </c>
      <c r="AP10" s="62"/>
      <c r="AQ10" s="63">
        <v>-7020</v>
      </c>
      <c r="AR10" s="61"/>
      <c r="AS10" s="63">
        <v>-5084</v>
      </c>
      <c r="AT10" s="61"/>
      <c r="AU10" s="63">
        <v>-2624</v>
      </c>
      <c r="AV10" s="61"/>
      <c r="AW10" s="97">
        <v>-9537</v>
      </c>
    </row>
    <row r="11" spans="1:49" s="58" customFormat="1" ht="14.1" customHeight="1" x14ac:dyDescent="0.15">
      <c r="A11" s="64" t="s">
        <v>35</v>
      </c>
      <c r="B11" s="64"/>
      <c r="C11" s="97">
        <v>70</v>
      </c>
      <c r="D11" s="61"/>
      <c r="E11" s="63">
        <v>-45</v>
      </c>
      <c r="F11" s="61"/>
      <c r="G11" s="63">
        <v>-14</v>
      </c>
      <c r="H11" s="64"/>
      <c r="I11" s="63">
        <v>281</v>
      </c>
      <c r="J11" s="64"/>
      <c r="K11" s="97">
        <v>75</v>
      </c>
      <c r="L11" s="64"/>
      <c r="M11" s="63">
        <v>61</v>
      </c>
      <c r="N11" s="61"/>
      <c r="O11" s="63">
        <v>12</v>
      </c>
      <c r="P11" s="61"/>
      <c r="Q11" s="97">
        <v>18</v>
      </c>
      <c r="R11" s="61"/>
      <c r="S11" s="63">
        <v>-425</v>
      </c>
      <c r="T11" s="61"/>
      <c r="U11" s="63">
        <v>-13</v>
      </c>
      <c r="V11" s="61"/>
      <c r="W11" s="63">
        <v>-13</v>
      </c>
      <c r="X11" s="61"/>
      <c r="Y11" s="97">
        <v>443</v>
      </c>
      <c r="Z11" s="64"/>
      <c r="AA11" s="63">
        <v>59</v>
      </c>
      <c r="AB11" s="61"/>
      <c r="AC11" s="63">
        <v>10</v>
      </c>
      <c r="AD11" s="61"/>
      <c r="AE11" s="63">
        <v>7</v>
      </c>
      <c r="AF11" s="61"/>
      <c r="AG11" s="97">
        <v>96</v>
      </c>
      <c r="AH11" s="64"/>
      <c r="AI11" s="63">
        <v>81</v>
      </c>
      <c r="AJ11" s="61"/>
      <c r="AK11" s="63">
        <v>34</v>
      </c>
      <c r="AL11" s="61"/>
      <c r="AM11" s="63">
        <v>119</v>
      </c>
      <c r="AN11" s="61"/>
      <c r="AO11" s="97">
        <v>221</v>
      </c>
      <c r="AP11" s="64"/>
      <c r="AQ11" s="63">
        <v>191</v>
      </c>
      <c r="AR11" s="61"/>
      <c r="AS11" s="63">
        <v>168</v>
      </c>
      <c r="AT11" s="61"/>
      <c r="AU11" s="63">
        <v>167</v>
      </c>
      <c r="AV11" s="61"/>
      <c r="AW11" s="97">
        <v>223</v>
      </c>
    </row>
    <row r="12" spans="1:49" s="58" customFormat="1" ht="14.1" customHeight="1" x14ac:dyDescent="0.15">
      <c r="A12" s="64" t="s">
        <v>83</v>
      </c>
      <c r="B12" s="64"/>
      <c r="C12" s="97">
        <v>1251</v>
      </c>
      <c r="E12" s="63">
        <v>883</v>
      </c>
      <c r="G12" s="63">
        <v>389</v>
      </c>
      <c r="H12" s="64"/>
      <c r="I12" s="63">
        <v>1703</v>
      </c>
      <c r="J12" s="64"/>
      <c r="K12" s="97">
        <v>1404</v>
      </c>
      <c r="L12" s="64"/>
      <c r="M12" s="63">
        <v>907</v>
      </c>
      <c r="O12" s="63">
        <v>468</v>
      </c>
      <c r="Q12" s="97">
        <v>1737</v>
      </c>
      <c r="S12" s="63">
        <v>1006</v>
      </c>
      <c r="U12" s="63">
        <v>561</v>
      </c>
      <c r="W12" s="63">
        <v>348</v>
      </c>
      <c r="Y12" s="97">
        <v>-63</v>
      </c>
      <c r="Z12" s="64"/>
      <c r="AA12" s="63">
        <v>298</v>
      </c>
      <c r="AC12" s="63">
        <v>129</v>
      </c>
      <c r="AE12" s="63">
        <v>47</v>
      </c>
      <c r="AG12" s="97">
        <v>30</v>
      </c>
      <c r="AH12" s="64"/>
      <c r="AI12" s="63">
        <v>341</v>
      </c>
      <c r="AK12" s="63">
        <v>296</v>
      </c>
      <c r="AM12" s="63">
        <v>224</v>
      </c>
      <c r="AO12" s="97">
        <v>110</v>
      </c>
      <c r="AP12" s="64"/>
      <c r="AQ12" s="63">
        <v>173</v>
      </c>
      <c r="AS12" s="63">
        <v>94</v>
      </c>
      <c r="AU12" s="63">
        <v>50</v>
      </c>
      <c r="AW12" s="97">
        <v>249</v>
      </c>
    </row>
    <row r="13" spans="1:49" s="58" customFormat="1" ht="14.1" customHeight="1" x14ac:dyDescent="0.15">
      <c r="A13" s="64" t="s">
        <v>84</v>
      </c>
      <c r="B13" s="64"/>
      <c r="C13" s="97">
        <v>936</v>
      </c>
      <c r="E13" s="63">
        <v>628</v>
      </c>
      <c r="G13" s="63">
        <v>303</v>
      </c>
      <c r="H13" s="64"/>
      <c r="I13" s="63">
        <v>1176</v>
      </c>
      <c r="J13" s="64"/>
      <c r="K13" s="97">
        <v>803</v>
      </c>
      <c r="L13" s="64"/>
      <c r="M13" s="63">
        <v>554</v>
      </c>
      <c r="O13" s="63">
        <v>259</v>
      </c>
      <c r="Q13" s="97">
        <v>855</v>
      </c>
      <c r="S13" s="63">
        <v>626</v>
      </c>
      <c r="U13" s="63">
        <v>414</v>
      </c>
      <c r="W13" s="63">
        <v>194</v>
      </c>
      <c r="Y13" s="97">
        <v>722</v>
      </c>
      <c r="Z13" s="64"/>
      <c r="AA13" s="63">
        <v>541</v>
      </c>
      <c r="AC13" s="63">
        <v>358</v>
      </c>
      <c r="AE13" s="63">
        <v>178</v>
      </c>
      <c r="AG13" s="97">
        <v>627</v>
      </c>
      <c r="AH13" s="64"/>
      <c r="AI13" s="63">
        <v>448</v>
      </c>
      <c r="AK13" s="63">
        <v>283</v>
      </c>
      <c r="AM13" s="63">
        <v>142</v>
      </c>
      <c r="AO13" s="97">
        <v>726</v>
      </c>
      <c r="AP13" s="64"/>
      <c r="AQ13" s="63">
        <v>477</v>
      </c>
      <c r="AS13" s="63">
        <v>322</v>
      </c>
      <c r="AU13" s="63">
        <v>167</v>
      </c>
      <c r="AW13" s="97">
        <v>825</v>
      </c>
    </row>
    <row r="14" spans="1:49" s="58" customFormat="1" ht="14.1" customHeight="1" x14ac:dyDescent="0.15">
      <c r="A14" s="64" t="s">
        <v>85</v>
      </c>
      <c r="B14" s="64"/>
      <c r="C14" s="97">
        <v>-495</v>
      </c>
      <c r="E14" s="63">
        <v>-341</v>
      </c>
      <c r="G14" s="63">
        <v>-42</v>
      </c>
      <c r="H14" s="64"/>
      <c r="I14" s="63">
        <v>-769</v>
      </c>
      <c r="J14" s="64"/>
      <c r="K14" s="97">
        <v>-696</v>
      </c>
      <c r="L14" s="64"/>
      <c r="M14" s="63">
        <v>-490</v>
      </c>
      <c r="O14" s="63">
        <v>-242</v>
      </c>
      <c r="Q14" s="97">
        <v>-598</v>
      </c>
      <c r="S14" s="63">
        <v>-403</v>
      </c>
      <c r="U14" s="63">
        <v>-227</v>
      </c>
      <c r="W14" s="63">
        <v>-71</v>
      </c>
      <c r="Y14" s="97">
        <v>-129</v>
      </c>
      <c r="Z14" s="64"/>
      <c r="AA14" s="63">
        <v>-93</v>
      </c>
      <c r="AC14" s="63">
        <v>-85</v>
      </c>
      <c r="AE14" s="63">
        <v>-18</v>
      </c>
      <c r="AG14" s="97">
        <v>-117</v>
      </c>
      <c r="AH14" s="64"/>
      <c r="AI14" s="63">
        <v>-137</v>
      </c>
      <c r="AK14" s="63">
        <v>-121</v>
      </c>
      <c r="AM14" s="63">
        <v>-69</v>
      </c>
      <c r="AO14" s="97">
        <v>-126</v>
      </c>
      <c r="AP14" s="64"/>
      <c r="AQ14" s="63">
        <v>-109</v>
      </c>
      <c r="AS14" s="63">
        <v>-97</v>
      </c>
      <c r="AU14" s="63">
        <v>-19</v>
      </c>
      <c r="AW14" s="97">
        <v>-148</v>
      </c>
    </row>
    <row r="15" spans="1:49" s="58" customFormat="1" ht="14.1" customHeight="1" x14ac:dyDescent="0.15">
      <c r="A15" s="64" t="s">
        <v>86</v>
      </c>
      <c r="B15" s="64"/>
      <c r="C15" s="97">
        <v>14</v>
      </c>
      <c r="E15" s="63">
        <v>10</v>
      </c>
      <c r="G15" s="63">
        <v>5</v>
      </c>
      <c r="H15" s="64"/>
      <c r="I15" s="63">
        <v>25</v>
      </c>
      <c r="J15" s="64"/>
      <c r="K15" s="97">
        <v>10</v>
      </c>
      <c r="L15" s="64"/>
      <c r="M15" s="63">
        <v>12</v>
      </c>
      <c r="O15" s="63">
        <v>6</v>
      </c>
      <c r="Q15" s="97">
        <v>27</v>
      </c>
      <c r="S15" s="63">
        <v>11</v>
      </c>
      <c r="U15" s="63">
        <v>17</v>
      </c>
      <c r="W15" s="63">
        <v>4</v>
      </c>
      <c r="Y15" s="97">
        <v>21</v>
      </c>
      <c r="Z15" s="64"/>
      <c r="AA15" s="63">
        <v>11</v>
      </c>
      <c r="AC15" s="63">
        <v>9</v>
      </c>
      <c r="AE15" s="63">
        <v>3</v>
      </c>
      <c r="AG15" s="97">
        <v>25</v>
      </c>
      <c r="AH15" s="64"/>
      <c r="AI15" s="63">
        <v>27</v>
      </c>
      <c r="AK15" s="63">
        <v>28</v>
      </c>
      <c r="AM15" s="63">
        <v>3</v>
      </c>
      <c r="AO15" s="97">
        <v>11</v>
      </c>
      <c r="AP15" s="64"/>
      <c r="AQ15" s="63">
        <v>7</v>
      </c>
      <c r="AS15" s="63">
        <v>5</v>
      </c>
      <c r="AU15" s="63">
        <v>4</v>
      </c>
      <c r="AW15" s="97">
        <v>3</v>
      </c>
    </row>
    <row r="16" spans="1:49" s="58" customFormat="1" ht="14.1" customHeight="1" collapsed="1" x14ac:dyDescent="0.15">
      <c r="A16" s="64" t="s">
        <v>87</v>
      </c>
      <c r="B16" s="64"/>
      <c r="C16" s="97">
        <v>0</v>
      </c>
      <c r="E16" s="63">
        <v>0</v>
      </c>
      <c r="G16" s="63">
        <v>0</v>
      </c>
      <c r="H16" s="64"/>
      <c r="I16" s="63">
        <v>-409</v>
      </c>
      <c r="J16" s="64"/>
      <c r="K16" s="97">
        <v>-409</v>
      </c>
      <c r="L16" s="64"/>
      <c r="M16" s="63">
        <v>-409</v>
      </c>
      <c r="O16" s="63">
        <v>0</v>
      </c>
      <c r="Q16" s="97">
        <v>-2551</v>
      </c>
      <c r="S16" s="63">
        <v>-1501</v>
      </c>
      <c r="U16" s="63">
        <v>-1187</v>
      </c>
      <c r="W16" s="63">
        <v>-1187</v>
      </c>
      <c r="Y16" s="97">
        <v>-903</v>
      </c>
      <c r="Z16" s="64"/>
      <c r="AA16" s="63">
        <v>0</v>
      </c>
      <c r="AC16" s="63">
        <v>0</v>
      </c>
      <c r="AE16" s="63">
        <v>0</v>
      </c>
      <c r="AG16" s="97">
        <v>69</v>
      </c>
      <c r="AH16" s="64"/>
      <c r="AI16" s="63">
        <v>31</v>
      </c>
      <c r="AK16" s="63">
        <v>0</v>
      </c>
      <c r="AM16" s="63">
        <v>0</v>
      </c>
      <c r="AO16" s="97">
        <v>-317</v>
      </c>
      <c r="AP16" s="64"/>
      <c r="AQ16" s="63">
        <v>-27</v>
      </c>
      <c r="AS16" s="63">
        <v>-27</v>
      </c>
      <c r="AU16" s="63">
        <v>0</v>
      </c>
      <c r="AW16" s="97">
        <v>-502</v>
      </c>
    </row>
    <row r="17" spans="1:49" s="58" customFormat="1" ht="14.1" customHeight="1" x14ac:dyDescent="0.15">
      <c r="A17" s="64" t="s">
        <v>278</v>
      </c>
      <c r="B17" s="64"/>
      <c r="C17" s="97">
        <v>96</v>
      </c>
      <c r="E17" s="63">
        <v>-10</v>
      </c>
      <c r="G17" s="63">
        <v>-57</v>
      </c>
      <c r="H17" s="64"/>
      <c r="I17" s="63">
        <v>-1117</v>
      </c>
      <c r="J17" s="64"/>
      <c r="K17" s="97">
        <v>-1039</v>
      </c>
      <c r="L17" s="64"/>
      <c r="M17" s="63">
        <v>-79</v>
      </c>
      <c r="O17" s="63">
        <v>12</v>
      </c>
      <c r="Q17" s="97">
        <v>-489</v>
      </c>
      <c r="S17" s="63">
        <v>-522</v>
      </c>
      <c r="U17" s="63">
        <v>-336</v>
      </c>
      <c r="W17" s="63">
        <v>-22</v>
      </c>
      <c r="Y17" s="97"/>
      <c r="Z17" s="64"/>
      <c r="AA17" s="63"/>
      <c r="AC17" s="63"/>
      <c r="AE17" s="63"/>
      <c r="AG17" s="97"/>
      <c r="AH17" s="64"/>
      <c r="AI17" s="63"/>
      <c r="AK17" s="63"/>
      <c r="AM17" s="63"/>
      <c r="AO17" s="97"/>
      <c r="AP17" s="64"/>
      <c r="AQ17" s="63"/>
      <c r="AS17" s="63"/>
      <c r="AU17" s="63"/>
      <c r="AW17" s="97"/>
    </row>
    <row r="18" spans="1:49" s="58" customFormat="1" ht="14.1" customHeight="1" x14ac:dyDescent="0.15">
      <c r="A18" s="64" t="s">
        <v>183</v>
      </c>
      <c r="B18" s="64"/>
      <c r="C18" s="97">
        <v>0</v>
      </c>
      <c r="E18" s="63">
        <v>-4</v>
      </c>
      <c r="G18" s="63">
        <v>-4</v>
      </c>
      <c r="H18" s="64"/>
      <c r="I18" s="63">
        <v>-116</v>
      </c>
      <c r="J18" s="64"/>
      <c r="K18" s="97">
        <v>95</v>
      </c>
      <c r="L18" s="64"/>
      <c r="M18" s="63">
        <v>94</v>
      </c>
      <c r="O18" s="63">
        <v>93</v>
      </c>
      <c r="Q18" s="97">
        <v>0</v>
      </c>
      <c r="S18" s="63">
        <v>0</v>
      </c>
      <c r="U18" s="63">
        <v>0</v>
      </c>
      <c r="W18" s="63">
        <v>0</v>
      </c>
      <c r="Y18" s="97">
        <v>-597</v>
      </c>
      <c r="Z18" s="64"/>
      <c r="AA18" s="63">
        <v>-597</v>
      </c>
      <c r="AC18" s="63">
        <v>-518</v>
      </c>
      <c r="AE18" s="63">
        <v>0</v>
      </c>
      <c r="AG18" s="97">
        <v>0</v>
      </c>
      <c r="AH18" s="64"/>
      <c r="AI18" s="63">
        <v>0</v>
      </c>
      <c r="AK18" s="63">
        <v>0</v>
      </c>
      <c r="AM18" s="63">
        <v>0</v>
      </c>
      <c r="AO18" s="97">
        <v>0</v>
      </c>
      <c r="AP18" s="64"/>
      <c r="AQ18" s="63">
        <v>0</v>
      </c>
      <c r="AS18" s="63">
        <v>0</v>
      </c>
      <c r="AU18" s="63">
        <v>0</v>
      </c>
      <c r="AW18" s="97">
        <v>0</v>
      </c>
    </row>
    <row r="19" spans="1:49" s="58" customFormat="1" ht="14.1" customHeight="1" x14ac:dyDescent="0.15">
      <c r="A19" s="64" t="s">
        <v>184</v>
      </c>
      <c r="B19" s="64"/>
      <c r="C19" s="97">
        <v>0</v>
      </c>
      <c r="E19" s="63">
        <v>0</v>
      </c>
      <c r="G19" s="63">
        <v>0</v>
      </c>
      <c r="H19" s="64"/>
      <c r="I19" s="63">
        <v>0</v>
      </c>
      <c r="J19" s="64"/>
      <c r="K19" s="97">
        <v>0</v>
      </c>
      <c r="L19" s="64"/>
      <c r="M19" s="63">
        <v>0</v>
      </c>
      <c r="O19" s="63">
        <v>0</v>
      </c>
      <c r="Q19" s="97">
        <v>0</v>
      </c>
      <c r="S19" s="63">
        <v>0</v>
      </c>
      <c r="U19" s="63">
        <v>0</v>
      </c>
      <c r="W19" s="63">
        <v>0</v>
      </c>
      <c r="Y19" s="97">
        <v>-142</v>
      </c>
      <c r="Z19" s="64"/>
      <c r="AA19" s="63">
        <v>-144</v>
      </c>
      <c r="AC19" s="63">
        <v>-142</v>
      </c>
      <c r="AE19" s="63">
        <v>0</v>
      </c>
      <c r="AG19" s="97">
        <v>0</v>
      </c>
      <c r="AH19" s="64"/>
      <c r="AI19" s="63">
        <v>0</v>
      </c>
      <c r="AK19" s="63">
        <v>0</v>
      </c>
      <c r="AM19" s="63">
        <v>0</v>
      </c>
      <c r="AO19" s="97">
        <v>0</v>
      </c>
      <c r="AP19" s="64"/>
      <c r="AQ19" s="63">
        <v>0</v>
      </c>
      <c r="AS19" s="63">
        <v>0</v>
      </c>
      <c r="AU19" s="63">
        <v>0</v>
      </c>
      <c r="AW19" s="97">
        <v>0</v>
      </c>
    </row>
    <row r="20" spans="1:49" s="58" customFormat="1" ht="14.1" customHeight="1" x14ac:dyDescent="0.15">
      <c r="A20" s="64" t="s">
        <v>88</v>
      </c>
      <c r="B20" s="64"/>
      <c r="C20" s="97">
        <v>0</v>
      </c>
      <c r="E20" s="63">
        <v>0</v>
      </c>
      <c r="G20" s="63">
        <v>0</v>
      </c>
      <c r="H20" s="64"/>
      <c r="I20" s="63">
        <v>0</v>
      </c>
      <c r="J20" s="64"/>
      <c r="K20" s="97">
        <v>0</v>
      </c>
      <c r="L20" s="64"/>
      <c r="M20" s="63">
        <v>0</v>
      </c>
      <c r="O20" s="63">
        <v>0</v>
      </c>
      <c r="Q20" s="97">
        <v>0</v>
      </c>
      <c r="S20" s="63">
        <v>0</v>
      </c>
      <c r="U20" s="63">
        <v>0</v>
      </c>
      <c r="W20" s="63">
        <v>0</v>
      </c>
      <c r="Y20" s="97">
        <v>0</v>
      </c>
      <c r="Z20" s="64"/>
      <c r="AA20" s="63">
        <v>0</v>
      </c>
      <c r="AC20" s="63">
        <v>0</v>
      </c>
      <c r="AE20" s="63">
        <v>0</v>
      </c>
      <c r="AG20" s="97">
        <v>0</v>
      </c>
      <c r="AH20" s="64"/>
      <c r="AI20" s="63">
        <v>0</v>
      </c>
      <c r="AK20" s="63">
        <v>0</v>
      </c>
      <c r="AM20" s="63">
        <v>0</v>
      </c>
      <c r="AO20" s="97">
        <v>0</v>
      </c>
      <c r="AP20" s="64"/>
      <c r="AQ20" s="63">
        <v>0</v>
      </c>
      <c r="AS20" s="63">
        <v>0</v>
      </c>
      <c r="AU20" s="63">
        <v>0</v>
      </c>
      <c r="AW20" s="97">
        <v>0</v>
      </c>
    </row>
    <row r="21" spans="1:49" s="58" customFormat="1" ht="14.1" customHeight="1" x14ac:dyDescent="0.15">
      <c r="A21" s="64" t="s">
        <v>89</v>
      </c>
      <c r="B21" s="64"/>
      <c r="C21" s="97">
        <v>7</v>
      </c>
      <c r="E21" s="63">
        <v>6</v>
      </c>
      <c r="G21" s="63">
        <v>4</v>
      </c>
      <c r="H21" s="64"/>
      <c r="I21" s="63">
        <v>25</v>
      </c>
      <c r="J21" s="64"/>
      <c r="K21" s="97">
        <v>8</v>
      </c>
      <c r="L21" s="64"/>
      <c r="M21" s="63">
        <v>5</v>
      </c>
      <c r="O21" s="63">
        <v>2</v>
      </c>
      <c r="Q21" s="97">
        <v>7</v>
      </c>
      <c r="S21" s="63">
        <v>5</v>
      </c>
      <c r="U21" s="63">
        <v>2</v>
      </c>
      <c r="W21" s="63">
        <v>0</v>
      </c>
      <c r="Y21" s="97">
        <v>5</v>
      </c>
      <c r="Z21" s="64"/>
      <c r="AA21" s="63">
        <v>4</v>
      </c>
      <c r="AC21" s="63">
        <v>4</v>
      </c>
      <c r="AE21" s="63">
        <v>21</v>
      </c>
      <c r="AG21" s="97">
        <v>-63</v>
      </c>
      <c r="AH21" s="64"/>
      <c r="AI21" s="63">
        <v>-66</v>
      </c>
      <c r="AK21" s="63">
        <v>-33</v>
      </c>
      <c r="AM21" s="63">
        <v>-13</v>
      </c>
      <c r="AO21" s="97">
        <v>184</v>
      </c>
      <c r="AP21" s="64"/>
      <c r="AQ21" s="63">
        <v>64</v>
      </c>
      <c r="AS21" s="63">
        <v>36</v>
      </c>
      <c r="AU21" s="63">
        <v>21</v>
      </c>
      <c r="AW21" s="97">
        <v>220</v>
      </c>
    </row>
    <row r="22" spans="1:49" s="58" customFormat="1" ht="14.1" customHeight="1" x14ac:dyDescent="0.15">
      <c r="A22" s="64"/>
      <c r="B22" s="64"/>
      <c r="C22" s="98">
        <f>SUM(C9:C21)</f>
        <v>1677</v>
      </c>
      <c r="E22" s="65">
        <f>SUM(E9:E21)</f>
        <v>1003</v>
      </c>
      <c r="G22" s="65">
        <f>SUM(G9:G21)</f>
        <v>457</v>
      </c>
      <c r="H22" s="64"/>
      <c r="I22" s="65">
        <f>SUM(I9:I21)</f>
        <v>2244</v>
      </c>
      <c r="J22" s="64"/>
      <c r="K22" s="98">
        <f>SUM(K9:K21)</f>
        <v>1899</v>
      </c>
      <c r="L22" s="64"/>
      <c r="M22" s="65">
        <f>SUM(M9:M21)</f>
        <v>1150</v>
      </c>
      <c r="O22" s="65">
        <f>SUM(O9:O21)</f>
        <v>654</v>
      </c>
      <c r="Q22" s="98">
        <f>SUM(Q9:Q21)</f>
        <v>2083</v>
      </c>
      <c r="S22" s="65">
        <f>SUM(S9:S21)</f>
        <v>1124</v>
      </c>
      <c r="U22" s="65">
        <f>SUM(U9:U21)</f>
        <v>893</v>
      </c>
      <c r="W22" s="65">
        <f>SUM(W9:W21)</f>
        <v>479</v>
      </c>
      <c r="Y22" s="98">
        <f>SUM(Y9:Y21)</f>
        <v>2200</v>
      </c>
      <c r="Z22" s="64"/>
      <c r="AA22" s="65">
        <f>SUM(AA9:AA21)</f>
        <v>1595</v>
      </c>
      <c r="AC22" s="65">
        <f>SUM(AC9:AC21)</f>
        <v>992</v>
      </c>
      <c r="AE22" s="65">
        <f>SUM(AE9:AE21)</f>
        <v>450</v>
      </c>
      <c r="AG22" s="98">
        <f>SUM(AG9:AG21)</f>
        <v>1222</v>
      </c>
      <c r="AH22" s="64"/>
      <c r="AI22" s="65">
        <f>SUM(AI9:AI21)</f>
        <v>708</v>
      </c>
      <c r="AK22" s="65">
        <f>SUM(AK9:AK21)</f>
        <v>232</v>
      </c>
      <c r="AM22" s="65">
        <f>SUM(AM9:AM21)</f>
        <v>191</v>
      </c>
      <c r="AO22" s="98">
        <f>SUM(AO9:AO21)</f>
        <v>1267</v>
      </c>
      <c r="AP22" s="64"/>
      <c r="AQ22" s="65">
        <f>SUM(AQ9:AQ21)</f>
        <v>784</v>
      </c>
      <c r="AS22" s="65">
        <f>SUM(AS9:AS21)</f>
        <v>457</v>
      </c>
      <c r="AU22" s="65">
        <f>SUM(AU9:AU21)</f>
        <v>191</v>
      </c>
      <c r="AW22" s="98">
        <f>SUM(AW9:AW21)</f>
        <v>1152</v>
      </c>
    </row>
    <row r="23" spans="1:49" s="58" customFormat="1" ht="14.1" customHeight="1" x14ac:dyDescent="0.15">
      <c r="A23" s="59" t="s">
        <v>90</v>
      </c>
      <c r="B23" s="59"/>
      <c r="C23" s="95"/>
      <c r="H23" s="59"/>
      <c r="J23" s="59"/>
      <c r="K23" s="95"/>
      <c r="L23" s="59"/>
      <c r="Q23" s="95"/>
      <c r="Y23" s="95"/>
      <c r="Z23" s="59"/>
      <c r="AG23" s="95"/>
      <c r="AH23" s="59"/>
      <c r="AO23" s="95"/>
      <c r="AP23" s="59"/>
      <c r="AW23" s="95"/>
    </row>
    <row r="24" spans="1:49" s="58" customFormat="1" ht="14.1" customHeight="1" x14ac:dyDescent="0.15">
      <c r="A24" s="66" t="s">
        <v>91</v>
      </c>
      <c r="B24" s="66"/>
      <c r="C24" s="97">
        <v>-368</v>
      </c>
      <c r="E24" s="63">
        <v>-262</v>
      </c>
      <c r="G24" s="63">
        <v>-125</v>
      </c>
      <c r="H24" s="66"/>
      <c r="I24" s="63">
        <v>259</v>
      </c>
      <c r="J24" s="66"/>
      <c r="K24" s="97">
        <v>222</v>
      </c>
      <c r="L24" s="66"/>
      <c r="M24" s="63">
        <v>81</v>
      </c>
      <c r="O24" s="63">
        <v>131</v>
      </c>
      <c r="Q24" s="97">
        <v>-12</v>
      </c>
      <c r="S24" s="63">
        <v>-99</v>
      </c>
      <c r="U24" s="63">
        <v>-227</v>
      </c>
      <c r="W24" s="63">
        <v>-56</v>
      </c>
      <c r="Y24" s="97">
        <v>-216</v>
      </c>
      <c r="Z24" s="66"/>
      <c r="AA24" s="63">
        <v>-300</v>
      </c>
      <c r="AC24" s="63">
        <v>-131</v>
      </c>
      <c r="AE24" s="63">
        <v>-7</v>
      </c>
      <c r="AG24" s="97">
        <v>-116</v>
      </c>
      <c r="AH24" s="66"/>
      <c r="AI24" s="63">
        <v>-160</v>
      </c>
      <c r="AK24" s="63">
        <v>25</v>
      </c>
      <c r="AM24" s="63">
        <v>59</v>
      </c>
      <c r="AO24" s="97">
        <v>210</v>
      </c>
      <c r="AP24" s="66"/>
      <c r="AQ24" s="63">
        <v>136</v>
      </c>
      <c r="AS24" s="63">
        <v>50</v>
      </c>
      <c r="AU24" s="63">
        <v>91</v>
      </c>
      <c r="AW24" s="97">
        <v>-262</v>
      </c>
    </row>
    <row r="25" spans="1:49" s="58" customFormat="1" ht="14.1" customHeight="1" x14ac:dyDescent="0.15">
      <c r="A25" s="66" t="s">
        <v>92</v>
      </c>
      <c r="B25" s="66"/>
      <c r="C25" s="97">
        <v>-47</v>
      </c>
      <c r="E25" s="63">
        <v>-85</v>
      </c>
      <c r="G25" s="63">
        <v>-81</v>
      </c>
      <c r="H25" s="66"/>
      <c r="I25" s="63">
        <v>112</v>
      </c>
      <c r="J25" s="66"/>
      <c r="K25" s="97">
        <v>-15</v>
      </c>
      <c r="L25" s="66"/>
      <c r="M25" s="63">
        <v>-40</v>
      </c>
      <c r="O25" s="63">
        <v>-109</v>
      </c>
      <c r="Q25" s="97">
        <v>-267</v>
      </c>
      <c r="S25" s="63">
        <v>-358</v>
      </c>
      <c r="U25" s="63">
        <v>-366</v>
      </c>
      <c r="W25" s="63">
        <v>-273</v>
      </c>
      <c r="Y25" s="97">
        <v>-540</v>
      </c>
      <c r="Z25" s="66"/>
      <c r="AA25" s="63">
        <v>-317</v>
      </c>
      <c r="AC25" s="63">
        <v>-248</v>
      </c>
      <c r="AE25" s="63">
        <v>-179</v>
      </c>
      <c r="AG25" s="97">
        <v>-23</v>
      </c>
      <c r="AH25" s="66"/>
      <c r="AI25" s="63">
        <v>-2</v>
      </c>
      <c r="AK25" s="63">
        <v>-75</v>
      </c>
      <c r="AM25" s="63">
        <v>-107</v>
      </c>
      <c r="AO25" s="97">
        <v>43</v>
      </c>
      <c r="AP25" s="66"/>
      <c r="AQ25" s="63">
        <v>-33</v>
      </c>
      <c r="AS25" s="63">
        <v>-154</v>
      </c>
      <c r="AU25" s="63">
        <v>-132</v>
      </c>
      <c r="AW25" s="97">
        <v>-43</v>
      </c>
    </row>
    <row r="26" spans="1:49" s="58" customFormat="1" ht="14.1" customHeight="1" x14ac:dyDescent="0.15">
      <c r="A26" s="66" t="s">
        <v>93</v>
      </c>
      <c r="B26" s="66"/>
      <c r="C26" s="97">
        <v>523</v>
      </c>
      <c r="E26" s="63">
        <v>271</v>
      </c>
      <c r="G26" s="63">
        <v>31</v>
      </c>
      <c r="H26" s="66"/>
      <c r="I26" s="63">
        <v>677</v>
      </c>
      <c r="J26" s="66"/>
      <c r="K26" s="97">
        <v>220</v>
      </c>
      <c r="L26" s="66"/>
      <c r="M26" s="63">
        <v>115</v>
      </c>
      <c r="O26" s="63">
        <v>-20</v>
      </c>
      <c r="Q26" s="97">
        <v>652</v>
      </c>
      <c r="S26" s="63">
        <v>288</v>
      </c>
      <c r="U26" s="63">
        <v>157</v>
      </c>
      <c r="W26" s="63">
        <v>-1</v>
      </c>
      <c r="Y26" s="97">
        <v>-313</v>
      </c>
      <c r="Z26" s="66"/>
      <c r="AA26" s="63">
        <v>-347</v>
      </c>
      <c r="AC26" s="63">
        <v>214</v>
      </c>
      <c r="AE26" s="63">
        <v>87</v>
      </c>
      <c r="AG26" s="97">
        <v>172</v>
      </c>
      <c r="AH26" s="66"/>
      <c r="AI26" s="63">
        <v>171</v>
      </c>
      <c r="AK26" s="63">
        <v>-62</v>
      </c>
      <c r="AM26" s="63">
        <v>-53</v>
      </c>
      <c r="AO26" s="97">
        <v>28</v>
      </c>
      <c r="AP26" s="66"/>
      <c r="AQ26" s="63">
        <v>11</v>
      </c>
      <c r="AS26" s="63">
        <v>8</v>
      </c>
      <c r="AU26" s="63">
        <v>-84</v>
      </c>
      <c r="AW26" s="97">
        <v>-15</v>
      </c>
    </row>
    <row r="27" spans="1:49" s="58" customFormat="1" ht="14.1" customHeight="1" x14ac:dyDescent="0.15">
      <c r="A27" s="66" t="s">
        <v>94</v>
      </c>
      <c r="B27" s="66"/>
      <c r="C27" s="97">
        <v>-306</v>
      </c>
      <c r="E27" s="63">
        <v>-100</v>
      </c>
      <c r="G27" s="63">
        <v>37</v>
      </c>
      <c r="H27" s="66"/>
      <c r="I27" s="63">
        <v>-254</v>
      </c>
      <c r="J27" s="66"/>
      <c r="K27" s="97">
        <v>-383</v>
      </c>
      <c r="L27" s="66"/>
      <c r="M27" s="63">
        <v>-228</v>
      </c>
      <c r="O27" s="63">
        <v>-345</v>
      </c>
      <c r="Q27" s="97">
        <v>-222</v>
      </c>
      <c r="S27" s="63">
        <v>-200</v>
      </c>
      <c r="U27" s="63">
        <v>-7</v>
      </c>
      <c r="W27" s="63">
        <v>100</v>
      </c>
      <c r="Y27" s="97">
        <v>341</v>
      </c>
      <c r="Z27" s="66"/>
      <c r="AA27" s="63">
        <v>434</v>
      </c>
      <c r="AC27" s="63">
        <v>-164</v>
      </c>
      <c r="AE27" s="63">
        <v>-48</v>
      </c>
      <c r="AG27" s="97">
        <v>83</v>
      </c>
      <c r="AH27" s="66"/>
      <c r="AI27" s="63">
        <v>127</v>
      </c>
      <c r="AK27" s="63">
        <v>169</v>
      </c>
      <c r="AM27" s="63">
        <v>223</v>
      </c>
      <c r="AO27" s="97">
        <v>193</v>
      </c>
      <c r="AP27" s="66"/>
      <c r="AQ27" s="63">
        <v>204</v>
      </c>
      <c r="AS27" s="63">
        <v>298</v>
      </c>
      <c r="AU27" s="63">
        <v>347</v>
      </c>
      <c r="AW27" s="97">
        <v>383</v>
      </c>
    </row>
    <row r="28" spans="1:49" s="58" customFormat="1" ht="14.1" customHeight="1" x14ac:dyDescent="0.15">
      <c r="A28" s="66" t="s">
        <v>95</v>
      </c>
      <c r="B28" s="66"/>
      <c r="C28" s="97">
        <v>-288</v>
      </c>
      <c r="E28" s="63">
        <v>-122</v>
      </c>
      <c r="G28" s="63">
        <v>-21</v>
      </c>
      <c r="H28" s="66"/>
      <c r="I28" s="63">
        <v>-766</v>
      </c>
      <c r="J28" s="66"/>
      <c r="K28" s="97">
        <v>-416</v>
      </c>
      <c r="L28" s="66"/>
      <c r="M28" s="63">
        <v>-188</v>
      </c>
      <c r="O28" s="63">
        <v>-50</v>
      </c>
      <c r="Q28" s="97">
        <v>-567</v>
      </c>
      <c r="S28" s="63">
        <v>-424</v>
      </c>
      <c r="U28" s="63">
        <v>-320</v>
      </c>
      <c r="W28" s="63">
        <v>-152</v>
      </c>
      <c r="Y28" s="97">
        <v>-253</v>
      </c>
      <c r="Z28" s="66"/>
      <c r="AA28" s="63">
        <v>7</v>
      </c>
      <c r="AC28" s="63">
        <v>-40</v>
      </c>
      <c r="AE28" s="63">
        <v>-23</v>
      </c>
      <c r="AG28" s="97">
        <v>129</v>
      </c>
      <c r="AH28" s="66"/>
      <c r="AI28" s="63">
        <v>55</v>
      </c>
      <c r="AK28" s="63">
        <v>192</v>
      </c>
      <c r="AM28" s="63">
        <v>36</v>
      </c>
      <c r="AO28" s="97">
        <v>79</v>
      </c>
      <c r="AP28" s="66"/>
      <c r="AQ28" s="63">
        <v>-11</v>
      </c>
      <c r="AS28" s="63">
        <v>-13</v>
      </c>
      <c r="AU28" s="63">
        <v>68</v>
      </c>
      <c r="AW28" s="97">
        <v>-91</v>
      </c>
    </row>
    <row r="29" spans="1:49" s="58" customFormat="1" ht="14.1" customHeight="1" x14ac:dyDescent="0.15">
      <c r="A29" s="66" t="s">
        <v>96</v>
      </c>
      <c r="B29" s="67"/>
      <c r="C29" s="97">
        <v>114</v>
      </c>
      <c r="E29" s="63">
        <v>21</v>
      </c>
      <c r="G29" s="63">
        <v>-103</v>
      </c>
      <c r="H29" s="67"/>
      <c r="I29" s="63">
        <v>-58</v>
      </c>
      <c r="J29" s="67"/>
      <c r="K29" s="97">
        <v>-257</v>
      </c>
      <c r="L29" s="67"/>
      <c r="M29" s="63">
        <v>-132</v>
      </c>
      <c r="O29" s="63">
        <v>-109</v>
      </c>
      <c r="Q29" s="97">
        <v>-442</v>
      </c>
      <c r="S29" s="63">
        <v>-318</v>
      </c>
      <c r="U29" s="63">
        <v>-151</v>
      </c>
      <c r="W29" s="63">
        <v>-128</v>
      </c>
      <c r="Y29" s="97">
        <v>549</v>
      </c>
      <c r="Z29" s="67"/>
      <c r="AA29" s="63">
        <v>172</v>
      </c>
      <c r="AC29" s="63">
        <v>147</v>
      </c>
      <c r="AE29" s="63">
        <v>58</v>
      </c>
      <c r="AG29" s="97">
        <v>518</v>
      </c>
      <c r="AH29" s="67"/>
      <c r="AI29" s="63">
        <v>271</v>
      </c>
      <c r="AK29" s="63">
        <v>15</v>
      </c>
      <c r="AM29" s="63">
        <v>12</v>
      </c>
      <c r="AO29" s="97">
        <v>144</v>
      </c>
      <c r="AP29" s="67"/>
      <c r="AQ29" s="63">
        <v>17</v>
      </c>
      <c r="AS29" s="63">
        <v>-49</v>
      </c>
      <c r="AU29" s="63">
        <v>-42</v>
      </c>
      <c r="AW29" s="97">
        <v>131</v>
      </c>
    </row>
    <row r="30" spans="1:49" s="58" customFormat="1" ht="14.1" customHeight="1" x14ac:dyDescent="0.15">
      <c r="A30" s="66" t="s">
        <v>97</v>
      </c>
      <c r="B30" s="67"/>
      <c r="C30" s="97">
        <v>4</v>
      </c>
      <c r="E30" s="63">
        <v>-35</v>
      </c>
      <c r="G30" s="63">
        <v>-79</v>
      </c>
      <c r="H30" s="67"/>
      <c r="I30" s="63">
        <v>16</v>
      </c>
      <c r="J30" s="67"/>
      <c r="K30" s="97">
        <v>39</v>
      </c>
      <c r="L30" s="67"/>
      <c r="M30" s="63">
        <v>-10</v>
      </c>
      <c r="O30" s="63">
        <v>-41</v>
      </c>
      <c r="Q30" s="97">
        <v>-14</v>
      </c>
      <c r="S30" s="63">
        <v>47</v>
      </c>
      <c r="U30" s="63">
        <v>5</v>
      </c>
      <c r="W30" s="63">
        <v>-21</v>
      </c>
      <c r="Y30" s="97">
        <v>13</v>
      </c>
      <c r="Z30" s="67"/>
      <c r="AA30" s="63">
        <v>29</v>
      </c>
      <c r="AC30" s="63">
        <v>-4</v>
      </c>
      <c r="AE30" s="63">
        <v>-44</v>
      </c>
      <c r="AG30" s="97">
        <v>60</v>
      </c>
      <c r="AH30" s="67"/>
      <c r="AI30" s="63">
        <v>66</v>
      </c>
      <c r="AK30" s="63">
        <v>26</v>
      </c>
      <c r="AM30" s="63">
        <v>-9</v>
      </c>
      <c r="AO30" s="97">
        <v>-6</v>
      </c>
      <c r="AP30" s="67"/>
      <c r="AQ30" s="63">
        <v>-46</v>
      </c>
      <c r="AS30" s="63">
        <v>-100</v>
      </c>
      <c r="AU30" s="63">
        <v>-107</v>
      </c>
      <c r="AW30" s="97">
        <v>0</v>
      </c>
    </row>
    <row r="31" spans="1:49" s="58" customFormat="1" ht="14.1" customHeight="1" x14ac:dyDescent="0.15">
      <c r="A31" s="66" t="s">
        <v>98</v>
      </c>
      <c r="B31" s="67"/>
      <c r="C31" s="97">
        <v>-41</v>
      </c>
      <c r="E31" s="63">
        <v>119</v>
      </c>
      <c r="G31" s="63">
        <v>-27</v>
      </c>
      <c r="H31" s="67"/>
      <c r="I31" s="63">
        <v>-96</v>
      </c>
      <c r="J31" s="67"/>
      <c r="K31" s="97">
        <v>-47</v>
      </c>
      <c r="L31" s="67"/>
      <c r="M31" s="63">
        <v>2</v>
      </c>
      <c r="O31" s="63">
        <v>-12</v>
      </c>
      <c r="Q31" s="97">
        <v>-151</v>
      </c>
      <c r="S31" s="63">
        <v>411</v>
      </c>
      <c r="U31" s="63">
        <v>68</v>
      </c>
      <c r="W31" s="63">
        <v>30</v>
      </c>
      <c r="Y31" s="97">
        <v>279</v>
      </c>
      <c r="Z31" s="67"/>
      <c r="AA31" s="63">
        <v>84</v>
      </c>
      <c r="AC31" s="63">
        <v>32</v>
      </c>
      <c r="AE31" s="63">
        <v>47</v>
      </c>
      <c r="AG31" s="97">
        <v>-355</v>
      </c>
      <c r="AH31" s="67"/>
      <c r="AI31" s="63">
        <v>-190</v>
      </c>
      <c r="AK31" s="63">
        <v>-237</v>
      </c>
      <c r="AM31" s="63">
        <v>-284</v>
      </c>
      <c r="AO31" s="97">
        <v>-627</v>
      </c>
      <c r="AP31" s="67"/>
      <c r="AQ31" s="63">
        <v>-539</v>
      </c>
      <c r="AS31" s="63">
        <v>-374</v>
      </c>
      <c r="AU31" s="63">
        <v>-237</v>
      </c>
      <c r="AW31" s="97">
        <v>-1245</v>
      </c>
    </row>
    <row r="32" spans="1:49" s="58" customFormat="1" ht="14.1" customHeight="1" x14ac:dyDescent="0.15">
      <c r="A32" s="67"/>
      <c r="B32" s="67"/>
      <c r="C32" s="98">
        <f>SUM(C24:C31)</f>
        <v>-409</v>
      </c>
      <c r="E32" s="65">
        <f>SUM(E24:E31)</f>
        <v>-193</v>
      </c>
      <c r="G32" s="65">
        <f>SUM(G24:G31)</f>
        <v>-368</v>
      </c>
      <c r="H32" s="67"/>
      <c r="I32" s="65">
        <f>SUM(I24:I31)</f>
        <v>-110</v>
      </c>
      <c r="J32" s="67"/>
      <c r="K32" s="98">
        <f>SUM(K24:K31)</f>
        <v>-637</v>
      </c>
      <c r="L32" s="67"/>
      <c r="M32" s="65">
        <f>SUM(M24:M31)</f>
        <v>-400</v>
      </c>
      <c r="O32" s="65">
        <f>SUM(O24:O31)</f>
        <v>-555</v>
      </c>
      <c r="Q32" s="98">
        <f>SUM(Q24:Q31)</f>
        <v>-1023</v>
      </c>
      <c r="S32" s="65">
        <f>SUM(S24:S31)</f>
        <v>-653</v>
      </c>
      <c r="U32" s="65">
        <f>SUM(U24:U31)</f>
        <v>-841</v>
      </c>
      <c r="W32" s="65">
        <f>SUM(W24:W31)</f>
        <v>-501</v>
      </c>
      <c r="Y32" s="98">
        <f>SUM(Y24:Y31)</f>
        <v>-140</v>
      </c>
      <c r="Z32" s="67"/>
      <c r="AA32" s="65">
        <f>SUM(AA24:AA31)</f>
        <v>-238</v>
      </c>
      <c r="AC32" s="65">
        <f>SUM(AC24:AC31)</f>
        <v>-194</v>
      </c>
      <c r="AE32" s="65">
        <f>SUM(AE24:AE31)</f>
        <v>-109</v>
      </c>
      <c r="AG32" s="98">
        <f>SUM(AG24:AG31)</f>
        <v>468</v>
      </c>
      <c r="AH32" s="67"/>
      <c r="AI32" s="65">
        <f>SUM(AI24:AI31)</f>
        <v>338</v>
      </c>
      <c r="AK32" s="65">
        <f>SUM(AK24:AK31)</f>
        <v>53</v>
      </c>
      <c r="AM32" s="65">
        <f>SUM(AM24:AM31)</f>
        <v>-123</v>
      </c>
      <c r="AO32" s="98">
        <f>SUM(AO24:AO31)</f>
        <v>64</v>
      </c>
      <c r="AP32" s="67"/>
      <c r="AQ32" s="65">
        <f>SUM(AQ24:AQ31)</f>
        <v>-261</v>
      </c>
      <c r="AS32" s="65">
        <f>SUM(AS24:AS31)</f>
        <v>-334</v>
      </c>
      <c r="AU32" s="65">
        <f>SUM(AU24:AU31)</f>
        <v>-96</v>
      </c>
      <c r="AW32" s="98">
        <f>SUM(AW24:AW31)</f>
        <v>-1142</v>
      </c>
    </row>
    <row r="33" spans="1:49" s="58" customFormat="1" ht="14.1" customHeight="1" x14ac:dyDescent="0.15">
      <c r="A33" s="68" t="s">
        <v>99</v>
      </c>
      <c r="B33" s="68"/>
      <c r="C33" s="98">
        <f>C32+C22</f>
        <v>1268</v>
      </c>
      <c r="E33" s="65">
        <f>E32+E22</f>
        <v>810</v>
      </c>
      <c r="G33" s="65">
        <f>G32+G22</f>
        <v>89</v>
      </c>
      <c r="H33" s="68"/>
      <c r="I33" s="65">
        <f>I32+I22</f>
        <v>2134</v>
      </c>
      <c r="J33" s="68"/>
      <c r="K33" s="98">
        <f>K32+K22</f>
        <v>1262</v>
      </c>
      <c r="L33" s="68"/>
      <c r="M33" s="65">
        <f>M32+M22</f>
        <v>750</v>
      </c>
      <c r="O33" s="65">
        <f>O32+O22</f>
        <v>99</v>
      </c>
      <c r="Q33" s="98">
        <f>Q32+Q22</f>
        <v>1060</v>
      </c>
      <c r="S33" s="65">
        <f>S32+S22</f>
        <v>471</v>
      </c>
      <c r="U33" s="65">
        <f>U32+U22</f>
        <v>52</v>
      </c>
      <c r="W33" s="65">
        <f>W32+W22</f>
        <v>-22</v>
      </c>
      <c r="Y33" s="98">
        <f>Y32+Y22</f>
        <v>2060</v>
      </c>
      <c r="Z33" s="68"/>
      <c r="AA33" s="65">
        <f>AA32+AA22</f>
        <v>1357</v>
      </c>
      <c r="AC33" s="65">
        <f>AC32+AC22</f>
        <v>798</v>
      </c>
      <c r="AE33" s="65">
        <f>AE32+AE22</f>
        <v>341</v>
      </c>
      <c r="AG33" s="98">
        <f>AG32+AG22</f>
        <v>1690</v>
      </c>
      <c r="AH33" s="68"/>
      <c r="AI33" s="65">
        <f>AI32+AI22</f>
        <v>1046</v>
      </c>
      <c r="AK33" s="65">
        <f>AK32+AK22</f>
        <v>285</v>
      </c>
      <c r="AM33" s="65">
        <f>AM32+AM22</f>
        <v>68</v>
      </c>
      <c r="AO33" s="98">
        <f>AO32+AO22</f>
        <v>1331</v>
      </c>
      <c r="AP33" s="68"/>
      <c r="AQ33" s="65">
        <f>AQ32+AQ22</f>
        <v>523</v>
      </c>
      <c r="AS33" s="65">
        <f>AS32+AS22</f>
        <v>123</v>
      </c>
      <c r="AU33" s="65">
        <f>AU32+AU22</f>
        <v>95</v>
      </c>
      <c r="AW33" s="98">
        <f>AW32+AW22</f>
        <v>10</v>
      </c>
    </row>
    <row r="34" spans="1:49" s="58" customFormat="1" ht="14.1" customHeight="1" x14ac:dyDescent="0.15">
      <c r="A34" s="69" t="s">
        <v>100</v>
      </c>
      <c r="B34" s="69"/>
      <c r="C34" s="97">
        <v>-101</v>
      </c>
      <c r="E34" s="63">
        <v>-137</v>
      </c>
      <c r="G34" s="63">
        <v>-62</v>
      </c>
      <c r="H34" s="69"/>
      <c r="I34" s="63">
        <v>-89</v>
      </c>
      <c r="J34" s="69"/>
      <c r="K34" s="97">
        <v>-62</v>
      </c>
      <c r="L34" s="69"/>
      <c r="M34" s="63">
        <v>-47</v>
      </c>
      <c r="O34" s="63">
        <v>-15</v>
      </c>
      <c r="Q34" s="97">
        <v>-54</v>
      </c>
      <c r="S34" s="63">
        <v>-47</v>
      </c>
      <c r="U34" s="63">
        <v>-40</v>
      </c>
      <c r="W34" s="63">
        <v>-14</v>
      </c>
      <c r="Y34" s="97">
        <v>-345</v>
      </c>
      <c r="Z34" s="69"/>
      <c r="AA34" s="63">
        <v>-327</v>
      </c>
      <c r="AC34" s="63">
        <v>-171</v>
      </c>
      <c r="AE34" s="63">
        <v>-51</v>
      </c>
      <c r="AG34" s="97">
        <v>-194</v>
      </c>
      <c r="AH34" s="69"/>
      <c r="AI34" s="63">
        <v>-118</v>
      </c>
      <c r="AK34" s="63">
        <v>-83</v>
      </c>
      <c r="AM34" s="63">
        <v>-63</v>
      </c>
      <c r="AO34" s="97">
        <v>-175</v>
      </c>
      <c r="AP34" s="69"/>
      <c r="AQ34" s="63">
        <v>-58</v>
      </c>
      <c r="AS34" s="63">
        <v>-46</v>
      </c>
      <c r="AU34" s="63">
        <v>-18</v>
      </c>
      <c r="AW34" s="97">
        <v>-331</v>
      </c>
    </row>
    <row r="35" spans="1:49" s="58" customFormat="1" ht="14.1" customHeight="1" x14ac:dyDescent="0.15">
      <c r="A35" s="69" t="s">
        <v>101</v>
      </c>
      <c r="B35" s="69"/>
      <c r="C35" s="97">
        <v>-545</v>
      </c>
      <c r="E35" s="63">
        <v>-430</v>
      </c>
      <c r="G35" s="63">
        <v>-44</v>
      </c>
      <c r="H35" s="69"/>
      <c r="I35" s="63">
        <v>-1747</v>
      </c>
      <c r="J35" s="69"/>
      <c r="K35" s="97">
        <v>-1151</v>
      </c>
      <c r="L35" s="69"/>
      <c r="M35" s="63">
        <v>-648</v>
      </c>
      <c r="O35" s="63">
        <v>-189</v>
      </c>
      <c r="Q35" s="97">
        <v>-1140</v>
      </c>
      <c r="S35" s="63">
        <v>-421</v>
      </c>
      <c r="U35" s="63">
        <v>-370</v>
      </c>
      <c r="W35" s="63">
        <v>-9</v>
      </c>
      <c r="Y35" s="97">
        <v>-335</v>
      </c>
      <c r="Z35" s="69"/>
      <c r="AA35" s="63">
        <v>-88</v>
      </c>
      <c r="AC35" s="63">
        <v>-88</v>
      </c>
      <c r="AE35" s="63">
        <v>-7</v>
      </c>
      <c r="AG35" s="97">
        <v>-150</v>
      </c>
      <c r="AH35" s="69"/>
      <c r="AI35" s="63">
        <v>-105</v>
      </c>
      <c r="AK35" s="63">
        <v>-92</v>
      </c>
      <c r="AM35" s="63">
        <v>-13</v>
      </c>
      <c r="AO35" s="97">
        <v>-354</v>
      </c>
      <c r="AP35" s="69"/>
      <c r="AQ35" s="63">
        <v>-188</v>
      </c>
      <c r="AS35" s="63">
        <v>-157</v>
      </c>
      <c r="AU35" s="63">
        <v>-21</v>
      </c>
      <c r="AW35" s="97">
        <v>-341</v>
      </c>
    </row>
    <row r="36" spans="1:49" s="56" customFormat="1" ht="14.1" customHeight="1" thickBot="1" x14ac:dyDescent="0.2">
      <c r="A36" s="70" t="s">
        <v>102</v>
      </c>
      <c r="B36" s="70"/>
      <c r="C36" s="99">
        <f>SUM(C34:C35)+C33</f>
        <v>622</v>
      </c>
      <c r="E36" s="71">
        <f>SUM(E34:E35)+E33</f>
        <v>243</v>
      </c>
      <c r="G36" s="71">
        <f>SUM(G34:G35)+G33</f>
        <v>-17</v>
      </c>
      <c r="H36" s="70"/>
      <c r="I36" s="71">
        <f>SUM(I34:I35)+I33</f>
        <v>298</v>
      </c>
      <c r="J36" s="70"/>
      <c r="K36" s="99">
        <f>SUM(K34:K35)+K33</f>
        <v>49</v>
      </c>
      <c r="L36" s="70"/>
      <c r="M36" s="71">
        <f>SUM(M34:M35)+M33</f>
        <v>55</v>
      </c>
      <c r="O36" s="71">
        <f>SUM(O34:O35)+O33</f>
        <v>-105</v>
      </c>
      <c r="Q36" s="99">
        <f>SUM(Q34:Q35)+Q33</f>
        <v>-134</v>
      </c>
      <c r="S36" s="71">
        <f>SUM(S34:S35)+S33</f>
        <v>3</v>
      </c>
      <c r="U36" s="71">
        <f>SUM(U34:U35)+U33</f>
        <v>-358</v>
      </c>
      <c r="W36" s="71">
        <f>SUM(W34:W35)+W33</f>
        <v>-45</v>
      </c>
      <c r="Y36" s="99">
        <f>SUM(Y34:Y35)+Y33</f>
        <v>1380</v>
      </c>
      <c r="Z36" s="70"/>
      <c r="AA36" s="71">
        <f>SUM(AA34:AA35)+AA33</f>
        <v>942</v>
      </c>
      <c r="AC36" s="71">
        <f>SUM(AC34:AC35)+AC33</f>
        <v>539</v>
      </c>
      <c r="AE36" s="71">
        <f>SUM(AE34:AE35)+AE33</f>
        <v>283</v>
      </c>
      <c r="AG36" s="99">
        <f>SUM(AG34:AG35)+AG33</f>
        <v>1346</v>
      </c>
      <c r="AH36" s="70"/>
      <c r="AI36" s="71">
        <f>SUM(AI34:AI35)+AI33</f>
        <v>823</v>
      </c>
      <c r="AK36" s="71">
        <f>SUM(AK34:AK35)+AK33</f>
        <v>110</v>
      </c>
      <c r="AM36" s="71">
        <f>SUM(AM34:AM35)+AM33</f>
        <v>-8</v>
      </c>
      <c r="AO36" s="99">
        <f>SUM(AO34:AO35)+AO33</f>
        <v>802</v>
      </c>
      <c r="AP36" s="70"/>
      <c r="AQ36" s="71">
        <f>SUM(AQ34:AQ35)+AQ33</f>
        <v>277</v>
      </c>
      <c r="AS36" s="71">
        <f>SUM(AS34:AS35)+AS33</f>
        <v>-80</v>
      </c>
      <c r="AU36" s="71">
        <f>SUM(AU34:AU35)+AU33</f>
        <v>56</v>
      </c>
      <c r="AW36" s="99">
        <f>SUM(AW34:AW35)+AW33</f>
        <v>-662</v>
      </c>
    </row>
    <row r="37" spans="1:49" s="58" customFormat="1" ht="14.1" customHeight="1" thickTop="1" x14ac:dyDescent="0.15">
      <c r="C37" s="95"/>
      <c r="K37" s="95"/>
      <c r="Q37" s="95"/>
      <c r="Y37" s="95"/>
      <c r="AG37" s="95"/>
      <c r="AO37" s="95"/>
      <c r="AW37" s="95"/>
    </row>
    <row r="38" spans="1:49" s="58" customFormat="1" ht="14.1" customHeight="1" x14ac:dyDescent="0.15">
      <c r="A38" s="57" t="s">
        <v>103</v>
      </c>
      <c r="B38" s="57"/>
      <c r="C38" s="95"/>
      <c r="H38" s="57"/>
      <c r="J38" s="57"/>
      <c r="K38" s="95"/>
      <c r="L38" s="57"/>
      <c r="Q38" s="95"/>
      <c r="Y38" s="95"/>
      <c r="Z38" s="57"/>
      <c r="AG38" s="95"/>
      <c r="AH38" s="57"/>
      <c r="AO38" s="95"/>
      <c r="AP38" s="57"/>
      <c r="AW38" s="95"/>
    </row>
    <row r="39" spans="1:49" s="58" customFormat="1" ht="14.1" customHeight="1" x14ac:dyDescent="0.15">
      <c r="A39" s="69" t="s">
        <v>104</v>
      </c>
      <c r="B39" s="69"/>
      <c r="C39" s="97">
        <v>-2</v>
      </c>
      <c r="E39" s="63">
        <v>-2</v>
      </c>
      <c r="G39" s="63">
        <v>0</v>
      </c>
      <c r="H39" s="69"/>
      <c r="I39" s="63">
        <v>0</v>
      </c>
      <c r="J39" s="69"/>
      <c r="K39" s="97">
        <v>0</v>
      </c>
      <c r="L39" s="69"/>
      <c r="M39" s="63">
        <v>0</v>
      </c>
      <c r="O39" s="63">
        <v>0</v>
      </c>
      <c r="Q39" s="97">
        <v>-2992</v>
      </c>
      <c r="S39" s="63">
        <v>-2980</v>
      </c>
      <c r="U39" s="63">
        <v>-96</v>
      </c>
      <c r="W39" s="63">
        <v>-96</v>
      </c>
      <c r="Y39" s="97">
        <v>-2674</v>
      </c>
      <c r="Z39" s="69"/>
      <c r="AA39" s="63">
        <v>-2573</v>
      </c>
      <c r="AC39" s="63">
        <v>0</v>
      </c>
      <c r="AE39" s="63">
        <v>0</v>
      </c>
      <c r="AG39" s="97">
        <v>-1260</v>
      </c>
      <c r="AH39" s="69"/>
      <c r="AI39" s="63">
        <v>-41</v>
      </c>
      <c r="AK39" s="63">
        <v>-41</v>
      </c>
      <c r="AM39" s="63">
        <v>-31</v>
      </c>
      <c r="AO39" s="97">
        <v>-154</v>
      </c>
      <c r="AP39" s="69"/>
      <c r="AQ39" s="63">
        <v>-421</v>
      </c>
      <c r="AS39" s="63">
        <v>-95</v>
      </c>
      <c r="AU39" s="63">
        <v>0</v>
      </c>
      <c r="AW39" s="97">
        <v>0</v>
      </c>
    </row>
    <row r="40" spans="1:49" s="58" customFormat="1" ht="14.1" customHeight="1" x14ac:dyDescent="0.15">
      <c r="A40" s="69" t="s">
        <v>105</v>
      </c>
      <c r="B40" s="69"/>
      <c r="C40" s="97">
        <v>24</v>
      </c>
      <c r="E40" s="63">
        <v>24</v>
      </c>
      <c r="G40" s="63">
        <v>24</v>
      </c>
      <c r="H40" s="69"/>
      <c r="I40" s="63">
        <v>1112</v>
      </c>
      <c r="J40" s="69"/>
      <c r="K40" s="97">
        <v>1112</v>
      </c>
      <c r="L40" s="69"/>
      <c r="M40" s="63">
        <v>1112</v>
      </c>
      <c r="O40" s="63">
        <v>0</v>
      </c>
      <c r="Q40" s="97">
        <v>4670</v>
      </c>
      <c r="S40" s="63">
        <v>2443</v>
      </c>
      <c r="U40" s="63">
        <v>1774</v>
      </c>
      <c r="W40" s="63">
        <v>1774</v>
      </c>
      <c r="Y40" s="97">
        <v>1270</v>
      </c>
      <c r="Z40" s="69"/>
      <c r="AA40" s="63">
        <v>0</v>
      </c>
      <c r="AC40" s="63">
        <v>0</v>
      </c>
      <c r="AE40" s="63">
        <v>0</v>
      </c>
      <c r="AG40" s="97">
        <v>1</v>
      </c>
      <c r="AH40" s="69"/>
      <c r="AI40" s="63">
        <v>1</v>
      </c>
      <c r="AK40" s="63">
        <v>1</v>
      </c>
      <c r="AM40" s="63">
        <v>0</v>
      </c>
      <c r="AO40" s="97">
        <v>0</v>
      </c>
      <c r="AP40" s="69"/>
      <c r="AQ40" s="63">
        <v>0</v>
      </c>
      <c r="AS40" s="63">
        <v>0</v>
      </c>
      <c r="AU40" s="63">
        <v>0</v>
      </c>
      <c r="AW40" s="97">
        <v>45</v>
      </c>
    </row>
    <row r="41" spans="1:49" s="58" customFormat="1" ht="14.1" customHeight="1" x14ac:dyDescent="0.15">
      <c r="A41" s="69" t="s">
        <v>274</v>
      </c>
      <c r="B41" s="69"/>
      <c r="C41" s="97">
        <v>0</v>
      </c>
      <c r="E41" s="63">
        <v>0</v>
      </c>
      <c r="G41" s="63">
        <v>0</v>
      </c>
      <c r="H41" s="69"/>
      <c r="I41" s="63">
        <v>2705</v>
      </c>
      <c r="J41" s="63"/>
      <c r="K41" s="97">
        <v>1024</v>
      </c>
      <c r="L41" s="63"/>
      <c r="M41" s="63">
        <v>0</v>
      </c>
      <c r="O41" s="63">
        <v>0</v>
      </c>
      <c r="Q41" s="97">
        <v>0</v>
      </c>
      <c r="S41" s="63">
        <v>0</v>
      </c>
      <c r="U41" s="63">
        <v>0</v>
      </c>
      <c r="W41" s="63">
        <v>0</v>
      </c>
      <c r="Y41" s="97">
        <v>0</v>
      </c>
      <c r="Z41" s="69"/>
      <c r="AA41" s="63">
        <v>0</v>
      </c>
      <c r="AC41" s="63">
        <v>0</v>
      </c>
      <c r="AE41" s="63">
        <v>0</v>
      </c>
      <c r="AG41" s="97">
        <v>0</v>
      </c>
      <c r="AH41" s="69"/>
      <c r="AI41" s="63">
        <v>0</v>
      </c>
      <c r="AK41" s="63">
        <v>0</v>
      </c>
      <c r="AM41" s="63">
        <v>0</v>
      </c>
      <c r="AO41" s="97">
        <v>0</v>
      </c>
      <c r="AP41" s="69"/>
      <c r="AQ41" s="63">
        <v>0</v>
      </c>
      <c r="AS41" s="63">
        <v>0</v>
      </c>
      <c r="AU41" s="63">
        <v>0</v>
      </c>
      <c r="AW41" s="97">
        <v>0</v>
      </c>
    </row>
    <row r="42" spans="1:49" s="58" customFormat="1" ht="14.1" customHeight="1" x14ac:dyDescent="0.15">
      <c r="A42" s="69" t="s">
        <v>106</v>
      </c>
      <c r="B42" s="69"/>
      <c r="C42" s="97">
        <v>-7</v>
      </c>
      <c r="E42" s="63">
        <v>-7</v>
      </c>
      <c r="G42" s="63">
        <v>-7</v>
      </c>
      <c r="H42" s="69"/>
      <c r="I42" s="63">
        <v>-84</v>
      </c>
      <c r="J42" s="69"/>
      <c r="K42" s="97">
        <v>-93</v>
      </c>
      <c r="L42" s="69"/>
      <c r="M42" s="63">
        <v>-93</v>
      </c>
      <c r="O42" s="63">
        <v>-71</v>
      </c>
      <c r="Q42" s="97">
        <v>-10</v>
      </c>
      <c r="S42" s="63">
        <v>-9</v>
      </c>
      <c r="U42" s="63">
        <v>-8</v>
      </c>
      <c r="W42" s="63">
        <v>-9</v>
      </c>
      <c r="Y42" s="97">
        <v>-39</v>
      </c>
      <c r="Z42" s="69"/>
      <c r="AA42" s="63">
        <v>-7</v>
      </c>
      <c r="AC42" s="63">
        <v>0</v>
      </c>
      <c r="AE42" s="63">
        <v>0</v>
      </c>
      <c r="AG42" s="97">
        <v>0</v>
      </c>
      <c r="AH42" s="69"/>
      <c r="AI42" s="63">
        <v>0</v>
      </c>
      <c r="AK42" s="63">
        <v>0</v>
      </c>
      <c r="AM42" s="63">
        <v>0</v>
      </c>
      <c r="AO42" s="97">
        <v>0</v>
      </c>
      <c r="AP42" s="69"/>
      <c r="AQ42" s="63">
        <v>0</v>
      </c>
      <c r="AS42" s="63">
        <v>0</v>
      </c>
      <c r="AU42" s="63">
        <v>0</v>
      </c>
      <c r="AW42" s="97">
        <v>0</v>
      </c>
    </row>
    <row r="43" spans="1:49" s="58" customFormat="1" ht="14.1" customHeight="1" collapsed="1" x14ac:dyDescent="0.15">
      <c r="A43" s="69" t="s">
        <v>107</v>
      </c>
      <c r="B43" s="69"/>
      <c r="C43" s="97">
        <v>-189</v>
      </c>
      <c r="E43" s="63">
        <v>-189</v>
      </c>
      <c r="G43" s="63">
        <v>-85</v>
      </c>
      <c r="H43" s="69"/>
      <c r="I43" s="63">
        <v>26</v>
      </c>
      <c r="J43" s="69"/>
      <c r="K43" s="97">
        <v>26</v>
      </c>
      <c r="L43" s="69"/>
      <c r="M43" s="63">
        <v>25</v>
      </c>
      <c r="O43" s="63">
        <v>0</v>
      </c>
      <c r="Q43" s="97">
        <v>-1110</v>
      </c>
      <c r="S43" s="63">
        <v>-1045</v>
      </c>
      <c r="U43" s="63">
        <v>-1045</v>
      </c>
      <c r="W43" s="63">
        <v>-892</v>
      </c>
      <c r="Y43" s="97">
        <v>-98</v>
      </c>
      <c r="Z43" s="69"/>
      <c r="AA43" s="63">
        <v>-17</v>
      </c>
      <c r="AC43" s="63">
        <v>-17</v>
      </c>
      <c r="AE43" s="63">
        <v>0</v>
      </c>
      <c r="AG43" s="97">
        <v>-472</v>
      </c>
      <c r="AH43" s="69"/>
      <c r="AI43" s="63">
        <v>-522</v>
      </c>
      <c r="AK43" s="63">
        <v>-211</v>
      </c>
      <c r="AM43" s="63">
        <v>0</v>
      </c>
      <c r="AO43" s="97">
        <v>-25</v>
      </c>
      <c r="AP43" s="69"/>
      <c r="AQ43" s="63">
        <v>0</v>
      </c>
      <c r="AS43" s="63">
        <v>0</v>
      </c>
      <c r="AU43" s="63">
        <v>0</v>
      </c>
      <c r="AW43" s="97">
        <v>11</v>
      </c>
    </row>
    <row r="44" spans="1:49" s="58" customFormat="1" ht="14.1" customHeight="1" x14ac:dyDescent="0.15">
      <c r="A44" s="69" t="s">
        <v>185</v>
      </c>
      <c r="B44" s="69"/>
      <c r="C44" s="97">
        <v>0</v>
      </c>
      <c r="E44" s="63">
        <v>0</v>
      </c>
      <c r="G44" s="63">
        <v>0</v>
      </c>
      <c r="H44" s="69"/>
      <c r="I44" s="63">
        <v>0</v>
      </c>
      <c r="J44" s="69"/>
      <c r="K44" s="97">
        <v>0</v>
      </c>
      <c r="L44" s="69"/>
      <c r="M44" s="63">
        <v>0</v>
      </c>
      <c r="O44" s="63">
        <v>0</v>
      </c>
      <c r="Q44" s="97">
        <v>0</v>
      </c>
      <c r="S44" s="63">
        <v>0</v>
      </c>
      <c r="U44" s="63">
        <v>0</v>
      </c>
      <c r="W44" s="63">
        <v>0</v>
      </c>
      <c r="Y44" s="97">
        <v>0</v>
      </c>
      <c r="Z44" s="69"/>
      <c r="AA44" s="63">
        <v>0</v>
      </c>
      <c r="AC44" s="63">
        <v>0</v>
      </c>
      <c r="AE44" s="63">
        <v>0</v>
      </c>
      <c r="AG44" s="97">
        <v>0</v>
      </c>
      <c r="AH44" s="69"/>
      <c r="AI44" s="63">
        <v>0</v>
      </c>
      <c r="AK44" s="63">
        <v>0</v>
      </c>
      <c r="AM44" s="63">
        <v>0</v>
      </c>
      <c r="AO44" s="97">
        <v>0</v>
      </c>
      <c r="AP44" s="69"/>
      <c r="AQ44" s="63">
        <v>0</v>
      </c>
      <c r="AS44" s="63">
        <v>0</v>
      </c>
      <c r="AU44" s="63">
        <v>0</v>
      </c>
      <c r="AW44" s="97">
        <v>16</v>
      </c>
    </row>
    <row r="45" spans="1:49" s="58" customFormat="1" ht="14.1" customHeight="1" x14ac:dyDescent="0.15">
      <c r="A45" s="69" t="s">
        <v>108</v>
      </c>
      <c r="B45" s="69"/>
      <c r="C45" s="97">
        <v>-982</v>
      </c>
      <c r="E45" s="63">
        <v>-688</v>
      </c>
      <c r="G45" s="63">
        <v>-267</v>
      </c>
      <c r="H45" s="69"/>
      <c r="I45" s="63">
        <v>-1263</v>
      </c>
      <c r="J45" s="69"/>
      <c r="K45" s="97">
        <v>-836</v>
      </c>
      <c r="L45" s="69"/>
      <c r="M45" s="63">
        <v>-491</v>
      </c>
      <c r="O45" s="63">
        <v>-200</v>
      </c>
      <c r="Q45" s="97">
        <v>-1215</v>
      </c>
      <c r="S45" s="63">
        <v>-915</v>
      </c>
      <c r="U45" s="63">
        <v>-557</v>
      </c>
      <c r="W45" s="63">
        <v>-230</v>
      </c>
      <c r="Y45" s="97">
        <v>-870</v>
      </c>
      <c r="Z45" s="69"/>
      <c r="AA45" s="63">
        <v>-569</v>
      </c>
      <c r="AC45" s="63">
        <v>-333</v>
      </c>
      <c r="AE45" s="63">
        <v>-134</v>
      </c>
      <c r="AG45" s="97">
        <v>-496</v>
      </c>
      <c r="AH45" s="69"/>
      <c r="AI45" s="63">
        <v>-333</v>
      </c>
      <c r="AK45" s="63">
        <v>-218</v>
      </c>
      <c r="AM45" s="63">
        <v>-98</v>
      </c>
      <c r="AO45" s="97">
        <v>-476</v>
      </c>
      <c r="AP45" s="69"/>
      <c r="AQ45" s="63">
        <v>-348</v>
      </c>
      <c r="AS45" s="63">
        <v>-232</v>
      </c>
      <c r="AU45" s="63">
        <v>-86</v>
      </c>
      <c r="AW45" s="97">
        <v>-464</v>
      </c>
    </row>
    <row r="46" spans="1:49" s="58" customFormat="1" ht="14.1" customHeight="1" x14ac:dyDescent="0.15">
      <c r="A46" s="69" t="s">
        <v>109</v>
      </c>
      <c r="B46" s="69"/>
      <c r="C46" s="97">
        <v>37</v>
      </c>
      <c r="E46" s="63">
        <v>11</v>
      </c>
      <c r="G46" s="63">
        <v>6</v>
      </c>
      <c r="H46" s="69"/>
      <c r="I46" s="63">
        <v>34</v>
      </c>
      <c r="J46" s="69"/>
      <c r="K46" s="97">
        <v>7</v>
      </c>
      <c r="L46" s="69"/>
      <c r="M46" s="63">
        <v>6</v>
      </c>
      <c r="O46" s="63">
        <v>3</v>
      </c>
      <c r="Q46" s="97">
        <v>11</v>
      </c>
      <c r="S46" s="63">
        <v>11</v>
      </c>
      <c r="U46" s="63">
        <v>8</v>
      </c>
      <c r="W46" s="63">
        <v>5</v>
      </c>
      <c r="Y46" s="97">
        <v>34</v>
      </c>
      <c r="Z46" s="69"/>
      <c r="AA46" s="63">
        <v>26</v>
      </c>
      <c r="AC46" s="63">
        <v>22</v>
      </c>
      <c r="AE46" s="63">
        <v>10</v>
      </c>
      <c r="AG46" s="97">
        <v>64</v>
      </c>
      <c r="AH46" s="69"/>
      <c r="AI46" s="63">
        <v>34</v>
      </c>
      <c r="AK46" s="63">
        <v>13</v>
      </c>
      <c r="AM46" s="63">
        <v>2</v>
      </c>
      <c r="AO46" s="97">
        <v>598</v>
      </c>
      <c r="AP46" s="69"/>
      <c r="AQ46" s="63">
        <v>303</v>
      </c>
      <c r="AS46" s="63">
        <v>4</v>
      </c>
      <c r="AU46" s="63">
        <v>2</v>
      </c>
      <c r="AW46" s="97">
        <v>561</v>
      </c>
    </row>
    <row r="47" spans="1:49" s="58" customFormat="1" ht="14.1" customHeight="1" collapsed="1" x14ac:dyDescent="0.15">
      <c r="A47" s="69" t="s">
        <v>110</v>
      </c>
      <c r="B47" s="69"/>
      <c r="C47" s="97">
        <v>8061</v>
      </c>
      <c r="E47" s="63">
        <v>6270</v>
      </c>
      <c r="G47" s="63">
        <v>5859</v>
      </c>
      <c r="H47" s="69"/>
      <c r="I47" s="63">
        <v>4098</v>
      </c>
      <c r="J47" s="69"/>
      <c r="K47" s="97">
        <v>3928</v>
      </c>
      <c r="L47" s="69"/>
      <c r="M47" s="63">
        <v>1905</v>
      </c>
      <c r="O47" s="63">
        <v>1676</v>
      </c>
      <c r="Q47" s="97">
        <v>2771</v>
      </c>
      <c r="S47" s="63">
        <v>2544</v>
      </c>
      <c r="U47" s="63">
        <v>1265</v>
      </c>
      <c r="W47" s="63">
        <v>1018</v>
      </c>
      <c r="Y47" s="97">
        <v>2476</v>
      </c>
      <c r="Z47" s="69"/>
      <c r="AA47" s="63">
        <v>2287</v>
      </c>
      <c r="AC47" s="63">
        <v>1274</v>
      </c>
      <c r="AE47" s="63">
        <v>1072</v>
      </c>
      <c r="AG47" s="97">
        <v>4436</v>
      </c>
      <c r="AH47" s="69"/>
      <c r="AI47" s="63">
        <v>4228</v>
      </c>
      <c r="AK47" s="63">
        <v>3866</v>
      </c>
      <c r="AM47" s="63">
        <v>3680</v>
      </c>
      <c r="AO47" s="97">
        <v>9768</v>
      </c>
      <c r="AP47" s="69"/>
      <c r="AQ47" s="63">
        <v>9564</v>
      </c>
      <c r="AS47" s="63">
        <v>6488</v>
      </c>
      <c r="AU47" s="63">
        <v>6279</v>
      </c>
      <c r="AW47" s="97">
        <v>7738</v>
      </c>
    </row>
    <row r="48" spans="1:49" s="58" customFormat="1" ht="14.1" customHeight="1" x14ac:dyDescent="0.15">
      <c r="A48" s="69" t="s">
        <v>182</v>
      </c>
      <c r="B48" s="69"/>
      <c r="C48" s="97">
        <v>0</v>
      </c>
      <c r="E48" s="63">
        <v>0</v>
      </c>
      <c r="G48" s="63">
        <v>0</v>
      </c>
      <c r="H48" s="69"/>
      <c r="I48" s="63">
        <v>0</v>
      </c>
      <c r="J48" s="69"/>
      <c r="K48" s="97">
        <v>0</v>
      </c>
      <c r="L48" s="69"/>
      <c r="M48" s="63">
        <v>0</v>
      </c>
      <c r="O48" s="63">
        <v>0</v>
      </c>
      <c r="Q48" s="97">
        <v>7</v>
      </c>
      <c r="S48" s="63">
        <v>7</v>
      </c>
      <c r="U48" s="63">
        <v>0</v>
      </c>
      <c r="W48" s="63">
        <v>0</v>
      </c>
      <c r="Y48" s="97">
        <v>0</v>
      </c>
      <c r="Z48" s="69"/>
      <c r="AA48" s="63">
        <v>0</v>
      </c>
      <c r="AC48" s="63">
        <v>0</v>
      </c>
      <c r="AE48" s="63">
        <v>0</v>
      </c>
      <c r="AG48" s="97">
        <v>0</v>
      </c>
      <c r="AH48" s="69"/>
      <c r="AI48" s="63">
        <v>0</v>
      </c>
      <c r="AK48" s="63">
        <v>0</v>
      </c>
      <c r="AM48" s="63">
        <v>0</v>
      </c>
      <c r="AO48" s="97">
        <v>-274</v>
      </c>
      <c r="AP48" s="69"/>
      <c r="AQ48" s="63">
        <v>0</v>
      </c>
      <c r="AS48" s="63">
        <v>0</v>
      </c>
      <c r="AU48" s="63">
        <v>0</v>
      </c>
      <c r="AW48" s="97">
        <v>0</v>
      </c>
    </row>
    <row r="49" spans="1:49" s="58" customFormat="1" ht="14.1" customHeight="1" x14ac:dyDescent="0.15">
      <c r="A49" s="69" t="s">
        <v>186</v>
      </c>
      <c r="B49" s="69"/>
      <c r="C49" s="97">
        <v>0</v>
      </c>
      <c r="E49" s="63">
        <v>0</v>
      </c>
      <c r="G49" s="63">
        <v>0</v>
      </c>
      <c r="H49" s="69"/>
      <c r="I49" s="63">
        <v>0</v>
      </c>
      <c r="J49" s="69"/>
      <c r="K49" s="97">
        <v>0</v>
      </c>
      <c r="L49" s="69"/>
      <c r="M49" s="63">
        <v>0</v>
      </c>
      <c r="O49" s="63">
        <v>0</v>
      </c>
      <c r="Q49" s="97">
        <v>0</v>
      </c>
      <c r="S49" s="63">
        <v>0</v>
      </c>
      <c r="T49" s="63"/>
      <c r="U49" s="63">
        <v>0</v>
      </c>
      <c r="V49" s="63"/>
      <c r="W49" s="63">
        <v>0</v>
      </c>
      <c r="Y49" s="97">
        <v>0</v>
      </c>
      <c r="Z49" s="69"/>
      <c r="AA49" s="63">
        <v>0</v>
      </c>
      <c r="AB49" s="63"/>
      <c r="AC49" s="63">
        <v>0</v>
      </c>
      <c r="AD49" s="63"/>
      <c r="AE49" s="63">
        <v>0</v>
      </c>
      <c r="AG49" s="97">
        <v>-20</v>
      </c>
      <c r="AH49" s="69"/>
      <c r="AI49" s="63">
        <v>0</v>
      </c>
      <c r="AJ49" s="63"/>
      <c r="AK49" s="63">
        <v>0</v>
      </c>
      <c r="AL49" s="63"/>
      <c r="AM49" s="63">
        <v>0</v>
      </c>
      <c r="AO49" s="97">
        <v>0</v>
      </c>
      <c r="AP49" s="69"/>
      <c r="AQ49" s="63">
        <v>0</v>
      </c>
      <c r="AR49" s="63"/>
      <c r="AS49" s="63">
        <v>0</v>
      </c>
      <c r="AT49" s="63"/>
      <c r="AU49" s="63">
        <v>0</v>
      </c>
      <c r="AW49" s="97">
        <v>442</v>
      </c>
    </row>
    <row r="50" spans="1:49" s="58" customFormat="1" ht="14.1" customHeight="1" x14ac:dyDescent="0.15">
      <c r="A50" s="69" t="s">
        <v>294</v>
      </c>
      <c r="B50" s="69"/>
      <c r="C50" s="97">
        <v>-689</v>
      </c>
      <c r="E50" s="63">
        <v>0</v>
      </c>
      <c r="G50" s="63">
        <v>0</v>
      </c>
      <c r="H50" s="69"/>
      <c r="I50" s="63">
        <v>0</v>
      </c>
      <c r="J50" s="69"/>
      <c r="K50" s="97">
        <v>0</v>
      </c>
      <c r="L50" s="69"/>
      <c r="M50" s="63">
        <v>0</v>
      </c>
      <c r="O50" s="63">
        <v>0</v>
      </c>
      <c r="Q50" s="97">
        <v>0</v>
      </c>
      <c r="S50" s="63">
        <v>0</v>
      </c>
      <c r="T50" s="63"/>
      <c r="U50" s="63">
        <v>0</v>
      </c>
      <c r="V50" s="63"/>
      <c r="W50" s="63">
        <v>0</v>
      </c>
      <c r="Y50" s="97">
        <v>0</v>
      </c>
      <c r="Z50" s="69"/>
      <c r="AA50" s="63">
        <v>0</v>
      </c>
      <c r="AB50" s="63"/>
      <c r="AC50" s="63">
        <v>0</v>
      </c>
      <c r="AD50" s="63"/>
      <c r="AE50" s="63">
        <v>0</v>
      </c>
      <c r="AG50" s="97">
        <v>0</v>
      </c>
      <c r="AH50" s="69"/>
      <c r="AI50" s="63">
        <v>0</v>
      </c>
      <c r="AJ50" s="63"/>
      <c r="AK50" s="63">
        <v>0</v>
      </c>
      <c r="AL50" s="63"/>
      <c r="AM50" s="63">
        <v>0</v>
      </c>
      <c r="AO50" s="97">
        <v>0</v>
      </c>
      <c r="AP50" s="69"/>
      <c r="AQ50" s="63">
        <v>0</v>
      </c>
      <c r="AR50" s="63"/>
      <c r="AS50" s="63">
        <v>0</v>
      </c>
      <c r="AT50" s="63"/>
      <c r="AU50" s="63">
        <v>0</v>
      </c>
      <c r="AW50" s="97">
        <v>0</v>
      </c>
    </row>
    <row r="51" spans="1:49" s="58" customFormat="1" ht="14.1" customHeight="1" x14ac:dyDescent="0.15">
      <c r="A51" s="69" t="s">
        <v>295</v>
      </c>
      <c r="B51" s="69"/>
      <c r="C51" s="97">
        <v>238</v>
      </c>
      <c r="E51" s="63">
        <v>0</v>
      </c>
      <c r="G51" s="63">
        <v>0</v>
      </c>
      <c r="H51" s="69"/>
      <c r="I51" s="63">
        <v>0</v>
      </c>
      <c r="J51" s="69"/>
      <c r="K51" s="97">
        <v>0</v>
      </c>
      <c r="L51" s="69"/>
      <c r="M51" s="63">
        <v>0</v>
      </c>
      <c r="O51" s="63">
        <v>0</v>
      </c>
      <c r="Q51" s="97">
        <v>0</v>
      </c>
      <c r="S51" s="63">
        <v>0</v>
      </c>
      <c r="T51" s="63"/>
      <c r="U51" s="63">
        <v>0</v>
      </c>
      <c r="V51" s="63"/>
      <c r="W51" s="63">
        <v>0</v>
      </c>
      <c r="Y51" s="97">
        <v>0</v>
      </c>
      <c r="Z51" s="69"/>
      <c r="AA51" s="63">
        <v>0</v>
      </c>
      <c r="AB51" s="63"/>
      <c r="AC51" s="63">
        <v>0</v>
      </c>
      <c r="AD51" s="63"/>
      <c r="AE51" s="63">
        <v>0</v>
      </c>
      <c r="AG51" s="97">
        <v>0</v>
      </c>
      <c r="AH51" s="69"/>
      <c r="AI51" s="63">
        <v>0</v>
      </c>
      <c r="AJ51" s="63"/>
      <c r="AK51" s="63">
        <v>0</v>
      </c>
      <c r="AL51" s="63"/>
      <c r="AM51" s="63">
        <v>0</v>
      </c>
      <c r="AO51" s="97">
        <v>0</v>
      </c>
      <c r="AP51" s="69"/>
      <c r="AQ51" s="63">
        <v>0</v>
      </c>
      <c r="AR51" s="63"/>
      <c r="AS51" s="63">
        <v>0</v>
      </c>
      <c r="AT51" s="63"/>
      <c r="AU51" s="63">
        <v>0</v>
      </c>
      <c r="AW51" s="97">
        <v>0</v>
      </c>
    </row>
    <row r="52" spans="1:49" s="56" customFormat="1" ht="14.1" customHeight="1" thickBot="1" x14ac:dyDescent="0.2">
      <c r="A52" s="70" t="s">
        <v>111</v>
      </c>
      <c r="B52" s="70"/>
      <c r="C52" s="99">
        <f>SUM(C39:C51)</f>
        <v>6491</v>
      </c>
      <c r="E52" s="71">
        <f>SUM(E39:E49)</f>
        <v>5419</v>
      </c>
      <c r="G52" s="71">
        <f>SUM(G39:G49)</f>
        <v>5530</v>
      </c>
      <c r="H52" s="70"/>
      <c r="I52" s="71">
        <f>SUM(I39:I49)</f>
        <v>6628</v>
      </c>
      <c r="J52" s="70"/>
      <c r="K52" s="99">
        <f>SUM(K39:K49)</f>
        <v>5168</v>
      </c>
      <c r="L52" s="70"/>
      <c r="M52" s="71">
        <f>SUM(M39:M49)</f>
        <v>2464</v>
      </c>
      <c r="O52" s="71">
        <f>SUM(O39:O49)</f>
        <v>1408</v>
      </c>
      <c r="Q52" s="99">
        <f>SUM(Q39:Q49)</f>
        <v>2132</v>
      </c>
      <c r="S52" s="71">
        <f>SUM(S39:S49)</f>
        <v>56</v>
      </c>
      <c r="U52" s="71">
        <f>SUM(U39:U49)</f>
        <v>1341</v>
      </c>
      <c r="W52" s="71">
        <f>SUM(W39:W49)</f>
        <v>1570</v>
      </c>
      <c r="Y52" s="99">
        <f>SUM(Y39:Y49)</f>
        <v>99</v>
      </c>
      <c r="Z52" s="70"/>
      <c r="AA52" s="71">
        <f>SUM(AA39:AA49)</f>
        <v>-853</v>
      </c>
      <c r="AC52" s="71">
        <f>SUM(AC39:AC49)</f>
        <v>946</v>
      </c>
      <c r="AE52" s="71">
        <f>SUM(AE39:AE49)</f>
        <v>948</v>
      </c>
      <c r="AG52" s="99">
        <f>SUM(AG39:AG49)</f>
        <v>2253</v>
      </c>
      <c r="AH52" s="70"/>
      <c r="AI52" s="71">
        <f>SUM(AI39:AI49)</f>
        <v>3367</v>
      </c>
      <c r="AK52" s="71">
        <f>SUM(AK39:AK49)</f>
        <v>3410</v>
      </c>
      <c r="AM52" s="71">
        <f>SUM(AM39:AM49)</f>
        <v>3553</v>
      </c>
      <c r="AO52" s="99">
        <f>SUM(AO39:AO49)</f>
        <v>9437</v>
      </c>
      <c r="AP52" s="70"/>
      <c r="AQ52" s="71">
        <f>SUM(AQ39:AQ49)</f>
        <v>9098</v>
      </c>
      <c r="AS52" s="71">
        <f>SUM(AS39:AS49)</f>
        <v>6165</v>
      </c>
      <c r="AU52" s="71">
        <f>SUM(AU39:AU49)</f>
        <v>6195</v>
      </c>
      <c r="AW52" s="99">
        <f>SUM(AW39:AW49)</f>
        <v>8349</v>
      </c>
    </row>
    <row r="53" spans="1:49" s="58" customFormat="1" ht="14.1" customHeight="1" thickTop="1" x14ac:dyDescent="0.15">
      <c r="C53" s="95"/>
      <c r="K53" s="95"/>
      <c r="Q53" s="95"/>
      <c r="Y53" s="95"/>
      <c r="AG53" s="95"/>
      <c r="AO53" s="95"/>
      <c r="AW53" s="95"/>
    </row>
    <row r="54" spans="1:49" s="58" customFormat="1" ht="14.1" customHeight="1" collapsed="1" x14ac:dyDescent="0.15">
      <c r="A54" s="57" t="s">
        <v>112</v>
      </c>
      <c r="B54" s="57"/>
      <c r="C54" s="95"/>
      <c r="H54" s="57"/>
      <c r="J54" s="57"/>
      <c r="K54" s="95"/>
      <c r="L54" s="57"/>
      <c r="Q54" s="95"/>
      <c r="Y54" s="95"/>
      <c r="Z54" s="57"/>
      <c r="AG54" s="95"/>
      <c r="AH54" s="57"/>
      <c r="AO54" s="95"/>
      <c r="AP54" s="57"/>
      <c r="AW54" s="95"/>
    </row>
    <row r="55" spans="1:49" s="58" customFormat="1" ht="14.1" customHeight="1" x14ac:dyDescent="0.15">
      <c r="A55" s="69" t="s">
        <v>275</v>
      </c>
      <c r="B55" s="57"/>
      <c r="C55" s="97">
        <v>0</v>
      </c>
      <c r="E55" s="63">
        <v>0</v>
      </c>
      <c r="G55" s="63">
        <v>0</v>
      </c>
      <c r="H55" s="57"/>
      <c r="I55" s="63">
        <v>0</v>
      </c>
      <c r="K55" s="97">
        <v>36</v>
      </c>
      <c r="M55" s="63">
        <v>0</v>
      </c>
      <c r="O55" s="63">
        <v>0</v>
      </c>
      <c r="Q55" s="97">
        <v>0</v>
      </c>
      <c r="S55" s="63">
        <v>0</v>
      </c>
      <c r="U55" s="63">
        <v>0</v>
      </c>
      <c r="V55" s="57"/>
      <c r="W55" s="63">
        <v>0</v>
      </c>
      <c r="Y55" s="97">
        <v>0</v>
      </c>
      <c r="Z55" s="57"/>
      <c r="AA55" s="63">
        <v>0</v>
      </c>
      <c r="AC55" s="63">
        <v>0</v>
      </c>
      <c r="AD55" s="57"/>
      <c r="AE55" s="63">
        <v>0</v>
      </c>
      <c r="AG55" s="97">
        <v>0</v>
      </c>
      <c r="AH55" s="57"/>
      <c r="AI55" s="63">
        <v>0</v>
      </c>
      <c r="AK55" s="63">
        <v>0</v>
      </c>
      <c r="AL55" s="57"/>
      <c r="AM55" s="63">
        <v>0</v>
      </c>
      <c r="AO55" s="97">
        <v>0</v>
      </c>
      <c r="AP55" s="57"/>
      <c r="AQ55" s="63">
        <v>0</v>
      </c>
      <c r="AS55" s="63">
        <v>0</v>
      </c>
      <c r="AT55" s="57"/>
      <c r="AU55" s="63">
        <v>0</v>
      </c>
      <c r="AW55" s="97">
        <v>0</v>
      </c>
    </row>
    <row r="56" spans="1:49" s="58" customFormat="1" ht="14.1" customHeight="1" x14ac:dyDescent="0.15">
      <c r="A56" s="69" t="s">
        <v>187</v>
      </c>
      <c r="B56" s="69"/>
      <c r="C56" s="97">
        <v>0</v>
      </c>
      <c r="E56" s="63">
        <v>0</v>
      </c>
      <c r="G56" s="63">
        <v>0</v>
      </c>
      <c r="H56" s="69"/>
      <c r="I56" s="63">
        <v>433</v>
      </c>
      <c r="J56" s="69"/>
      <c r="K56" s="97">
        <v>0</v>
      </c>
      <c r="L56" s="69"/>
      <c r="M56" s="63">
        <v>0</v>
      </c>
      <c r="O56" s="63">
        <v>0</v>
      </c>
      <c r="Q56" s="97">
        <v>0</v>
      </c>
      <c r="S56" s="63">
        <v>0</v>
      </c>
      <c r="T56" s="63"/>
      <c r="U56" s="63">
        <v>0</v>
      </c>
      <c r="V56" s="63"/>
      <c r="W56" s="63">
        <v>0</v>
      </c>
      <c r="Y56" s="97">
        <v>0</v>
      </c>
      <c r="Z56" s="69"/>
      <c r="AA56" s="63">
        <v>0</v>
      </c>
      <c r="AB56" s="63"/>
      <c r="AC56" s="63">
        <v>0</v>
      </c>
      <c r="AD56" s="63"/>
      <c r="AE56" s="63">
        <v>0</v>
      </c>
      <c r="AG56" s="97">
        <v>0</v>
      </c>
      <c r="AH56" s="69"/>
      <c r="AI56" s="63">
        <v>0</v>
      </c>
      <c r="AJ56" s="63"/>
      <c r="AK56" s="63">
        <v>0</v>
      </c>
      <c r="AL56" s="63"/>
      <c r="AM56" s="63">
        <v>0</v>
      </c>
      <c r="AO56" s="97">
        <v>0</v>
      </c>
      <c r="AP56" s="69"/>
      <c r="AQ56" s="63">
        <v>0</v>
      </c>
      <c r="AR56" s="63"/>
      <c r="AS56" s="63">
        <v>0</v>
      </c>
      <c r="AT56" s="63"/>
      <c r="AU56" s="63">
        <v>0</v>
      </c>
      <c r="AW56" s="95">
        <v>664</v>
      </c>
    </row>
    <row r="57" spans="1:49" s="58" customFormat="1" ht="14.1" customHeight="1" x14ac:dyDescent="0.15">
      <c r="A57" s="69" t="s">
        <v>113</v>
      </c>
      <c r="B57" s="69"/>
      <c r="C57" s="97">
        <v>-16</v>
      </c>
      <c r="E57" s="63">
        <v>-16</v>
      </c>
      <c r="G57" s="63">
        <v>-16</v>
      </c>
      <c r="H57" s="69"/>
      <c r="I57" s="63">
        <v>0</v>
      </c>
      <c r="J57" s="69"/>
      <c r="K57" s="97">
        <v>0</v>
      </c>
      <c r="L57" s="69"/>
      <c r="M57" s="63">
        <v>0</v>
      </c>
      <c r="O57" s="63">
        <v>0</v>
      </c>
      <c r="Q57" s="97">
        <v>-311</v>
      </c>
      <c r="S57" s="63">
        <v>-311</v>
      </c>
      <c r="U57" s="63">
        <v>-311</v>
      </c>
      <c r="W57" s="63">
        <v>-311</v>
      </c>
      <c r="Y57" s="97">
        <v>-179</v>
      </c>
      <c r="Z57" s="69"/>
      <c r="AA57" s="63">
        <v>-181</v>
      </c>
      <c r="AC57" s="63">
        <v>-60</v>
      </c>
      <c r="AE57" s="63">
        <v>-62</v>
      </c>
      <c r="AG57" s="97">
        <v>9</v>
      </c>
      <c r="AH57" s="69"/>
      <c r="AI57" s="63">
        <v>5</v>
      </c>
      <c r="AK57" s="63">
        <v>5</v>
      </c>
      <c r="AM57" s="63">
        <v>5</v>
      </c>
      <c r="AO57" s="97">
        <v>3</v>
      </c>
      <c r="AP57" s="69"/>
      <c r="AQ57" s="63">
        <v>3</v>
      </c>
      <c r="AS57" s="63">
        <v>2</v>
      </c>
      <c r="AU57" s="63">
        <v>1</v>
      </c>
      <c r="AW57" s="97">
        <v>-30</v>
      </c>
    </row>
    <row r="58" spans="1:49" s="58" customFormat="1" ht="14.1" customHeight="1" x14ac:dyDescent="0.15">
      <c r="A58" s="69" t="s">
        <v>114</v>
      </c>
      <c r="B58" s="69"/>
      <c r="C58" s="97">
        <v>-7825</v>
      </c>
      <c r="E58" s="63">
        <v>-6119</v>
      </c>
      <c r="G58" s="63">
        <v>-5905</v>
      </c>
      <c r="H58" s="69"/>
      <c r="I58" s="63">
        <v>-4561</v>
      </c>
      <c r="J58" s="69"/>
      <c r="K58" s="97">
        <v>-3607</v>
      </c>
      <c r="L58" s="69"/>
      <c r="M58" s="63">
        <v>-1771</v>
      </c>
      <c r="O58" s="63">
        <v>-1403</v>
      </c>
      <c r="Q58" s="97">
        <v>-3851</v>
      </c>
      <c r="S58" s="63">
        <v>-3668</v>
      </c>
      <c r="U58" s="63">
        <v>-2525</v>
      </c>
      <c r="W58" s="63">
        <v>-2354</v>
      </c>
      <c r="Y58" s="97">
        <v>-3335</v>
      </c>
      <c r="Z58" s="69"/>
      <c r="AA58" s="63">
        <v>-2573</v>
      </c>
      <c r="AC58" s="63">
        <v>-1580</v>
      </c>
      <c r="AE58" s="63">
        <v>-1412</v>
      </c>
      <c r="AG58" s="97">
        <v>-4569</v>
      </c>
      <c r="AH58" s="69"/>
      <c r="AI58" s="63">
        <v>-4400</v>
      </c>
      <c r="AK58" s="63">
        <v>-4063</v>
      </c>
      <c r="AM58" s="63">
        <v>-3894</v>
      </c>
      <c r="AO58" s="97">
        <v>-10071</v>
      </c>
      <c r="AP58" s="69"/>
      <c r="AQ58" s="63">
        <v>-9739</v>
      </c>
      <c r="AS58" s="63">
        <v>-6710</v>
      </c>
      <c r="AU58" s="63">
        <v>-6541</v>
      </c>
      <c r="AW58" s="97">
        <v>-6644</v>
      </c>
    </row>
    <row r="59" spans="1:49" s="58" customFormat="1" ht="14.1" customHeight="1" x14ac:dyDescent="0.15">
      <c r="A59" s="69" t="s">
        <v>115</v>
      </c>
      <c r="B59" s="69"/>
      <c r="C59" s="97">
        <v>2440</v>
      </c>
      <c r="E59" s="63">
        <v>1144</v>
      </c>
      <c r="G59" s="63">
        <v>1107</v>
      </c>
      <c r="H59" s="69"/>
      <c r="I59" s="63">
        <v>3703</v>
      </c>
      <c r="J59" s="69"/>
      <c r="K59" s="97">
        <v>1001</v>
      </c>
      <c r="L59" s="69"/>
      <c r="M59" s="63">
        <v>1001</v>
      </c>
      <c r="O59" s="63">
        <v>500</v>
      </c>
      <c r="Q59" s="97">
        <v>5993</v>
      </c>
      <c r="S59" s="63">
        <v>5212</v>
      </c>
      <c r="U59" s="63">
        <v>1719</v>
      </c>
      <c r="W59" s="63">
        <v>921</v>
      </c>
      <c r="Y59" s="97">
        <v>3404</v>
      </c>
      <c r="Z59" s="69"/>
      <c r="AA59" s="63">
        <v>2492</v>
      </c>
      <c r="AC59" s="63">
        <v>2492</v>
      </c>
      <c r="AE59" s="63">
        <v>2</v>
      </c>
      <c r="AG59" s="97">
        <v>2932</v>
      </c>
      <c r="AH59" s="69"/>
      <c r="AI59" s="63">
        <v>1641</v>
      </c>
      <c r="AK59" s="63">
        <v>1641</v>
      </c>
      <c r="AM59" s="63">
        <v>637</v>
      </c>
      <c r="AO59" s="97">
        <v>1207</v>
      </c>
      <c r="AP59" s="69"/>
      <c r="AQ59" s="63">
        <v>1204</v>
      </c>
      <c r="AS59" s="63">
        <v>1198</v>
      </c>
      <c r="AU59" s="63">
        <v>0</v>
      </c>
      <c r="AW59" s="97">
        <v>431</v>
      </c>
    </row>
    <row r="60" spans="1:49" s="58" customFormat="1" ht="14.1" customHeight="1" x14ac:dyDescent="0.15">
      <c r="A60" s="69" t="s">
        <v>116</v>
      </c>
      <c r="B60" s="69"/>
      <c r="C60" s="97">
        <v>-602</v>
      </c>
      <c r="E60" s="63">
        <v>-601</v>
      </c>
      <c r="G60" s="63">
        <v>-1</v>
      </c>
      <c r="H60" s="69"/>
      <c r="I60" s="63">
        <v>-4692</v>
      </c>
      <c r="J60" s="69"/>
      <c r="K60" s="97">
        <v>-2041</v>
      </c>
      <c r="L60" s="69"/>
      <c r="M60" s="63">
        <v>-541</v>
      </c>
      <c r="O60" s="63">
        <v>-524</v>
      </c>
      <c r="Q60" s="97">
        <v>-3076</v>
      </c>
      <c r="S60" s="63">
        <v>-550</v>
      </c>
      <c r="U60" s="63">
        <v>-525</v>
      </c>
      <c r="W60" s="63">
        <v>-174</v>
      </c>
      <c r="Y60" s="97">
        <v>-309</v>
      </c>
      <c r="Z60" s="69"/>
      <c r="AA60" s="63">
        <v>-146</v>
      </c>
      <c r="AC60" s="63">
        <v>-118</v>
      </c>
      <c r="AE60" s="63">
        <v>-90</v>
      </c>
      <c r="AG60" s="97">
        <v>-1405</v>
      </c>
      <c r="AH60" s="69"/>
      <c r="AI60" s="63">
        <v>-1174</v>
      </c>
      <c r="AK60" s="63">
        <v>-824</v>
      </c>
      <c r="AM60" s="63">
        <v>-226</v>
      </c>
      <c r="AO60" s="97">
        <v>-1358</v>
      </c>
      <c r="AP60" s="69"/>
      <c r="AQ60" s="63">
        <v>-1179</v>
      </c>
      <c r="AS60" s="63">
        <v>-757</v>
      </c>
      <c r="AU60" s="63">
        <v>-256</v>
      </c>
      <c r="AW60" s="97">
        <v>-909</v>
      </c>
    </row>
    <row r="61" spans="1:49" s="58" customFormat="1" ht="14.1" customHeight="1" x14ac:dyDescent="0.15">
      <c r="A61" s="69" t="s">
        <v>117</v>
      </c>
      <c r="B61" s="72"/>
      <c r="C61" s="97">
        <v>-107</v>
      </c>
      <c r="E61" s="63">
        <v>-72</v>
      </c>
      <c r="G61" s="63">
        <v>-36</v>
      </c>
      <c r="H61" s="72"/>
      <c r="I61" s="63">
        <v>-132</v>
      </c>
      <c r="J61" s="72"/>
      <c r="K61" s="97">
        <v>-95</v>
      </c>
      <c r="L61" s="72"/>
      <c r="M61" s="63">
        <v>-63</v>
      </c>
      <c r="O61" s="63">
        <v>-30</v>
      </c>
      <c r="Q61" s="97">
        <v>-87</v>
      </c>
      <c r="S61" s="63">
        <v>-59</v>
      </c>
      <c r="U61" s="63">
        <v>-39</v>
      </c>
      <c r="W61" s="63">
        <v>-18</v>
      </c>
      <c r="Y61" s="97">
        <v>-67</v>
      </c>
      <c r="Z61" s="72"/>
      <c r="AA61" s="63">
        <v>-48</v>
      </c>
      <c r="AC61" s="63">
        <v>-32</v>
      </c>
      <c r="AE61" s="63">
        <v>-17</v>
      </c>
      <c r="AG61" s="97">
        <v>-60</v>
      </c>
      <c r="AH61" s="72"/>
      <c r="AI61" s="63">
        <v>-43</v>
      </c>
      <c r="AK61" s="63">
        <v>-29</v>
      </c>
      <c r="AM61" s="63">
        <v>-16</v>
      </c>
      <c r="AO61" s="97">
        <v>-74</v>
      </c>
      <c r="AP61" s="72"/>
      <c r="AQ61" s="63">
        <v>-55</v>
      </c>
      <c r="AS61" s="63">
        <v>-34</v>
      </c>
      <c r="AU61" s="63">
        <v>0</v>
      </c>
      <c r="AW61" s="97">
        <v>0</v>
      </c>
    </row>
    <row r="62" spans="1:49" s="58" customFormat="1" ht="14.1" customHeight="1" x14ac:dyDescent="0.15">
      <c r="A62" s="69" t="s">
        <v>118</v>
      </c>
      <c r="B62" s="72"/>
      <c r="C62" s="97">
        <v>-92</v>
      </c>
      <c r="E62" s="63">
        <v>-70</v>
      </c>
      <c r="G62" s="63">
        <v>-33</v>
      </c>
      <c r="H62" s="72"/>
      <c r="I62" s="63">
        <v>-182</v>
      </c>
      <c r="J62" s="72"/>
      <c r="K62" s="97">
        <v>-103</v>
      </c>
      <c r="L62" s="72"/>
      <c r="M62" s="63">
        <v>-73</v>
      </c>
      <c r="O62" s="63">
        <v>-31</v>
      </c>
      <c r="Q62" s="97">
        <v>-38</v>
      </c>
      <c r="S62" s="63">
        <v>0</v>
      </c>
      <c r="U62" s="63">
        <v>0</v>
      </c>
      <c r="W62" s="63">
        <v>0</v>
      </c>
      <c r="Y62" s="97">
        <v>0</v>
      </c>
      <c r="Z62" s="72"/>
      <c r="AA62" s="63">
        <v>0</v>
      </c>
      <c r="AC62" s="63">
        <v>0</v>
      </c>
      <c r="AE62" s="63">
        <v>0</v>
      </c>
      <c r="AG62" s="97">
        <v>0</v>
      </c>
      <c r="AH62" s="72"/>
      <c r="AI62" s="63">
        <v>0</v>
      </c>
      <c r="AK62" s="63">
        <v>0</v>
      </c>
      <c r="AM62" s="63">
        <v>0</v>
      </c>
      <c r="AO62" s="97">
        <v>0</v>
      </c>
      <c r="AP62" s="72"/>
      <c r="AQ62" s="63">
        <v>0</v>
      </c>
      <c r="AS62" s="63">
        <v>0</v>
      </c>
      <c r="AU62" s="63">
        <v>0</v>
      </c>
      <c r="AW62" s="97">
        <v>0</v>
      </c>
    </row>
    <row r="63" spans="1:49" s="56" customFormat="1" ht="14.1" customHeight="1" thickBot="1" x14ac:dyDescent="0.2">
      <c r="A63" s="70" t="s">
        <v>119</v>
      </c>
      <c r="B63" s="70"/>
      <c r="C63" s="99">
        <f>SUM(C56:C62)</f>
        <v>-6202</v>
      </c>
      <c r="E63" s="71">
        <f>SUM(E56:E62)</f>
        <v>-5734</v>
      </c>
      <c r="G63" s="71">
        <f>SUM(G56:G62)</f>
        <v>-4884</v>
      </c>
      <c r="H63" s="70"/>
      <c r="I63" s="71">
        <f>SUM(I55:I62)</f>
        <v>-5431</v>
      </c>
      <c r="J63" s="70"/>
      <c r="K63" s="99">
        <f>SUM(K55:K62)</f>
        <v>-4809</v>
      </c>
      <c r="L63" s="70"/>
      <c r="M63" s="71">
        <f>SUM(M56:M62)</f>
        <v>-1447</v>
      </c>
      <c r="O63" s="71">
        <f>SUM(O56:O62)</f>
        <v>-1488</v>
      </c>
      <c r="Q63" s="99">
        <f>SUM(Q56:Q62)</f>
        <v>-1370</v>
      </c>
      <c r="S63" s="71">
        <f>SUM(S56:S62)</f>
        <v>624</v>
      </c>
      <c r="U63" s="71">
        <f>SUM(U56:U62)</f>
        <v>-1681</v>
      </c>
      <c r="W63" s="71">
        <f>SUM(W56:W62)</f>
        <v>-1936</v>
      </c>
      <c r="Y63" s="99">
        <f>SUM(Y56:Y62)</f>
        <v>-486</v>
      </c>
      <c r="Z63" s="70"/>
      <c r="AA63" s="71">
        <f>SUM(AA56:AA62)</f>
        <v>-456</v>
      </c>
      <c r="AC63" s="71">
        <f>SUM(AC56:AC62)</f>
        <v>702</v>
      </c>
      <c r="AE63" s="71">
        <f>SUM(AE56:AE62)</f>
        <v>-1579</v>
      </c>
      <c r="AG63" s="99">
        <f>SUM(AG56:AG62)</f>
        <v>-3093</v>
      </c>
      <c r="AH63" s="70"/>
      <c r="AI63" s="71">
        <f>SUM(AI56:AI62)</f>
        <v>-3971</v>
      </c>
      <c r="AK63" s="71">
        <f>SUM(AK56:AK62)</f>
        <v>-3270</v>
      </c>
      <c r="AM63" s="71">
        <f>SUM(AM56:AM62)</f>
        <v>-3494</v>
      </c>
      <c r="AO63" s="99">
        <f>SUM(AO56:AO62)</f>
        <v>-10293</v>
      </c>
      <c r="AP63" s="70"/>
      <c r="AQ63" s="71">
        <f>SUM(AQ56:AQ62)</f>
        <v>-9766</v>
      </c>
      <c r="AS63" s="71">
        <f>SUM(AS56:AS62)</f>
        <v>-6301</v>
      </c>
      <c r="AU63" s="71">
        <f>SUM(AU56:AU62)</f>
        <v>-6796</v>
      </c>
      <c r="AW63" s="99">
        <f>SUM(AW56:AW62)</f>
        <v>-6488</v>
      </c>
    </row>
    <row r="64" spans="1:49" s="58" customFormat="1" ht="14.1" customHeight="1" thickTop="1" x14ac:dyDescent="0.15">
      <c r="A64" s="69" t="s">
        <v>120</v>
      </c>
      <c r="B64" s="73"/>
      <c r="C64" s="97">
        <v>9</v>
      </c>
      <c r="E64" s="63">
        <v>15</v>
      </c>
      <c r="G64" s="63">
        <v>7</v>
      </c>
      <c r="H64" s="73"/>
      <c r="I64" s="63">
        <v>10</v>
      </c>
      <c r="J64" s="73"/>
      <c r="K64" s="97">
        <v>9</v>
      </c>
      <c r="L64" s="73"/>
      <c r="M64" s="63">
        <v>3</v>
      </c>
      <c r="O64" s="63">
        <v>1</v>
      </c>
      <c r="Q64" s="97">
        <v>-32</v>
      </c>
      <c r="S64" s="63">
        <v>-21</v>
      </c>
      <c r="U64" s="63">
        <v>-13</v>
      </c>
      <c r="W64" s="63">
        <v>-14</v>
      </c>
      <c r="Y64" s="97">
        <v>-4</v>
      </c>
      <c r="Z64" s="72"/>
      <c r="AA64" s="63">
        <v>-3</v>
      </c>
      <c r="AC64" s="63">
        <v>-7</v>
      </c>
      <c r="AE64" s="63">
        <v>2</v>
      </c>
      <c r="AG64" s="97">
        <v>12</v>
      </c>
      <c r="AH64" s="72"/>
      <c r="AI64" s="63">
        <v>12</v>
      </c>
      <c r="AK64" s="63">
        <v>11</v>
      </c>
      <c r="AM64" s="63">
        <v>4</v>
      </c>
      <c r="AO64" s="97">
        <v>2</v>
      </c>
      <c r="AP64" s="72"/>
      <c r="AQ64" s="63">
        <v>1</v>
      </c>
      <c r="AS64" s="63"/>
      <c r="AU64" s="63">
        <v>1</v>
      </c>
      <c r="AW64" s="97">
        <v>4</v>
      </c>
    </row>
    <row r="65" spans="1:49" s="56" customFormat="1" ht="14.1" customHeight="1" thickBot="1" x14ac:dyDescent="0.2">
      <c r="A65" s="70" t="s">
        <v>121</v>
      </c>
      <c r="B65" s="70"/>
      <c r="C65" s="99">
        <f>C63+C52+C36+C64</f>
        <v>920</v>
      </c>
      <c r="E65" s="71">
        <f>E63+E52+E36+E64</f>
        <v>-57</v>
      </c>
      <c r="G65" s="71">
        <f>G63+G52+G36+G64</f>
        <v>636</v>
      </c>
      <c r="H65" s="70"/>
      <c r="I65" s="71">
        <f>I63+I52+I36+I64</f>
        <v>1505</v>
      </c>
      <c r="J65" s="70"/>
      <c r="K65" s="99">
        <f>K63+K52+K36+K64</f>
        <v>417</v>
      </c>
      <c r="L65" s="70"/>
      <c r="M65" s="71">
        <f>M63+M52+M36+M64</f>
        <v>1075</v>
      </c>
      <c r="O65" s="71">
        <f>O63+O52+O36+O64</f>
        <v>-184</v>
      </c>
      <c r="Q65" s="99">
        <f>Q63+Q52+Q36+Q64</f>
        <v>596</v>
      </c>
      <c r="S65" s="71">
        <f>S63+S52+S36+S64</f>
        <v>662</v>
      </c>
      <c r="U65" s="71">
        <f>U63+U52+U36+U64</f>
        <v>-711</v>
      </c>
      <c r="W65" s="71">
        <f>W63+W52+W36+W64</f>
        <v>-425</v>
      </c>
      <c r="Y65" s="99">
        <f>Y63+Y52+Y36+Y64</f>
        <v>989</v>
      </c>
      <c r="Z65" s="70"/>
      <c r="AA65" s="71">
        <f>AA63+AA52+AA36+AA64</f>
        <v>-370</v>
      </c>
      <c r="AC65" s="71">
        <f>AC63+AC52+AC36+AC64</f>
        <v>2180</v>
      </c>
      <c r="AE65" s="71">
        <f>AE63+AE52+AE36+AE64</f>
        <v>-346</v>
      </c>
      <c r="AG65" s="99">
        <f>AG63+AG52+AG36+AG64</f>
        <v>518</v>
      </c>
      <c r="AH65" s="70"/>
      <c r="AI65" s="71">
        <f>AI63+AI52+AI36+AI64</f>
        <v>231</v>
      </c>
      <c r="AK65" s="71">
        <f>AK63+AK52+AK36+AK64</f>
        <v>261</v>
      </c>
      <c r="AM65" s="71">
        <f>AM63+AM52+AM36+AM64</f>
        <v>55</v>
      </c>
      <c r="AO65" s="99">
        <f>AO63+AO52+AO36+AO64</f>
        <v>-52</v>
      </c>
      <c r="AP65" s="70"/>
      <c r="AQ65" s="71">
        <f>AQ63+AQ52+AQ36+AQ64</f>
        <v>-390</v>
      </c>
      <c r="AS65" s="71">
        <f>AS63+AS52+AS36+AS64</f>
        <v>-216</v>
      </c>
      <c r="AU65" s="71">
        <f>AU63+AU52+AU36+AU64</f>
        <v>-544</v>
      </c>
      <c r="AW65" s="99">
        <f>AW63+AW52+AW36+AW64</f>
        <v>1203</v>
      </c>
    </row>
    <row r="66" spans="1:49" s="58" customFormat="1" ht="14.1" customHeight="1" thickTop="1" x14ac:dyDescent="0.15">
      <c r="A66" s="57"/>
      <c r="B66" s="57"/>
      <c r="C66" s="100"/>
      <c r="E66" s="74"/>
      <c r="G66" s="74"/>
      <c r="H66" s="57"/>
      <c r="I66" s="74"/>
      <c r="J66" s="57"/>
      <c r="K66" s="100"/>
      <c r="L66" s="57"/>
      <c r="M66" s="74"/>
      <c r="O66" s="74"/>
      <c r="Q66" s="100"/>
      <c r="S66" s="74"/>
      <c r="U66" s="74"/>
      <c r="W66" s="74"/>
      <c r="Y66" s="100"/>
      <c r="Z66" s="57"/>
      <c r="AA66" s="74"/>
      <c r="AC66" s="74"/>
      <c r="AE66" s="74"/>
      <c r="AG66" s="100"/>
      <c r="AH66" s="57"/>
      <c r="AI66" s="74"/>
      <c r="AK66" s="74"/>
      <c r="AM66" s="74"/>
      <c r="AO66" s="100"/>
      <c r="AP66" s="57"/>
      <c r="AQ66" s="74"/>
      <c r="AS66" s="74"/>
      <c r="AU66" s="74"/>
      <c r="AW66" s="100"/>
    </row>
    <row r="67" spans="1:49" s="58" customFormat="1" ht="14.1" customHeight="1" x14ac:dyDescent="0.15">
      <c r="A67" s="69" t="s">
        <v>122</v>
      </c>
      <c r="B67" s="73"/>
      <c r="C67" s="97">
        <v>5977</v>
      </c>
      <c r="E67" s="63">
        <v>5977</v>
      </c>
      <c r="G67" s="63">
        <v>5977</v>
      </c>
      <c r="H67" s="73"/>
      <c r="I67" s="63">
        <v>4472</v>
      </c>
      <c r="J67" s="73"/>
      <c r="K67" s="97">
        <v>4472</v>
      </c>
      <c r="L67" s="73"/>
      <c r="M67" s="63">
        <v>4472</v>
      </c>
      <c r="O67" s="63">
        <v>4472</v>
      </c>
      <c r="Q67" s="97">
        <v>3876</v>
      </c>
      <c r="S67" s="63">
        <v>3876</v>
      </c>
      <c r="U67" s="63">
        <v>3876</v>
      </c>
      <c r="W67" s="63">
        <v>3876</v>
      </c>
      <c r="Y67" s="97">
        <v>2887</v>
      </c>
      <c r="Z67" s="73"/>
      <c r="AA67" s="63">
        <v>2887</v>
      </c>
      <c r="AC67" s="63">
        <v>2887</v>
      </c>
      <c r="AE67" s="63">
        <v>2887</v>
      </c>
      <c r="AG67" s="97">
        <v>2369</v>
      </c>
      <c r="AH67" s="73"/>
      <c r="AI67" s="63">
        <v>2369</v>
      </c>
      <c r="AK67" s="63">
        <v>2369</v>
      </c>
      <c r="AM67" s="63">
        <v>2369</v>
      </c>
      <c r="AO67" s="97">
        <v>2421</v>
      </c>
      <c r="AP67" s="73"/>
      <c r="AQ67" s="63">
        <v>2421</v>
      </c>
      <c r="AS67" s="63">
        <v>2421</v>
      </c>
      <c r="AU67" s="63">
        <v>2421</v>
      </c>
      <c r="AW67" s="97">
        <v>1218</v>
      </c>
    </row>
    <row r="68" spans="1:49" s="58" customFormat="1" ht="14.1" customHeight="1" x14ac:dyDescent="0.15">
      <c r="A68" s="69" t="s">
        <v>123</v>
      </c>
      <c r="B68" s="73"/>
      <c r="C68" s="97">
        <v>6897</v>
      </c>
      <c r="E68" s="63">
        <v>5920</v>
      </c>
      <c r="G68" s="63">
        <v>6613</v>
      </c>
      <c r="H68" s="73"/>
      <c r="I68" s="63">
        <v>5977</v>
      </c>
      <c r="J68" s="73"/>
      <c r="K68" s="97">
        <v>4889</v>
      </c>
      <c r="L68" s="73"/>
      <c r="M68" s="63">
        <v>5547</v>
      </c>
      <c r="O68" s="63">
        <v>4288</v>
      </c>
      <c r="Q68" s="97">
        <v>4472</v>
      </c>
      <c r="S68" s="63">
        <v>4538</v>
      </c>
      <c r="U68" s="63">
        <v>3165</v>
      </c>
      <c r="W68" s="63">
        <v>3451</v>
      </c>
      <c r="Y68" s="97">
        <v>3876</v>
      </c>
      <c r="Z68" s="73"/>
      <c r="AA68" s="63">
        <v>2517</v>
      </c>
      <c r="AC68" s="63">
        <v>5067</v>
      </c>
      <c r="AE68" s="63">
        <v>2541</v>
      </c>
      <c r="AG68" s="97">
        <v>2887</v>
      </c>
      <c r="AH68" s="73"/>
      <c r="AI68" s="63">
        <v>2600</v>
      </c>
      <c r="AK68" s="63">
        <v>2630</v>
      </c>
      <c r="AM68" s="63">
        <v>2424</v>
      </c>
      <c r="AO68" s="97">
        <v>2369</v>
      </c>
      <c r="AP68" s="73"/>
      <c r="AQ68" s="63">
        <v>2031</v>
      </c>
      <c r="AS68" s="63">
        <v>2205</v>
      </c>
      <c r="AU68" s="63">
        <v>1877</v>
      </c>
      <c r="AW68" s="97">
        <v>2421</v>
      </c>
    </row>
    <row r="69" spans="1:49" s="56" customFormat="1" ht="14.1" customHeight="1" thickBot="1" x14ac:dyDescent="0.2">
      <c r="A69" s="75"/>
      <c r="B69" s="76"/>
      <c r="C69" s="99">
        <f>C68-C67</f>
        <v>920</v>
      </c>
      <c r="E69" s="71">
        <f>E68-E67</f>
        <v>-57</v>
      </c>
      <c r="G69" s="71">
        <f>G68-G67</f>
        <v>636</v>
      </c>
      <c r="H69" s="76"/>
      <c r="I69" s="71">
        <f>I68-I67</f>
        <v>1505</v>
      </c>
      <c r="J69" s="76"/>
      <c r="K69" s="99">
        <f>K68-K67</f>
        <v>417</v>
      </c>
      <c r="L69" s="76"/>
      <c r="M69" s="71">
        <f>M68-M67</f>
        <v>1075</v>
      </c>
      <c r="O69" s="71">
        <f>O68-O67</f>
        <v>-184</v>
      </c>
      <c r="Q69" s="99">
        <f>Q68-Q67</f>
        <v>596</v>
      </c>
      <c r="S69" s="71">
        <f>S68-S67</f>
        <v>662</v>
      </c>
      <c r="U69" s="71">
        <f>U68-U67</f>
        <v>-711</v>
      </c>
      <c r="W69" s="71">
        <f>W68-W67</f>
        <v>-425</v>
      </c>
      <c r="Y69" s="99">
        <f>Y68-Y67</f>
        <v>989</v>
      </c>
      <c r="Z69" s="70"/>
      <c r="AA69" s="71">
        <f>AA68-AA67</f>
        <v>-370</v>
      </c>
      <c r="AC69" s="71">
        <f>AC68-AC67</f>
        <v>2180</v>
      </c>
      <c r="AE69" s="71">
        <f>AE68-AE67</f>
        <v>-346</v>
      </c>
      <c r="AG69" s="99">
        <f>AG68-AG67</f>
        <v>518</v>
      </c>
      <c r="AH69" s="70"/>
      <c r="AI69" s="71">
        <f>AI68-AI67</f>
        <v>231</v>
      </c>
      <c r="AK69" s="71">
        <f>AK68-AK67</f>
        <v>261</v>
      </c>
      <c r="AM69" s="71">
        <f>AM68-AM67</f>
        <v>55</v>
      </c>
      <c r="AO69" s="99">
        <f>AO68-AO67</f>
        <v>-52</v>
      </c>
      <c r="AP69" s="70"/>
      <c r="AQ69" s="71">
        <f>AQ68-AQ67</f>
        <v>-390</v>
      </c>
      <c r="AS69" s="71">
        <f>AS68-AS67</f>
        <v>-216</v>
      </c>
      <c r="AU69" s="71">
        <f>AU68-AU67</f>
        <v>-544</v>
      </c>
      <c r="AW69" s="99">
        <f>AW68-AW67</f>
        <v>1203</v>
      </c>
    </row>
    <row r="70" spans="1:49" s="58" customFormat="1" ht="5.0999999999999996" customHeight="1" thickTop="1" x14ac:dyDescent="0.15"/>
    <row r="71" spans="1:49" s="58" customFormat="1" ht="14.1" customHeight="1" x14ac:dyDescent="0.15">
      <c r="A71" s="77" t="s">
        <v>25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</row>
  </sheetData>
  <conditionalFormatting sqref="A29:A31 Z56:Z60">
    <cfRule type="expression" dxfId="126" priority="29">
      <formula>COUNTBLANK(#REF!)&gt;0</formula>
    </cfRule>
    <cfRule type="expression" dxfId="125" priority="30">
      <formula>COUNTIF(#REF!,"&lt;&gt;"&amp;0)=0</formula>
    </cfRule>
  </conditionalFormatting>
  <conditionalFormatting sqref="A55">
    <cfRule type="expression" dxfId="124" priority="7">
      <formula>COUNTBLANK(#REF!)&gt;0</formula>
    </cfRule>
    <cfRule type="expression" dxfId="123" priority="8">
      <formula>COUNTIF(#REF!,"&lt;&gt;"&amp;0)=0</formula>
    </cfRule>
  </conditionalFormatting>
  <conditionalFormatting sqref="A61:A62">
    <cfRule type="expression" dxfId="122" priority="32">
      <formula>COUNTIF(#REF!,"&lt;&gt;"&amp;0)=0</formula>
    </cfRule>
    <cfRule type="expression" dxfId="121" priority="31">
      <formula>COUNTBLANK(#REF!)&gt;0</formula>
    </cfRule>
  </conditionalFormatting>
  <conditionalFormatting sqref="A24:B28 D24:D28 F24:F28 H24:H28 L24:L28 N24:N28 A34:B35 D34:D35 F34:F35 H34:H35 L34:L35 N34:N35 A64:B64 D64 F64 H64 L64 N64 Z67:Z68 A67:B69 D67:D69 F67:F69 H67:H69 L67:L69 N67:N69">
    <cfRule type="expression" dxfId="120" priority="36">
      <formula>COUNTIF(#REF!,"&lt;&gt;"&amp;0)=0</formula>
    </cfRule>
    <cfRule type="expression" dxfId="119" priority="35">
      <formula>COUNTBLANK(#REF!)&gt;0</formula>
    </cfRule>
  </conditionalFormatting>
  <conditionalFormatting sqref="A39:B51 D39:D51 F39:F51 H39:H51 N39:N51 Z39:Z51 AH39:AH51 AP39:AP51">
    <cfRule type="expression" dxfId="118" priority="9">
      <formula>COUNTBLANK(#REF!)&gt;0</formula>
    </cfRule>
    <cfRule type="expression" dxfId="117" priority="10">
      <formula>COUNTIF(#REF!,"&lt;&gt;"&amp;0)=0</formula>
    </cfRule>
  </conditionalFormatting>
  <conditionalFormatting sqref="A56:B60 D56:D60 F56:F60 H56:H60 L56:L60 N56:N60">
    <cfRule type="expression" dxfId="116" priority="11">
      <formula>COUNTBLANK(#REF!)&gt;0</formula>
    </cfRule>
    <cfRule type="expression" dxfId="115" priority="12">
      <formula>COUNTIF(#REF!,"&lt;&gt;"&amp;0)=0</formula>
    </cfRule>
  </conditionalFormatting>
  <conditionalFormatting sqref="J24:J28 J34:J35 J64 J67:J69">
    <cfRule type="expression" dxfId="114" priority="5">
      <formula>COUNTBLANK(#REF!)&gt;0</formula>
    </cfRule>
    <cfRule type="expression" dxfId="113" priority="6">
      <formula>COUNTIF(#REF!,"&lt;&gt;"&amp;0)=0</formula>
    </cfRule>
  </conditionalFormatting>
  <conditionalFormatting sqref="J39:J40 J42:J51">
    <cfRule type="expression" dxfId="112" priority="3">
      <formula>COUNTBLANK(#REF!)&gt;0</formula>
    </cfRule>
    <cfRule type="expression" dxfId="111" priority="4">
      <formula>COUNTIF(#REF!,"&lt;&gt;"&amp;0)=0</formula>
    </cfRule>
  </conditionalFormatting>
  <conditionalFormatting sqref="J56:J60">
    <cfRule type="expression" dxfId="110" priority="2">
      <formula>COUNTIF(#REF!,"&lt;&gt;"&amp;0)=0</formula>
    </cfRule>
    <cfRule type="expression" dxfId="109" priority="1">
      <formula>COUNTBLANK(#REF!)&gt;0</formula>
    </cfRule>
  </conditionalFormatting>
  <conditionalFormatting sqref="L39:L40 L42:L51">
    <cfRule type="expression" dxfId="108" priority="16">
      <formula>COUNTIF(#REF!,"&lt;&gt;"&amp;0)=0</formula>
    </cfRule>
    <cfRule type="expression" dxfId="107" priority="15">
      <formula>COUNTBLANK(#REF!)&gt;0</formula>
    </cfRule>
  </conditionalFormatting>
  <conditionalFormatting sqref="Z24:Z28 Z34:Z35">
    <cfRule type="expression" dxfId="106" priority="33">
      <formula>COUNTBLANK(#REF!)&gt;0</formula>
    </cfRule>
    <cfRule type="expression" dxfId="105" priority="34">
      <formula>COUNTIF(#REF!,"&lt;&gt;"&amp;0)=0</formula>
    </cfRule>
  </conditionalFormatting>
  <conditionalFormatting sqref="AH24:AH28 AH34:AH35">
    <cfRule type="expression" dxfId="104" priority="25">
      <formula>COUNTBLANK(#REF!)&gt;0</formula>
    </cfRule>
    <cfRule type="expression" dxfId="103" priority="26">
      <formula>COUNTIF(#REF!,"&lt;&gt;"&amp;0)=0</formula>
    </cfRule>
  </conditionalFormatting>
  <conditionalFormatting sqref="AH56:AH60">
    <cfRule type="expression" dxfId="102" priority="23">
      <formula>COUNTBLANK(#REF!)&gt;0</formula>
    </cfRule>
    <cfRule type="expression" dxfId="101" priority="24">
      <formula>COUNTIF(#REF!,"&lt;&gt;"&amp;0)=0</formula>
    </cfRule>
  </conditionalFormatting>
  <conditionalFormatting sqref="AH67:AH68">
    <cfRule type="expression" dxfId="100" priority="27">
      <formula>COUNTBLANK(#REF!)&gt;0</formula>
    </cfRule>
    <cfRule type="expression" dxfId="99" priority="28">
      <formula>COUNTIF(#REF!,"&lt;&gt;"&amp;0)=0</formula>
    </cfRule>
  </conditionalFormatting>
  <conditionalFormatting sqref="AP24:AP28 AP34:AP35">
    <cfRule type="expression" dxfId="98" priority="19">
      <formula>COUNTBLANK(#REF!)&gt;0</formula>
    </cfRule>
    <cfRule type="expression" dxfId="97" priority="20">
      <formula>COUNTIF(#REF!,"&lt;&gt;"&amp;0)=0</formula>
    </cfRule>
  </conditionalFormatting>
  <conditionalFormatting sqref="AP56:AP60">
    <cfRule type="expression" dxfId="96" priority="18">
      <formula>COUNTIF(#REF!,"&lt;&gt;"&amp;0)=0</formula>
    </cfRule>
    <cfRule type="expression" dxfId="95" priority="17">
      <formula>COUNTBLANK(#REF!)&gt;0</formula>
    </cfRule>
  </conditionalFormatting>
  <conditionalFormatting sqref="AP67:AP68">
    <cfRule type="expression" dxfId="94" priority="21">
      <formula>COUNTBLANK(#REF!)&gt;0</formula>
    </cfRule>
    <cfRule type="expression" dxfId="93" priority="22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  <customPr name="EpmWorksheetKeyString_GU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BE530-4221-48A6-83DF-96887DBB11D5}">
  <sheetPr>
    <tabColor rgb="FF9FC272"/>
  </sheetPr>
  <dimension ref="A1:Y388"/>
  <sheetViews>
    <sheetView showGridLines="0" zoomScaleNormal="100" zoomScaleSheetLayoutView="80" workbookViewId="0">
      <pane xSplit="1" ySplit="6" topLeftCell="B21" activePane="bottomRight" state="frozen"/>
      <selection pane="topRight"/>
      <selection pane="bottomLeft"/>
      <selection pane="bottomRight" activeCell="M15" sqref="M15"/>
    </sheetView>
  </sheetViews>
  <sheetFormatPr defaultColWidth="9.140625" defaultRowHeight="10.5" x14ac:dyDescent="0.15"/>
  <cols>
    <col min="1" max="1" width="73.42578125" style="101" customWidth="1"/>
    <col min="2" max="2" width="0.85546875" style="101" customWidth="1"/>
    <col min="3" max="3" width="12.7109375" style="101" customWidth="1"/>
    <col min="4" max="4" width="0.85546875" style="101" customWidth="1"/>
    <col min="5" max="5" width="12.7109375" style="101" customWidth="1"/>
    <col min="6" max="6" width="0.85546875" style="101" customWidth="1"/>
    <col min="7" max="7" width="12.7109375" style="101" customWidth="1"/>
    <col min="8" max="8" width="0.85546875" style="101" customWidth="1"/>
    <col min="9" max="9" width="12.7109375" style="101" customWidth="1"/>
    <col min="10" max="10" width="0.85546875" style="101" customWidth="1"/>
    <col min="11" max="11" width="12.7109375" style="101" customWidth="1"/>
    <col min="12" max="12" width="0.85546875" style="101" customWidth="1"/>
    <col min="13" max="13" width="12.7109375" style="101" customWidth="1"/>
    <col min="14" max="14" width="0.85546875" style="101" customWidth="1"/>
    <col min="15" max="15" width="12.7109375" style="101" customWidth="1"/>
    <col min="16" max="16" width="0.85546875" style="101" customWidth="1"/>
    <col min="17" max="17" width="12.7109375" style="101" customWidth="1"/>
    <col min="18" max="18" width="0.85546875" style="101" customWidth="1"/>
    <col min="19" max="19" width="12.7109375" style="101" customWidth="1"/>
    <col min="20" max="20" width="0.85546875" style="101" customWidth="1"/>
    <col min="21" max="21" width="12.7109375" style="101" customWidth="1"/>
    <col min="22" max="16384" width="9.140625" style="101"/>
  </cols>
  <sheetData>
    <row r="1" spans="1:21" s="109" customFormat="1" ht="12" x14ac:dyDescent="0.2">
      <c r="A1" s="155"/>
      <c r="B1" s="162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</row>
    <row r="2" spans="1:21" s="109" customFormat="1" x14ac:dyDescent="0.15">
      <c r="A2" s="152"/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</row>
    <row r="3" spans="1:21" s="109" customFormat="1" x14ac:dyDescent="0.15">
      <c r="A3" s="156"/>
      <c r="B3" s="162"/>
      <c r="C3" s="154"/>
      <c r="D3" s="154"/>
      <c r="E3" s="154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3"/>
    </row>
    <row r="4" spans="1:21" s="109" customFormat="1" x14ac:dyDescent="0.15">
      <c r="A4" s="164"/>
      <c r="B4" s="162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2"/>
      <c r="S4" s="162"/>
      <c r="T4" s="162"/>
      <c r="U4" s="148"/>
    </row>
    <row r="5" spans="1:21" s="109" customFormat="1" ht="14.25" x14ac:dyDescent="0.15">
      <c r="A5" s="145" t="s">
        <v>178</v>
      </c>
      <c r="B5" s="163"/>
      <c r="C5" s="247" t="s">
        <v>177</v>
      </c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163"/>
      <c r="S5" s="163"/>
      <c r="T5" s="163"/>
      <c r="U5" s="163"/>
    </row>
    <row r="6" spans="1:21" s="108" customFormat="1" ht="42" x14ac:dyDescent="0.15">
      <c r="A6" s="161" t="s">
        <v>80</v>
      </c>
      <c r="B6" s="165"/>
      <c r="C6" s="166" t="s">
        <v>176</v>
      </c>
      <c r="D6" s="167"/>
      <c r="E6" s="167" t="s">
        <v>276</v>
      </c>
      <c r="F6" s="167"/>
      <c r="G6" s="166" t="s">
        <v>43</v>
      </c>
      <c r="H6" s="167"/>
      <c r="I6" s="166" t="s">
        <v>44</v>
      </c>
      <c r="J6" s="167"/>
      <c r="K6" s="166" t="s">
        <v>175</v>
      </c>
      <c r="L6" s="167"/>
      <c r="M6" s="166" t="s">
        <v>45</v>
      </c>
      <c r="N6" s="167"/>
      <c r="O6" s="166" t="s">
        <v>174</v>
      </c>
      <c r="P6" s="167"/>
      <c r="Q6" s="166" t="s">
        <v>173</v>
      </c>
      <c r="R6" s="167"/>
      <c r="S6" s="166" t="s">
        <v>172</v>
      </c>
      <c r="T6" s="167"/>
      <c r="U6" s="166" t="s">
        <v>171</v>
      </c>
    </row>
    <row r="7" spans="1:21" s="108" customFormat="1" ht="11.25" thickBot="1" x14ac:dyDescent="0.2">
      <c r="A7" s="238" t="s">
        <v>279</v>
      </c>
      <c r="B7" s="220"/>
      <c r="C7" s="124">
        <v>73189</v>
      </c>
      <c r="D7" s="125"/>
      <c r="E7" s="124">
        <v>0</v>
      </c>
      <c r="F7" s="125"/>
      <c r="G7" s="124">
        <v>656</v>
      </c>
      <c r="H7" s="125"/>
      <c r="I7" s="124">
        <v>12582</v>
      </c>
      <c r="J7" s="125"/>
      <c r="K7" s="124">
        <v>0</v>
      </c>
      <c r="L7" s="125"/>
      <c r="M7" s="124">
        <v>-3475</v>
      </c>
      <c r="N7" s="125"/>
      <c r="O7" s="124">
        <v>0</v>
      </c>
      <c r="P7" s="125"/>
      <c r="Q7" s="124">
        <v>82952</v>
      </c>
      <c r="R7" s="125"/>
      <c r="S7" s="124">
        <v>4098</v>
      </c>
      <c r="T7" s="125"/>
      <c r="U7" s="124">
        <v>87050</v>
      </c>
    </row>
    <row r="8" spans="1:21" s="108" customFormat="1" ht="11.25" thickTop="1" x14ac:dyDescent="0.15">
      <c r="A8" s="239" t="s">
        <v>194</v>
      </c>
      <c r="B8" s="220"/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</row>
    <row r="9" spans="1:21" s="108" customFormat="1" x14ac:dyDescent="0.15">
      <c r="A9" s="240" t="s">
        <v>169</v>
      </c>
      <c r="B9" s="220"/>
      <c r="C9" s="126">
        <v>0</v>
      </c>
      <c r="D9" s="126"/>
      <c r="E9" s="126">
        <v>0</v>
      </c>
      <c r="F9" s="126"/>
      <c r="G9" s="126">
        <v>0</v>
      </c>
      <c r="H9" s="126"/>
      <c r="I9" s="126">
        <v>0</v>
      </c>
      <c r="J9" s="126"/>
      <c r="K9" s="126">
        <v>-16</v>
      </c>
      <c r="L9" s="126"/>
      <c r="M9" s="126">
        <v>0</v>
      </c>
      <c r="N9" s="126"/>
      <c r="O9" s="126">
        <v>0</v>
      </c>
      <c r="P9" s="126"/>
      <c r="Q9" s="126">
        <v>-16</v>
      </c>
      <c r="R9" s="126"/>
      <c r="S9" s="126">
        <v>0</v>
      </c>
      <c r="T9" s="126"/>
      <c r="U9" s="126">
        <v>-16</v>
      </c>
    </row>
    <row r="10" spans="1:21" s="108" customFormat="1" x14ac:dyDescent="0.15">
      <c r="A10" s="240" t="s">
        <v>289</v>
      </c>
      <c r="B10" s="220"/>
      <c r="C10" s="126">
        <v>0</v>
      </c>
      <c r="D10" s="126"/>
      <c r="E10" s="126">
        <v>0</v>
      </c>
      <c r="F10" s="126"/>
      <c r="G10" s="126">
        <v>0</v>
      </c>
      <c r="H10" s="126"/>
      <c r="I10" s="126">
        <v>0</v>
      </c>
      <c r="J10" s="126"/>
      <c r="K10" s="126">
        <v>2</v>
      </c>
      <c r="L10" s="126"/>
      <c r="M10" s="126">
        <v>0</v>
      </c>
      <c r="N10" s="126"/>
      <c r="O10" s="126">
        <v>0</v>
      </c>
      <c r="P10" s="126"/>
      <c r="Q10" s="126">
        <v>2</v>
      </c>
      <c r="R10" s="126"/>
      <c r="S10" s="126">
        <v>0</v>
      </c>
      <c r="T10" s="126"/>
      <c r="U10" s="126">
        <v>2</v>
      </c>
    </row>
    <row r="11" spans="1:21" s="108" customFormat="1" x14ac:dyDescent="0.15">
      <c r="A11" s="240" t="s">
        <v>285</v>
      </c>
      <c r="B11" s="220"/>
      <c r="C11" s="126">
        <v>0</v>
      </c>
      <c r="D11" s="126"/>
      <c r="E11" s="126">
        <v>0</v>
      </c>
      <c r="F11" s="126"/>
      <c r="G11" s="126">
        <v>0</v>
      </c>
      <c r="H11" s="126"/>
      <c r="I11" s="126">
        <v>2</v>
      </c>
      <c r="J11" s="126"/>
      <c r="K11" s="126">
        <v>0</v>
      </c>
      <c r="L11" s="126"/>
      <c r="M11" s="126">
        <v>0</v>
      </c>
      <c r="N11" s="126"/>
      <c r="O11" s="126">
        <v>0</v>
      </c>
      <c r="P11" s="126"/>
      <c r="Q11" s="126">
        <v>2</v>
      </c>
      <c r="R11" s="126"/>
      <c r="S11" s="126">
        <v>0</v>
      </c>
      <c r="T11" s="126"/>
      <c r="U11" s="126">
        <v>2</v>
      </c>
    </row>
    <row r="12" spans="1:21" s="108" customFormat="1" x14ac:dyDescent="0.15">
      <c r="A12" s="240" t="s">
        <v>166</v>
      </c>
      <c r="B12" s="220"/>
      <c r="C12" s="126">
        <v>0</v>
      </c>
      <c r="D12" s="126"/>
      <c r="E12" s="126">
        <v>0</v>
      </c>
      <c r="F12" s="126"/>
      <c r="G12" s="126">
        <v>0</v>
      </c>
      <c r="H12" s="126"/>
      <c r="I12" s="126">
        <v>-5093</v>
      </c>
      <c r="J12" s="126"/>
      <c r="K12" s="126">
        <v>0</v>
      </c>
      <c r="L12" s="126"/>
      <c r="M12" s="126">
        <v>0</v>
      </c>
      <c r="N12" s="126"/>
      <c r="O12" s="126">
        <v>0</v>
      </c>
      <c r="P12" s="126"/>
      <c r="Q12" s="126">
        <v>-5093</v>
      </c>
      <c r="R12" s="126"/>
      <c r="S12" s="126">
        <v>-16</v>
      </c>
      <c r="T12" s="126"/>
      <c r="U12" s="126">
        <v>-5109</v>
      </c>
    </row>
    <row r="13" spans="1:21" s="108" customFormat="1" x14ac:dyDescent="0.15">
      <c r="A13" s="240" t="s">
        <v>282</v>
      </c>
      <c r="B13" s="220"/>
      <c r="C13" s="126">
        <v>0</v>
      </c>
      <c r="D13" s="126"/>
      <c r="E13" s="126">
        <v>0</v>
      </c>
      <c r="F13" s="126"/>
      <c r="G13" s="126">
        <v>3</v>
      </c>
      <c r="H13" s="126"/>
      <c r="I13" s="126">
        <v>0</v>
      </c>
      <c r="J13" s="126"/>
      <c r="K13" s="126">
        <v>0</v>
      </c>
      <c r="L13" s="126"/>
      <c r="M13" s="126">
        <v>0</v>
      </c>
      <c r="N13" s="126"/>
      <c r="O13" s="126">
        <v>0</v>
      </c>
      <c r="P13" s="126"/>
      <c r="Q13" s="126">
        <v>3</v>
      </c>
      <c r="R13" s="126"/>
      <c r="S13" s="126">
        <v>0</v>
      </c>
      <c r="T13" s="126"/>
      <c r="U13" s="126">
        <v>3</v>
      </c>
    </row>
    <row r="14" spans="1:21" s="108" customFormat="1" x14ac:dyDescent="0.15">
      <c r="A14" s="240" t="s">
        <v>165</v>
      </c>
      <c r="B14" s="220"/>
      <c r="C14" s="126">
        <v>0</v>
      </c>
      <c r="D14" s="126"/>
      <c r="E14" s="126">
        <v>0</v>
      </c>
      <c r="F14" s="126"/>
      <c r="G14" s="126">
        <v>-51</v>
      </c>
      <c r="H14" s="126"/>
      <c r="I14" s="126">
        <v>-150</v>
      </c>
      <c r="J14" s="126"/>
      <c r="K14" s="126">
        <v>0</v>
      </c>
      <c r="L14" s="126"/>
      <c r="M14" s="126">
        <v>0</v>
      </c>
      <c r="N14" s="126"/>
      <c r="O14" s="126">
        <v>0</v>
      </c>
      <c r="P14" s="126"/>
      <c r="Q14" s="126">
        <v>-201</v>
      </c>
      <c r="R14" s="126"/>
      <c r="S14" s="126">
        <v>6</v>
      </c>
      <c r="T14" s="126"/>
      <c r="U14" s="126">
        <v>-195</v>
      </c>
    </row>
    <row r="15" spans="1:21" s="108" customFormat="1" x14ac:dyDescent="0.15">
      <c r="A15" s="239" t="s">
        <v>164</v>
      </c>
      <c r="B15" s="220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</row>
    <row r="16" spans="1:21" s="108" customFormat="1" x14ac:dyDescent="0.15">
      <c r="A16" s="240" t="s">
        <v>79</v>
      </c>
      <c r="B16" s="220"/>
      <c r="C16" s="126">
        <v>0</v>
      </c>
      <c r="D16" s="126"/>
      <c r="E16" s="126">
        <v>0</v>
      </c>
      <c r="F16" s="126"/>
      <c r="G16" s="126">
        <v>0</v>
      </c>
      <c r="H16" s="126"/>
      <c r="I16" s="126">
        <v>0</v>
      </c>
      <c r="J16" s="126"/>
      <c r="K16" s="126">
        <v>0</v>
      </c>
      <c r="L16" s="126"/>
      <c r="M16" s="126">
        <v>0</v>
      </c>
      <c r="N16" s="126"/>
      <c r="O16" s="126">
        <v>11056</v>
      </c>
      <c r="P16" s="126"/>
      <c r="Q16" s="126">
        <v>11056</v>
      </c>
      <c r="R16" s="126"/>
      <c r="S16" s="126">
        <v>95</v>
      </c>
      <c r="T16" s="126"/>
      <c r="U16" s="126">
        <v>11151</v>
      </c>
    </row>
    <row r="17" spans="1:21" s="108" customFormat="1" x14ac:dyDescent="0.15">
      <c r="A17" s="240" t="s">
        <v>163</v>
      </c>
      <c r="B17" s="220"/>
      <c r="C17" s="126">
        <v>0</v>
      </c>
      <c r="D17" s="126"/>
      <c r="E17" s="126">
        <v>0</v>
      </c>
      <c r="F17" s="126"/>
      <c r="G17" s="126">
        <v>0</v>
      </c>
      <c r="H17" s="126"/>
      <c r="I17" s="126">
        <v>0</v>
      </c>
      <c r="J17" s="126"/>
      <c r="K17" s="126">
        <v>0</v>
      </c>
      <c r="L17" s="126"/>
      <c r="M17" s="126">
        <v>847</v>
      </c>
      <c r="N17" s="126"/>
      <c r="O17" s="126">
        <v>0</v>
      </c>
      <c r="P17" s="126"/>
      <c r="Q17" s="126">
        <v>847</v>
      </c>
      <c r="R17" s="126"/>
      <c r="S17" s="126">
        <v>45</v>
      </c>
      <c r="T17" s="126"/>
      <c r="U17" s="126">
        <v>892</v>
      </c>
    </row>
    <row r="18" spans="1:21" s="108" customFormat="1" x14ac:dyDescent="0.15">
      <c r="A18" s="239" t="s">
        <v>162</v>
      </c>
      <c r="B18" s="220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</row>
    <row r="19" spans="1:21" s="108" customFormat="1" x14ac:dyDescent="0.15">
      <c r="A19" s="240" t="s">
        <v>161</v>
      </c>
      <c r="B19" s="220"/>
      <c r="C19" s="126">
        <v>0</v>
      </c>
      <c r="D19" s="126"/>
      <c r="E19" s="126">
        <v>0</v>
      </c>
      <c r="F19" s="126"/>
      <c r="G19" s="126">
        <v>0</v>
      </c>
      <c r="H19" s="126"/>
      <c r="I19" s="126">
        <v>553</v>
      </c>
      <c r="J19" s="126"/>
      <c r="K19" s="126">
        <v>0</v>
      </c>
      <c r="L19" s="126"/>
      <c r="M19" s="126">
        <v>0</v>
      </c>
      <c r="N19" s="126"/>
      <c r="O19" s="126">
        <v>-553</v>
      </c>
      <c r="P19" s="126"/>
      <c r="Q19" s="126">
        <v>0</v>
      </c>
      <c r="R19" s="126"/>
      <c r="S19" s="126">
        <v>0</v>
      </c>
      <c r="T19" s="126"/>
      <c r="U19" s="126">
        <v>0</v>
      </c>
    </row>
    <row r="20" spans="1:21" s="108" customFormat="1" x14ac:dyDescent="0.15">
      <c r="A20" s="240" t="s">
        <v>200</v>
      </c>
      <c r="B20" s="220"/>
      <c r="C20" s="126">
        <v>0</v>
      </c>
      <c r="D20" s="126"/>
      <c r="E20" s="126">
        <v>0</v>
      </c>
      <c r="F20" s="126"/>
      <c r="G20" s="126">
        <v>0</v>
      </c>
      <c r="H20" s="126"/>
      <c r="I20" s="126">
        <v>0</v>
      </c>
      <c r="J20" s="126"/>
      <c r="K20" s="126">
        <v>0</v>
      </c>
      <c r="L20" s="126"/>
      <c r="M20" s="126">
        <v>0</v>
      </c>
      <c r="N20" s="126"/>
      <c r="O20" s="126">
        <v>-3089</v>
      </c>
      <c r="P20" s="126"/>
      <c r="Q20" s="126">
        <v>-3089</v>
      </c>
      <c r="R20" s="126"/>
      <c r="S20" s="126">
        <v>0</v>
      </c>
      <c r="T20" s="126"/>
      <c r="U20" s="126">
        <v>-3089</v>
      </c>
    </row>
    <row r="21" spans="1:21" s="108" customFormat="1" x14ac:dyDescent="0.15">
      <c r="A21" s="240" t="s">
        <v>158</v>
      </c>
      <c r="B21" s="220"/>
      <c r="C21" s="126">
        <v>0</v>
      </c>
      <c r="D21" s="126"/>
      <c r="E21" s="126">
        <v>0</v>
      </c>
      <c r="F21" s="126"/>
      <c r="G21" s="126">
        <v>0</v>
      </c>
      <c r="H21" s="126"/>
      <c r="I21" s="126">
        <v>7414</v>
      </c>
      <c r="J21" s="126"/>
      <c r="K21" s="126">
        <v>0</v>
      </c>
      <c r="L21" s="126"/>
      <c r="M21" s="126">
        <v>0</v>
      </c>
      <c r="N21" s="126"/>
      <c r="O21" s="126">
        <v>-7414</v>
      </c>
      <c r="P21" s="126"/>
      <c r="Q21" s="126">
        <v>0</v>
      </c>
      <c r="R21" s="126"/>
      <c r="S21" s="126">
        <v>0</v>
      </c>
      <c r="T21" s="126"/>
      <c r="U21" s="126">
        <v>0</v>
      </c>
    </row>
    <row r="22" spans="1:21" s="108" customFormat="1" ht="11.25" thickBot="1" x14ac:dyDescent="0.2">
      <c r="A22" s="238" t="s">
        <v>293</v>
      </c>
      <c r="B22" s="220"/>
      <c r="C22" s="124">
        <v>73189</v>
      </c>
      <c r="D22" s="126"/>
      <c r="E22" s="124">
        <v>0</v>
      </c>
      <c r="F22" s="126"/>
      <c r="G22" s="124">
        <v>608</v>
      </c>
      <c r="H22" s="126"/>
      <c r="I22" s="124">
        <v>15308</v>
      </c>
      <c r="J22" s="126"/>
      <c r="K22" s="124">
        <v>-14</v>
      </c>
      <c r="L22" s="126"/>
      <c r="M22" s="124">
        <v>-2628</v>
      </c>
      <c r="N22" s="126"/>
      <c r="O22" s="124">
        <v>0</v>
      </c>
      <c r="P22" s="126"/>
      <c r="Q22" s="124">
        <v>86463</v>
      </c>
      <c r="R22" s="126"/>
      <c r="S22" s="124">
        <v>4228</v>
      </c>
      <c r="T22" s="126"/>
      <c r="U22" s="124">
        <v>90691</v>
      </c>
    </row>
    <row r="23" spans="1:21" ht="11.25" thickTop="1" x14ac:dyDescent="0.15">
      <c r="A23" s="111"/>
      <c r="B23" s="111"/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</row>
    <row r="24" spans="1:21" s="108" customFormat="1" ht="11.25" thickBot="1" x14ac:dyDescent="0.2">
      <c r="A24" s="116" t="s">
        <v>279</v>
      </c>
      <c r="B24" s="220"/>
      <c r="C24" s="124">
        <v>73189</v>
      </c>
      <c r="D24" s="125"/>
      <c r="E24" s="124">
        <v>0</v>
      </c>
      <c r="F24" s="125"/>
      <c r="G24" s="124">
        <v>656</v>
      </c>
      <c r="H24" s="125"/>
      <c r="I24" s="124">
        <v>12582</v>
      </c>
      <c r="J24" s="125"/>
      <c r="K24" s="124">
        <v>0</v>
      </c>
      <c r="L24" s="125"/>
      <c r="M24" s="124">
        <v>-3475</v>
      </c>
      <c r="N24" s="125"/>
      <c r="O24" s="124">
        <v>0</v>
      </c>
      <c r="P24" s="125"/>
      <c r="Q24" s="124">
        <v>82952</v>
      </c>
      <c r="R24" s="125"/>
      <c r="S24" s="124">
        <v>4098</v>
      </c>
      <c r="T24" s="125"/>
      <c r="U24" s="124">
        <v>87050</v>
      </c>
    </row>
    <row r="25" spans="1:21" s="108" customFormat="1" ht="11.25" thickTop="1" x14ac:dyDescent="0.15">
      <c r="A25" s="120" t="s">
        <v>194</v>
      </c>
      <c r="B25" s="220"/>
      <c r="C25" s="126"/>
      <c r="D25" s="126"/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</row>
    <row r="26" spans="1:21" s="108" customFormat="1" x14ac:dyDescent="0.15">
      <c r="A26" s="122" t="s">
        <v>169</v>
      </c>
      <c r="B26" s="220"/>
      <c r="C26" s="126">
        <v>0</v>
      </c>
      <c r="D26" s="126"/>
      <c r="E26" s="126">
        <v>0</v>
      </c>
      <c r="F26" s="126"/>
      <c r="G26" s="126">
        <v>0</v>
      </c>
      <c r="H26" s="126"/>
      <c r="I26" s="126">
        <v>0</v>
      </c>
      <c r="J26" s="126"/>
      <c r="K26" s="126">
        <v>-16</v>
      </c>
      <c r="L26" s="126"/>
      <c r="M26" s="126">
        <v>0</v>
      </c>
      <c r="N26" s="126"/>
      <c r="O26" s="126">
        <v>0</v>
      </c>
      <c r="P26" s="126"/>
      <c r="Q26" s="126">
        <v>-16</v>
      </c>
      <c r="R26" s="126"/>
      <c r="S26" s="126">
        <v>0</v>
      </c>
      <c r="T26" s="126"/>
      <c r="U26" s="126">
        <v>-16</v>
      </c>
    </row>
    <row r="27" spans="1:21" s="108" customFormat="1" x14ac:dyDescent="0.15">
      <c r="A27" s="122" t="s">
        <v>289</v>
      </c>
      <c r="B27" s="220"/>
      <c r="C27" s="126">
        <v>0</v>
      </c>
      <c r="D27" s="126"/>
      <c r="E27" s="126">
        <v>0</v>
      </c>
      <c r="F27" s="126"/>
      <c r="G27" s="126">
        <v>0</v>
      </c>
      <c r="H27" s="126"/>
      <c r="I27" s="126">
        <v>0</v>
      </c>
      <c r="J27" s="126"/>
      <c r="K27" s="126">
        <v>2</v>
      </c>
      <c r="L27" s="126"/>
      <c r="M27" s="126">
        <v>0</v>
      </c>
      <c r="N27" s="126"/>
      <c r="O27" s="126">
        <v>0</v>
      </c>
      <c r="P27" s="126"/>
      <c r="Q27" s="126">
        <v>2</v>
      </c>
      <c r="R27" s="126"/>
      <c r="S27" s="126">
        <v>0</v>
      </c>
      <c r="T27" s="126"/>
      <c r="U27" s="126">
        <v>2</v>
      </c>
    </row>
    <row r="28" spans="1:21" s="108" customFormat="1" x14ac:dyDescent="0.15">
      <c r="A28" s="122" t="s">
        <v>285</v>
      </c>
      <c r="B28" s="220"/>
      <c r="C28" s="126">
        <v>0</v>
      </c>
      <c r="D28" s="126"/>
      <c r="E28" s="126">
        <v>0</v>
      </c>
      <c r="F28" s="126"/>
      <c r="G28" s="126">
        <v>0</v>
      </c>
      <c r="H28" s="126"/>
      <c r="I28" s="126">
        <v>1</v>
      </c>
      <c r="J28" s="126"/>
      <c r="K28" s="126">
        <v>0</v>
      </c>
      <c r="L28" s="126"/>
      <c r="M28" s="126">
        <v>0</v>
      </c>
      <c r="N28" s="126"/>
      <c r="O28" s="126">
        <v>0</v>
      </c>
      <c r="P28" s="126"/>
      <c r="Q28" s="126">
        <v>1</v>
      </c>
      <c r="R28" s="126"/>
      <c r="S28" s="126">
        <v>0</v>
      </c>
      <c r="T28" s="126"/>
      <c r="U28" s="126">
        <v>1</v>
      </c>
    </row>
    <row r="29" spans="1:21" s="108" customFormat="1" x14ac:dyDescent="0.15">
      <c r="A29" s="122" t="s">
        <v>166</v>
      </c>
      <c r="B29" s="220"/>
      <c r="C29" s="126">
        <v>0</v>
      </c>
      <c r="D29" s="126"/>
      <c r="E29" s="126">
        <v>0</v>
      </c>
      <c r="F29" s="126"/>
      <c r="G29" s="126">
        <v>0</v>
      </c>
      <c r="H29" s="126"/>
      <c r="I29" s="126">
        <v>-5093</v>
      </c>
      <c r="J29" s="126"/>
      <c r="K29" s="126">
        <v>0</v>
      </c>
      <c r="L29" s="126"/>
      <c r="M29" s="126">
        <v>0</v>
      </c>
      <c r="N29" s="126"/>
      <c r="O29" s="126">
        <v>0</v>
      </c>
      <c r="P29" s="126"/>
      <c r="Q29" s="126">
        <v>-5093</v>
      </c>
      <c r="R29" s="126"/>
      <c r="S29" s="126">
        <v>-16</v>
      </c>
      <c r="T29" s="126"/>
      <c r="U29" s="126">
        <v>-5109</v>
      </c>
    </row>
    <row r="30" spans="1:21" s="108" customFormat="1" x14ac:dyDescent="0.15">
      <c r="A30" s="122" t="s">
        <v>282</v>
      </c>
      <c r="B30" s="220"/>
      <c r="C30" s="126">
        <v>0</v>
      </c>
      <c r="D30" s="126"/>
      <c r="E30" s="126">
        <v>0</v>
      </c>
      <c r="F30" s="126"/>
      <c r="G30" s="126">
        <v>1</v>
      </c>
      <c r="H30" s="126"/>
      <c r="I30" s="126">
        <v>0</v>
      </c>
      <c r="J30" s="126"/>
      <c r="K30" s="126">
        <v>0</v>
      </c>
      <c r="L30" s="126"/>
      <c r="M30" s="126">
        <v>0</v>
      </c>
      <c r="N30" s="126"/>
      <c r="O30" s="126">
        <v>0</v>
      </c>
      <c r="P30" s="126"/>
      <c r="Q30" s="126">
        <v>1</v>
      </c>
      <c r="R30" s="126"/>
      <c r="S30" s="126">
        <v>0</v>
      </c>
      <c r="T30" s="126"/>
      <c r="U30" s="126">
        <v>1</v>
      </c>
    </row>
    <row r="31" spans="1:21" s="108" customFormat="1" x14ac:dyDescent="0.15">
      <c r="A31" s="122" t="s">
        <v>165</v>
      </c>
      <c r="B31" s="220"/>
      <c r="C31" s="126">
        <v>0</v>
      </c>
      <c r="D31" s="126"/>
      <c r="E31" s="126">
        <v>0</v>
      </c>
      <c r="F31" s="126"/>
      <c r="G31" s="126">
        <v>-51</v>
      </c>
      <c r="H31" s="126"/>
      <c r="I31" s="126">
        <v>-69</v>
      </c>
      <c r="J31" s="126"/>
      <c r="K31" s="126">
        <v>0</v>
      </c>
      <c r="L31" s="126"/>
      <c r="M31" s="126">
        <v>0</v>
      </c>
      <c r="N31" s="126"/>
      <c r="O31" s="126">
        <v>0</v>
      </c>
      <c r="P31" s="126"/>
      <c r="Q31" s="126">
        <v>-184</v>
      </c>
      <c r="R31" s="126"/>
      <c r="S31" s="126">
        <v>4</v>
      </c>
      <c r="T31" s="126"/>
      <c r="U31" s="126">
        <v>-180</v>
      </c>
    </row>
    <row r="32" spans="1:21" s="108" customFormat="1" x14ac:dyDescent="0.15">
      <c r="A32" s="120" t="s">
        <v>164</v>
      </c>
      <c r="B32" s="220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</row>
    <row r="33" spans="1:25" s="108" customFormat="1" x14ac:dyDescent="0.15">
      <c r="A33" s="122" t="s">
        <v>79</v>
      </c>
      <c r="B33" s="220"/>
      <c r="C33" s="126">
        <v>0</v>
      </c>
      <c r="D33" s="126"/>
      <c r="E33" s="126">
        <v>0</v>
      </c>
      <c r="F33" s="126"/>
      <c r="G33" s="126">
        <v>0</v>
      </c>
      <c r="H33" s="126"/>
      <c r="I33" s="126">
        <v>0</v>
      </c>
      <c r="J33" s="126"/>
      <c r="K33" s="126">
        <v>0</v>
      </c>
      <c r="L33" s="126"/>
      <c r="M33" s="126">
        <v>0</v>
      </c>
      <c r="N33" s="126"/>
      <c r="O33" s="126">
        <v>7237</v>
      </c>
      <c r="P33" s="126"/>
      <c r="Q33" s="126">
        <v>7237</v>
      </c>
      <c r="R33" s="126"/>
      <c r="S33" s="126">
        <v>37</v>
      </c>
      <c r="T33" s="126"/>
      <c r="U33" s="126">
        <v>7274</v>
      </c>
    </row>
    <row r="34" spans="1:25" s="108" customFormat="1" x14ac:dyDescent="0.15">
      <c r="A34" s="122" t="s">
        <v>163</v>
      </c>
      <c r="B34" s="220"/>
      <c r="C34" s="126">
        <v>0</v>
      </c>
      <c r="D34" s="126"/>
      <c r="E34" s="126">
        <v>0</v>
      </c>
      <c r="F34" s="126"/>
      <c r="G34" s="126">
        <v>0</v>
      </c>
      <c r="H34" s="126"/>
      <c r="I34" s="126">
        <v>0</v>
      </c>
      <c r="J34" s="126"/>
      <c r="K34" s="126">
        <v>0</v>
      </c>
      <c r="L34" s="126"/>
      <c r="M34" s="126">
        <v>673</v>
      </c>
      <c r="N34" s="126"/>
      <c r="O34" s="126">
        <v>0</v>
      </c>
      <c r="P34" s="126"/>
      <c r="Q34" s="126">
        <v>673</v>
      </c>
      <c r="R34" s="126"/>
      <c r="S34" s="126">
        <v>84</v>
      </c>
      <c r="T34" s="126"/>
      <c r="U34" s="126">
        <v>757</v>
      </c>
    </row>
    <row r="35" spans="1:25" s="108" customFormat="1" x14ac:dyDescent="0.15">
      <c r="A35" s="120" t="s">
        <v>162</v>
      </c>
      <c r="B35" s="220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</row>
    <row r="36" spans="1:25" s="108" customFormat="1" x14ac:dyDescent="0.15">
      <c r="A36" s="122" t="s">
        <v>161</v>
      </c>
      <c r="B36" s="220"/>
      <c r="C36" s="126">
        <v>0</v>
      </c>
      <c r="D36" s="126"/>
      <c r="E36" s="126">
        <v>0</v>
      </c>
      <c r="F36" s="126"/>
      <c r="G36" s="126">
        <v>0</v>
      </c>
      <c r="H36" s="126"/>
      <c r="I36" s="126">
        <v>362</v>
      </c>
      <c r="J36" s="126"/>
      <c r="K36" s="126">
        <v>0</v>
      </c>
      <c r="L36" s="126"/>
      <c r="M36" s="126">
        <v>0</v>
      </c>
      <c r="N36" s="126"/>
      <c r="O36" s="126">
        <v>-362</v>
      </c>
      <c r="P36" s="126"/>
      <c r="Q36" s="126">
        <v>0</v>
      </c>
      <c r="R36" s="126"/>
      <c r="S36" s="126">
        <v>0</v>
      </c>
      <c r="T36" s="126"/>
      <c r="U36" s="126">
        <v>0</v>
      </c>
    </row>
    <row r="37" spans="1:25" s="108" customFormat="1" x14ac:dyDescent="0.15">
      <c r="A37" s="122" t="s">
        <v>200</v>
      </c>
      <c r="B37" s="220"/>
      <c r="C37" s="126">
        <v>0</v>
      </c>
      <c r="D37" s="126"/>
      <c r="E37" s="126">
        <v>0</v>
      </c>
      <c r="F37" s="126"/>
      <c r="G37" s="126">
        <v>0</v>
      </c>
      <c r="H37" s="126"/>
      <c r="I37" s="126">
        <v>0</v>
      </c>
      <c r="J37" s="126"/>
      <c r="K37" s="126">
        <v>0</v>
      </c>
      <c r="L37" s="126"/>
      <c r="M37" s="126">
        <v>0</v>
      </c>
      <c r="N37" s="126"/>
      <c r="O37" s="126">
        <v>-2022</v>
      </c>
      <c r="P37" s="126"/>
      <c r="Q37" s="126">
        <v>-2022</v>
      </c>
      <c r="R37" s="126"/>
      <c r="S37" s="126">
        <v>0</v>
      </c>
      <c r="T37" s="126"/>
      <c r="U37" s="126">
        <v>-2022</v>
      </c>
    </row>
    <row r="38" spans="1:25" s="108" customFormat="1" x14ac:dyDescent="0.15">
      <c r="A38" s="122" t="s">
        <v>158</v>
      </c>
      <c r="B38" s="220"/>
      <c r="C38" s="126">
        <v>0</v>
      </c>
      <c r="D38" s="126"/>
      <c r="E38" s="126">
        <v>0</v>
      </c>
      <c r="F38" s="126"/>
      <c r="G38" s="126">
        <v>0</v>
      </c>
      <c r="H38" s="126"/>
      <c r="I38" s="126">
        <v>4853</v>
      </c>
      <c r="J38" s="126"/>
      <c r="K38" s="126">
        <v>0</v>
      </c>
      <c r="L38" s="126"/>
      <c r="M38" s="126">
        <v>0</v>
      </c>
      <c r="N38" s="126"/>
      <c r="O38" s="126">
        <v>-4853</v>
      </c>
      <c r="P38" s="126"/>
      <c r="Q38" s="126">
        <v>0</v>
      </c>
      <c r="R38" s="126"/>
      <c r="S38" s="126">
        <v>0</v>
      </c>
      <c r="T38" s="126"/>
      <c r="U38" s="126">
        <v>0</v>
      </c>
    </row>
    <row r="39" spans="1:25" s="108" customFormat="1" ht="11.25" thickBot="1" x14ac:dyDescent="0.2">
      <c r="A39" s="116" t="s">
        <v>290</v>
      </c>
      <c r="B39" s="220"/>
      <c r="C39" s="124">
        <v>73189</v>
      </c>
      <c r="D39" s="125"/>
      <c r="E39" s="124">
        <v>0</v>
      </c>
      <c r="F39" s="125"/>
      <c r="G39" s="124">
        <v>542</v>
      </c>
      <c r="H39" s="125"/>
      <c r="I39" s="124">
        <v>12636</v>
      </c>
      <c r="J39" s="125"/>
      <c r="K39" s="124">
        <v>-14</v>
      </c>
      <c r="L39" s="125"/>
      <c r="M39" s="124">
        <v>-2802</v>
      </c>
      <c r="N39" s="125"/>
      <c r="O39" s="124">
        <v>0</v>
      </c>
      <c r="P39" s="125"/>
      <c r="Q39" s="124">
        <v>83551</v>
      </c>
      <c r="R39" s="125"/>
      <c r="S39" s="124">
        <v>4207</v>
      </c>
      <c r="T39" s="125"/>
      <c r="U39" s="124">
        <v>87758</v>
      </c>
    </row>
    <row r="40" spans="1:25" ht="11.25" thickTop="1" x14ac:dyDescent="0.15">
      <c r="A40" s="111"/>
      <c r="B40" s="111"/>
      <c r="C40" s="111"/>
      <c r="D40" s="111"/>
      <c r="E40" s="111"/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</row>
    <row r="41" spans="1:25" s="108" customFormat="1" ht="11.25" thickBot="1" x14ac:dyDescent="0.2">
      <c r="A41" s="116" t="s">
        <v>279</v>
      </c>
      <c r="B41" s="117"/>
      <c r="C41" s="209">
        <v>73189</v>
      </c>
      <c r="D41" s="210"/>
      <c r="E41" s="209">
        <v>0</v>
      </c>
      <c r="F41" s="210"/>
      <c r="G41" s="209">
        <v>656</v>
      </c>
      <c r="H41" s="210"/>
      <c r="I41" s="209">
        <v>12582</v>
      </c>
      <c r="J41" s="210"/>
      <c r="K41" s="209">
        <v>0</v>
      </c>
      <c r="L41" s="210"/>
      <c r="M41" s="209">
        <v>-3475</v>
      </c>
      <c r="N41" s="210"/>
      <c r="O41" s="209">
        <v>0</v>
      </c>
      <c r="P41" s="210"/>
      <c r="Q41" s="209">
        <v>82952</v>
      </c>
      <c r="R41" s="210"/>
      <c r="S41" s="209">
        <v>4098</v>
      </c>
      <c r="T41" s="210"/>
      <c r="U41" s="209">
        <v>87050</v>
      </c>
    </row>
    <row r="42" spans="1:25" s="108" customFormat="1" ht="11.25" thickTop="1" x14ac:dyDescent="0.15">
      <c r="A42" s="143" t="s">
        <v>194</v>
      </c>
      <c r="B42" s="117"/>
      <c r="C42" s="211"/>
      <c r="D42" s="211"/>
      <c r="E42" s="211"/>
      <c r="F42" s="211"/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</row>
    <row r="43" spans="1:25" s="108" customFormat="1" x14ac:dyDescent="0.15">
      <c r="A43" s="215" t="s">
        <v>169</v>
      </c>
      <c r="B43" s="117"/>
      <c r="C43" s="211">
        <v>0</v>
      </c>
      <c r="D43" s="211"/>
      <c r="E43" s="211">
        <v>0</v>
      </c>
      <c r="F43" s="211"/>
      <c r="G43" s="211">
        <v>0</v>
      </c>
      <c r="H43" s="211"/>
      <c r="I43" s="211">
        <v>0</v>
      </c>
      <c r="J43" s="211"/>
      <c r="K43" s="211">
        <v>-16</v>
      </c>
      <c r="L43" s="211"/>
      <c r="M43" s="211">
        <v>0</v>
      </c>
      <c r="N43" s="211"/>
      <c r="O43" s="211">
        <v>0</v>
      </c>
      <c r="P43" s="211"/>
      <c r="Q43" s="211">
        <v>-16</v>
      </c>
      <c r="R43" s="211"/>
      <c r="S43" s="211">
        <v>0</v>
      </c>
      <c r="T43" s="211"/>
      <c r="U43" s="211">
        <v>-16</v>
      </c>
    </row>
    <row r="44" spans="1:25" s="108" customFormat="1" x14ac:dyDescent="0.15">
      <c r="A44" s="215" t="s">
        <v>285</v>
      </c>
      <c r="B44" s="120"/>
      <c r="C44" s="211">
        <v>0</v>
      </c>
      <c r="D44" s="211"/>
      <c r="E44" s="211">
        <v>0</v>
      </c>
      <c r="F44" s="211"/>
      <c r="G44" s="211">
        <v>0</v>
      </c>
      <c r="H44" s="211"/>
      <c r="I44" s="211">
        <v>1</v>
      </c>
      <c r="J44" s="211"/>
      <c r="K44" s="211">
        <v>0</v>
      </c>
      <c r="L44" s="211"/>
      <c r="M44" s="211">
        <v>0</v>
      </c>
      <c r="N44" s="211"/>
      <c r="O44" s="211">
        <v>0</v>
      </c>
      <c r="P44" s="211"/>
      <c r="Q44" s="211">
        <v>1</v>
      </c>
      <c r="R44" s="211"/>
      <c r="S44" s="211">
        <v>0</v>
      </c>
      <c r="T44" s="211"/>
      <c r="U44" s="211">
        <v>1</v>
      </c>
      <c r="V44" s="106"/>
      <c r="W44" s="106"/>
      <c r="X44" s="106"/>
      <c r="Y44" s="106"/>
    </row>
    <row r="45" spans="1:25" s="108" customFormat="1" x14ac:dyDescent="0.15">
      <c r="A45" s="215" t="s">
        <v>166</v>
      </c>
      <c r="B45" s="122"/>
      <c r="C45" s="211">
        <v>0</v>
      </c>
      <c r="D45" s="211"/>
      <c r="E45" s="211">
        <v>0</v>
      </c>
      <c r="F45" s="211"/>
      <c r="G45" s="211">
        <v>0</v>
      </c>
      <c r="H45" s="211"/>
      <c r="I45" s="211">
        <v>-4850</v>
      </c>
      <c r="J45" s="211"/>
      <c r="K45" s="211">
        <v>0</v>
      </c>
      <c r="L45" s="211"/>
      <c r="M45" s="211">
        <v>0</v>
      </c>
      <c r="N45" s="211"/>
      <c r="O45" s="211">
        <v>0</v>
      </c>
      <c r="P45" s="211"/>
      <c r="Q45" s="211">
        <v>-4850</v>
      </c>
      <c r="R45" s="211"/>
      <c r="S45" s="211">
        <v>0</v>
      </c>
      <c r="T45" s="211"/>
      <c r="U45" s="211">
        <v>-4850</v>
      </c>
    </row>
    <row r="46" spans="1:25" s="108" customFormat="1" x14ac:dyDescent="0.15">
      <c r="A46" s="215" t="s">
        <v>165</v>
      </c>
      <c r="B46" s="122"/>
      <c r="C46" s="211">
        <v>0</v>
      </c>
      <c r="D46" s="211"/>
      <c r="E46" s="211">
        <v>0</v>
      </c>
      <c r="F46" s="211"/>
      <c r="G46" s="211">
        <v>-198</v>
      </c>
      <c r="H46" s="211"/>
      <c r="I46" s="211">
        <v>-55</v>
      </c>
      <c r="J46" s="211"/>
      <c r="K46" s="211">
        <v>0</v>
      </c>
      <c r="L46" s="211"/>
      <c r="M46" s="211">
        <v>0</v>
      </c>
      <c r="N46" s="211"/>
      <c r="O46" s="211">
        <v>0</v>
      </c>
      <c r="P46" s="211"/>
      <c r="Q46" s="211">
        <v>-253</v>
      </c>
      <c r="R46" s="211"/>
      <c r="S46" s="211">
        <v>1</v>
      </c>
      <c r="T46" s="211"/>
      <c r="U46" s="211">
        <v>-252</v>
      </c>
    </row>
    <row r="47" spans="1:25" s="108" customFormat="1" x14ac:dyDescent="0.15">
      <c r="A47" s="143" t="s">
        <v>164</v>
      </c>
      <c r="B47" s="122"/>
      <c r="C47" s="211"/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211"/>
    </row>
    <row r="48" spans="1:25" s="108" customFormat="1" x14ac:dyDescent="0.15">
      <c r="A48" s="215" t="s">
        <v>79</v>
      </c>
      <c r="B48" s="122"/>
      <c r="C48" s="211">
        <v>0</v>
      </c>
      <c r="D48" s="211"/>
      <c r="E48" s="211">
        <v>0</v>
      </c>
      <c r="F48" s="211"/>
      <c r="G48" s="211">
        <v>0</v>
      </c>
      <c r="H48" s="211"/>
      <c r="I48" s="211">
        <v>0</v>
      </c>
      <c r="J48" s="211"/>
      <c r="K48" s="211">
        <v>0</v>
      </c>
      <c r="L48" s="211"/>
      <c r="M48" s="211">
        <v>0</v>
      </c>
      <c r="N48" s="211"/>
      <c r="O48" s="211">
        <v>3475</v>
      </c>
      <c r="P48" s="211"/>
      <c r="Q48" s="211">
        <v>3475</v>
      </c>
      <c r="R48" s="211"/>
      <c r="S48" s="211">
        <v>-20</v>
      </c>
      <c r="T48" s="211"/>
      <c r="U48" s="211">
        <v>3455</v>
      </c>
    </row>
    <row r="49" spans="1:25" s="108" customFormat="1" x14ac:dyDescent="0.15">
      <c r="A49" s="215" t="s">
        <v>163</v>
      </c>
      <c r="B49" s="122"/>
      <c r="C49" s="211">
        <v>0</v>
      </c>
      <c r="D49" s="211"/>
      <c r="E49" s="211">
        <v>0</v>
      </c>
      <c r="F49" s="211"/>
      <c r="G49" s="211">
        <v>0</v>
      </c>
      <c r="H49" s="211"/>
      <c r="I49" s="211">
        <v>0</v>
      </c>
      <c r="J49" s="211"/>
      <c r="K49" s="211">
        <v>0</v>
      </c>
      <c r="L49" s="211"/>
      <c r="M49" s="211">
        <v>96</v>
      </c>
      <c r="N49" s="211"/>
      <c r="O49" s="211">
        <v>0</v>
      </c>
      <c r="P49" s="211"/>
      <c r="Q49" s="211">
        <v>96</v>
      </c>
      <c r="R49" s="211"/>
      <c r="S49" s="211">
        <v>4</v>
      </c>
      <c r="T49" s="211"/>
      <c r="U49" s="211">
        <v>100</v>
      </c>
    </row>
    <row r="50" spans="1:25" s="108" customFormat="1" x14ac:dyDescent="0.15">
      <c r="A50" s="143" t="s">
        <v>162</v>
      </c>
      <c r="B50" s="122"/>
      <c r="C50" s="211"/>
      <c r="D50" s="211"/>
      <c r="E50" s="211"/>
      <c r="F50" s="211"/>
      <c r="G50" s="211"/>
      <c r="H50" s="211"/>
      <c r="I50" s="211"/>
      <c r="J50" s="211"/>
      <c r="K50" s="211"/>
      <c r="L50" s="211"/>
      <c r="M50" s="211"/>
      <c r="N50" s="211"/>
      <c r="O50" s="211"/>
      <c r="P50" s="211"/>
      <c r="Q50" s="211"/>
      <c r="R50" s="211"/>
      <c r="S50" s="211"/>
      <c r="T50" s="211"/>
      <c r="U50" s="211"/>
    </row>
    <row r="51" spans="1:25" s="108" customFormat="1" x14ac:dyDescent="0.15">
      <c r="A51" s="215" t="s">
        <v>161</v>
      </c>
      <c r="B51" s="122"/>
      <c r="C51" s="211">
        <v>0</v>
      </c>
      <c r="D51" s="211"/>
      <c r="E51" s="211">
        <v>0</v>
      </c>
      <c r="F51" s="211"/>
      <c r="G51" s="211">
        <v>0</v>
      </c>
      <c r="H51" s="211"/>
      <c r="I51" s="211">
        <v>174</v>
      </c>
      <c r="J51" s="211"/>
      <c r="K51" s="211">
        <v>0</v>
      </c>
      <c r="L51" s="211"/>
      <c r="M51" s="211">
        <v>0</v>
      </c>
      <c r="N51" s="211"/>
      <c r="O51" s="211">
        <v>-174</v>
      </c>
      <c r="P51" s="211"/>
      <c r="Q51" s="211">
        <v>0</v>
      </c>
      <c r="R51" s="211"/>
      <c r="S51" s="211">
        <v>0</v>
      </c>
      <c r="T51" s="211"/>
      <c r="U51" s="211">
        <v>0</v>
      </c>
    </row>
    <row r="52" spans="1:25" s="108" customFormat="1" x14ac:dyDescent="0.15">
      <c r="A52" s="215" t="s">
        <v>200</v>
      </c>
      <c r="B52" s="122"/>
      <c r="C52" s="211">
        <v>0</v>
      </c>
      <c r="D52" s="211"/>
      <c r="E52" s="211">
        <v>0</v>
      </c>
      <c r="F52" s="211"/>
      <c r="G52" s="211">
        <v>0</v>
      </c>
      <c r="H52" s="211"/>
      <c r="I52" s="211">
        <v>0</v>
      </c>
      <c r="J52" s="211"/>
      <c r="K52" s="211">
        <v>0</v>
      </c>
      <c r="L52" s="211"/>
      <c r="M52" s="211">
        <v>0</v>
      </c>
      <c r="N52" s="211"/>
      <c r="O52" s="211">
        <v>-970</v>
      </c>
      <c r="P52" s="211"/>
      <c r="Q52" s="211">
        <v>-970</v>
      </c>
      <c r="R52" s="211"/>
      <c r="S52" s="211">
        <v>0</v>
      </c>
      <c r="T52" s="211"/>
      <c r="U52" s="211">
        <v>-970</v>
      </c>
    </row>
    <row r="53" spans="1:25" s="108" customFormat="1" x14ac:dyDescent="0.15">
      <c r="A53" s="215" t="s">
        <v>158</v>
      </c>
      <c r="B53" s="120"/>
      <c r="C53" s="211">
        <v>0</v>
      </c>
      <c r="D53" s="211"/>
      <c r="E53" s="211">
        <v>0</v>
      </c>
      <c r="F53" s="211"/>
      <c r="G53" s="211">
        <v>0</v>
      </c>
      <c r="H53" s="211"/>
      <c r="I53" s="211">
        <v>2331</v>
      </c>
      <c r="J53" s="211"/>
      <c r="K53" s="211">
        <v>0</v>
      </c>
      <c r="L53" s="211"/>
      <c r="M53" s="211">
        <v>0</v>
      </c>
      <c r="N53" s="211"/>
      <c r="O53" s="211">
        <v>-2331</v>
      </c>
      <c r="P53" s="211"/>
      <c r="Q53" s="211">
        <v>0</v>
      </c>
      <c r="R53" s="211"/>
      <c r="S53" s="211">
        <v>0</v>
      </c>
      <c r="T53" s="211"/>
      <c r="U53" s="211">
        <v>0</v>
      </c>
    </row>
    <row r="54" spans="1:25" s="108" customFormat="1" ht="11.25" thickBot="1" x14ac:dyDescent="0.2">
      <c r="A54" s="116" t="s">
        <v>284</v>
      </c>
      <c r="B54" s="122"/>
      <c r="C54" s="209">
        <v>73189</v>
      </c>
      <c r="D54" s="210"/>
      <c r="E54" s="209">
        <v>0</v>
      </c>
      <c r="F54" s="210"/>
      <c r="G54" s="209">
        <v>458</v>
      </c>
      <c r="H54" s="210"/>
      <c r="I54" s="209">
        <v>10183</v>
      </c>
      <c r="J54" s="210"/>
      <c r="K54" s="209">
        <v>-16</v>
      </c>
      <c r="L54" s="210"/>
      <c r="M54" s="209">
        <v>-3379</v>
      </c>
      <c r="N54" s="210"/>
      <c r="O54" s="209">
        <v>0</v>
      </c>
      <c r="P54" s="210"/>
      <c r="Q54" s="209">
        <v>80435</v>
      </c>
      <c r="R54" s="210"/>
      <c r="S54" s="209">
        <v>4083</v>
      </c>
      <c r="T54" s="210"/>
      <c r="U54" s="209">
        <v>84518</v>
      </c>
    </row>
    <row r="55" spans="1:25" ht="11.25" thickTop="1" x14ac:dyDescent="0.15">
      <c r="A55" s="111"/>
      <c r="B55" s="111"/>
      <c r="C55" s="111"/>
      <c r="D55" s="111"/>
      <c r="E55" s="111"/>
      <c r="F55" s="111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</row>
    <row r="56" spans="1:25" s="108" customFormat="1" ht="11.25" thickBot="1" x14ac:dyDescent="0.2">
      <c r="A56" s="116" t="s">
        <v>168</v>
      </c>
      <c r="B56" s="117"/>
      <c r="C56" s="209">
        <v>63500</v>
      </c>
      <c r="D56" s="210"/>
      <c r="E56" s="209">
        <v>0</v>
      </c>
      <c r="F56" s="210"/>
      <c r="G56" s="209">
        <v>563</v>
      </c>
      <c r="H56" s="210"/>
      <c r="I56" s="209">
        <v>13598</v>
      </c>
      <c r="J56" s="210"/>
      <c r="K56" s="209">
        <v>0</v>
      </c>
      <c r="L56" s="210"/>
      <c r="M56" s="209">
        <v>-4864</v>
      </c>
      <c r="N56" s="210"/>
      <c r="O56" s="209">
        <v>0</v>
      </c>
      <c r="P56" s="210"/>
      <c r="Q56" s="209">
        <v>72797</v>
      </c>
      <c r="R56" s="210"/>
      <c r="S56" s="209">
        <v>3738</v>
      </c>
      <c r="T56" s="210"/>
      <c r="U56" s="209">
        <v>76535</v>
      </c>
    </row>
    <row r="57" spans="1:25" s="108" customFormat="1" ht="11.25" thickTop="1" x14ac:dyDescent="0.15">
      <c r="A57" s="120" t="s">
        <v>194</v>
      </c>
      <c r="B57" s="117"/>
      <c r="C57" s="211"/>
      <c r="D57" s="211"/>
      <c r="E57" s="211"/>
      <c r="F57" s="211"/>
      <c r="G57" s="211"/>
      <c r="H57" s="211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211"/>
    </row>
    <row r="58" spans="1:25" s="108" customFormat="1" x14ac:dyDescent="0.15">
      <c r="A58" s="122" t="s">
        <v>281</v>
      </c>
      <c r="B58" s="117"/>
      <c r="C58" s="211">
        <v>877</v>
      </c>
      <c r="D58" s="211"/>
      <c r="E58" s="211">
        <v>0</v>
      </c>
      <c r="F58" s="211"/>
      <c r="G58" s="211">
        <v>0</v>
      </c>
      <c r="H58" s="211"/>
      <c r="I58" s="211">
        <v>0</v>
      </c>
      <c r="J58" s="211"/>
      <c r="K58" s="211">
        <v>0</v>
      </c>
      <c r="L58" s="211"/>
      <c r="M58" s="211">
        <v>0</v>
      </c>
      <c r="N58" s="211"/>
      <c r="O58" s="211">
        <v>0</v>
      </c>
      <c r="P58" s="211"/>
      <c r="Q58" s="211">
        <v>877</v>
      </c>
      <c r="R58" s="211"/>
      <c r="S58" s="211">
        <v>0</v>
      </c>
      <c r="T58" s="211"/>
      <c r="U58" s="211">
        <v>877</v>
      </c>
    </row>
    <row r="59" spans="1:25" s="108" customFormat="1" x14ac:dyDescent="0.15">
      <c r="A59" s="122" t="s">
        <v>179</v>
      </c>
      <c r="B59" s="117"/>
      <c r="C59" s="211">
        <v>8812</v>
      </c>
      <c r="D59" s="211"/>
      <c r="E59" s="211">
        <v>0</v>
      </c>
      <c r="F59" s="211"/>
      <c r="G59" s="211">
        <v>0</v>
      </c>
      <c r="H59" s="211"/>
      <c r="I59" s="211">
        <v>-8812</v>
      </c>
      <c r="J59" s="211"/>
      <c r="K59" s="211">
        <v>0</v>
      </c>
      <c r="L59" s="211"/>
      <c r="M59" s="211">
        <v>0</v>
      </c>
      <c r="N59" s="211"/>
      <c r="O59" s="211">
        <v>0</v>
      </c>
      <c r="P59" s="211"/>
      <c r="Q59" s="211">
        <v>0</v>
      </c>
      <c r="R59" s="211"/>
      <c r="S59" s="211">
        <v>0</v>
      </c>
      <c r="T59" s="211"/>
      <c r="U59" s="211">
        <v>0</v>
      </c>
    </row>
    <row r="60" spans="1:25" s="108" customFormat="1" x14ac:dyDescent="0.15">
      <c r="A60" s="122" t="s">
        <v>167</v>
      </c>
      <c r="B60" s="120"/>
      <c r="C60" s="211">
        <v>0</v>
      </c>
      <c r="D60" s="211"/>
      <c r="E60" s="211">
        <v>0</v>
      </c>
      <c r="F60" s="211"/>
      <c r="G60" s="211">
        <v>0</v>
      </c>
      <c r="H60" s="211"/>
      <c r="I60" s="211">
        <v>3</v>
      </c>
      <c r="J60" s="211"/>
      <c r="K60" s="211">
        <v>0</v>
      </c>
      <c r="L60" s="211"/>
      <c r="M60" s="211">
        <v>0</v>
      </c>
      <c r="N60" s="211"/>
      <c r="O60" s="211">
        <v>0</v>
      </c>
      <c r="P60" s="211"/>
      <c r="Q60" s="211">
        <v>3</v>
      </c>
      <c r="R60" s="211"/>
      <c r="S60" s="211">
        <v>0</v>
      </c>
      <c r="T60" s="211"/>
      <c r="U60" s="211">
        <v>3</v>
      </c>
      <c r="V60" s="106"/>
      <c r="W60" s="106"/>
      <c r="X60" s="106"/>
      <c r="Y60" s="106"/>
    </row>
    <row r="61" spans="1:25" s="108" customFormat="1" x14ac:dyDescent="0.15">
      <c r="A61" s="122" t="s">
        <v>166</v>
      </c>
      <c r="B61" s="120"/>
      <c r="C61" s="211">
        <v>0</v>
      </c>
      <c r="D61" s="211"/>
      <c r="E61" s="211">
        <v>0</v>
      </c>
      <c r="F61" s="211"/>
      <c r="G61" s="211">
        <v>0</v>
      </c>
      <c r="H61" s="211"/>
      <c r="I61" s="211">
        <v>-877</v>
      </c>
      <c r="J61" s="211"/>
      <c r="K61" s="211">
        <v>0</v>
      </c>
      <c r="L61" s="211"/>
      <c r="M61" s="211">
        <v>0</v>
      </c>
      <c r="N61" s="211"/>
      <c r="O61" s="211">
        <v>0</v>
      </c>
      <c r="P61" s="211"/>
      <c r="Q61" s="211">
        <v>-877</v>
      </c>
      <c r="R61" s="211"/>
      <c r="S61" s="211">
        <v>0</v>
      </c>
      <c r="T61" s="211"/>
      <c r="U61" s="211">
        <v>-877</v>
      </c>
      <c r="V61" s="106"/>
      <c r="W61" s="106"/>
      <c r="X61" s="106"/>
      <c r="Y61" s="106"/>
    </row>
    <row r="62" spans="1:25" s="108" customFormat="1" x14ac:dyDescent="0.15">
      <c r="A62" s="122" t="s">
        <v>282</v>
      </c>
      <c r="B62" s="122"/>
      <c r="C62" s="211">
        <v>0</v>
      </c>
      <c r="D62" s="211"/>
      <c r="E62" s="211"/>
      <c r="F62" s="211"/>
      <c r="G62" s="211">
        <v>3</v>
      </c>
      <c r="H62" s="211"/>
      <c r="I62" s="211">
        <v>0</v>
      </c>
      <c r="J62" s="211"/>
      <c r="K62" s="211">
        <v>0</v>
      </c>
      <c r="L62" s="211"/>
      <c r="M62" s="211">
        <v>0</v>
      </c>
      <c r="N62" s="211"/>
      <c r="O62" s="211">
        <v>0</v>
      </c>
      <c r="P62" s="211"/>
      <c r="Q62" s="211">
        <v>3</v>
      </c>
      <c r="R62" s="211"/>
      <c r="S62" s="211">
        <v>0</v>
      </c>
      <c r="T62" s="211"/>
      <c r="U62" s="211">
        <v>3</v>
      </c>
    </row>
    <row r="63" spans="1:25" s="108" customFormat="1" x14ac:dyDescent="0.15">
      <c r="A63" s="122" t="s">
        <v>165</v>
      </c>
      <c r="B63" s="122"/>
      <c r="C63" s="211">
        <v>0</v>
      </c>
      <c r="D63" s="211"/>
      <c r="E63" s="211">
        <v>0</v>
      </c>
      <c r="F63" s="211"/>
      <c r="G63" s="211">
        <v>90</v>
      </c>
      <c r="H63" s="211"/>
      <c r="I63" s="211">
        <v>-1034</v>
      </c>
      <c r="J63" s="211"/>
      <c r="K63" s="211">
        <v>0</v>
      </c>
      <c r="L63" s="211"/>
      <c r="M63" s="211">
        <v>0</v>
      </c>
      <c r="N63" s="211"/>
      <c r="O63" s="211">
        <v>0</v>
      </c>
      <c r="P63" s="211"/>
      <c r="Q63" s="211">
        <v>-944</v>
      </c>
      <c r="R63" s="211"/>
      <c r="S63" s="211">
        <v>6</v>
      </c>
      <c r="T63" s="211"/>
      <c r="U63" s="211">
        <v>-938</v>
      </c>
    </row>
    <row r="64" spans="1:25" s="108" customFormat="1" x14ac:dyDescent="0.15">
      <c r="A64" s="120" t="s">
        <v>164</v>
      </c>
      <c r="B64" s="122"/>
      <c r="C64" s="211"/>
      <c r="D64" s="211"/>
      <c r="E64" s="211"/>
      <c r="F64" s="211"/>
      <c r="G64" s="211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</row>
    <row r="65" spans="1:25" s="108" customFormat="1" x14ac:dyDescent="0.15">
      <c r="A65" s="122" t="s">
        <v>163</v>
      </c>
      <c r="B65" s="122"/>
      <c r="C65" s="211">
        <v>0</v>
      </c>
      <c r="D65" s="211"/>
      <c r="E65" s="211">
        <v>0</v>
      </c>
      <c r="F65" s="211"/>
      <c r="G65" s="211">
        <v>0</v>
      </c>
      <c r="H65" s="211"/>
      <c r="I65" s="211">
        <v>0</v>
      </c>
      <c r="J65" s="211"/>
      <c r="K65" s="211">
        <v>0</v>
      </c>
      <c r="L65" s="211"/>
      <c r="M65" s="211">
        <v>1389</v>
      </c>
      <c r="N65" s="211"/>
      <c r="O65" s="211">
        <v>0</v>
      </c>
      <c r="P65" s="211"/>
      <c r="Q65" s="211">
        <v>1389</v>
      </c>
      <c r="R65" s="211"/>
      <c r="S65" s="211">
        <v>-2</v>
      </c>
      <c r="T65" s="211"/>
      <c r="U65" s="211">
        <v>1387</v>
      </c>
    </row>
    <row r="66" spans="1:25" s="108" customFormat="1" x14ac:dyDescent="0.15">
      <c r="A66" s="122" t="s">
        <v>181</v>
      </c>
      <c r="B66" s="122"/>
      <c r="C66" s="211">
        <v>0</v>
      </c>
      <c r="D66" s="211"/>
      <c r="E66" s="211">
        <v>0</v>
      </c>
      <c r="F66" s="211"/>
      <c r="G66" s="211">
        <v>0</v>
      </c>
      <c r="H66" s="211"/>
      <c r="I66" s="211">
        <v>0</v>
      </c>
      <c r="J66" s="211"/>
      <c r="K66" s="211">
        <v>0</v>
      </c>
      <c r="L66" s="211"/>
      <c r="M66" s="211">
        <v>0</v>
      </c>
      <c r="N66" s="211"/>
      <c r="O66" s="211">
        <v>13466</v>
      </c>
      <c r="P66" s="211"/>
      <c r="Q66" s="211">
        <v>13466</v>
      </c>
      <c r="R66" s="211"/>
      <c r="S66" s="211">
        <v>512</v>
      </c>
      <c r="T66" s="211"/>
      <c r="U66" s="211">
        <v>13978</v>
      </c>
    </row>
    <row r="67" spans="1:25" s="108" customFormat="1" x14ac:dyDescent="0.15">
      <c r="A67" s="120" t="s">
        <v>162</v>
      </c>
      <c r="B67" s="122"/>
      <c r="C67" s="211"/>
      <c r="D67" s="211"/>
      <c r="E67" s="211"/>
      <c r="F67" s="211"/>
      <c r="G67" s="211"/>
      <c r="H67" s="211"/>
      <c r="I67" s="211"/>
      <c r="J67" s="211"/>
      <c r="K67" s="211"/>
      <c r="L67" s="211"/>
      <c r="M67" s="211"/>
      <c r="N67" s="211"/>
      <c r="O67" s="211"/>
      <c r="P67" s="211"/>
      <c r="Q67" s="211"/>
      <c r="R67" s="211"/>
      <c r="S67" s="211"/>
      <c r="T67" s="211"/>
      <c r="U67" s="211"/>
    </row>
    <row r="68" spans="1:25" s="108" customFormat="1" x14ac:dyDescent="0.15">
      <c r="A68" s="122" t="s">
        <v>161</v>
      </c>
      <c r="B68" s="120"/>
      <c r="C68" s="211">
        <v>0</v>
      </c>
      <c r="D68" s="211"/>
      <c r="E68" s="211">
        <v>0</v>
      </c>
      <c r="F68" s="211"/>
      <c r="G68" s="211">
        <v>0</v>
      </c>
      <c r="H68" s="211"/>
      <c r="I68" s="211">
        <v>673</v>
      </c>
      <c r="J68" s="211"/>
      <c r="K68" s="211">
        <v>0</v>
      </c>
      <c r="L68" s="211"/>
      <c r="M68" s="211">
        <v>0</v>
      </c>
      <c r="N68" s="211"/>
      <c r="O68" s="211">
        <v>-673</v>
      </c>
      <c r="P68" s="211"/>
      <c r="Q68" s="211">
        <v>0</v>
      </c>
      <c r="R68" s="211"/>
      <c r="S68" s="211">
        <v>0</v>
      </c>
      <c r="T68" s="211"/>
      <c r="U68" s="211">
        <v>0</v>
      </c>
    </row>
    <row r="69" spans="1:25" s="108" customFormat="1" x14ac:dyDescent="0.15">
      <c r="A69" s="122" t="s">
        <v>160</v>
      </c>
      <c r="B69" s="120"/>
      <c r="C69" s="211">
        <v>0</v>
      </c>
      <c r="D69" s="211"/>
      <c r="E69" s="211">
        <v>0</v>
      </c>
      <c r="F69" s="211"/>
      <c r="G69" s="211">
        <v>0</v>
      </c>
      <c r="H69" s="211"/>
      <c r="I69" s="211">
        <v>0</v>
      </c>
      <c r="J69" s="211"/>
      <c r="K69" s="211">
        <v>0</v>
      </c>
      <c r="L69" s="211"/>
      <c r="M69" s="211">
        <v>0</v>
      </c>
      <c r="N69" s="211"/>
      <c r="O69" s="211">
        <v>-3762</v>
      </c>
      <c r="P69" s="211"/>
      <c r="Q69" s="211">
        <v>-3762</v>
      </c>
      <c r="R69" s="211"/>
      <c r="S69" s="211">
        <v>-156</v>
      </c>
      <c r="T69" s="211"/>
      <c r="U69" s="211">
        <v>-3918</v>
      </c>
    </row>
    <row r="70" spans="1:25" s="108" customFormat="1" x14ac:dyDescent="0.15">
      <c r="A70" s="122" t="s">
        <v>159</v>
      </c>
      <c r="B70" s="122"/>
      <c r="C70" s="211">
        <v>0</v>
      </c>
      <c r="D70" s="211"/>
      <c r="E70" s="211">
        <v>0</v>
      </c>
      <c r="F70" s="211"/>
      <c r="G70" s="211">
        <v>0</v>
      </c>
      <c r="H70" s="211"/>
      <c r="I70" s="211">
        <v>5093</v>
      </c>
      <c r="J70" s="211"/>
      <c r="K70" s="211">
        <v>0</v>
      </c>
      <c r="L70" s="211"/>
      <c r="M70" s="211">
        <v>0</v>
      </c>
      <c r="N70" s="211"/>
      <c r="O70" s="211">
        <v>-5093</v>
      </c>
      <c r="P70" s="211"/>
      <c r="Q70" s="211">
        <v>0</v>
      </c>
      <c r="R70" s="211"/>
      <c r="S70" s="211">
        <v>0</v>
      </c>
      <c r="T70" s="211"/>
      <c r="U70" s="211">
        <v>0</v>
      </c>
    </row>
    <row r="71" spans="1:25" s="108" customFormat="1" x14ac:dyDescent="0.15">
      <c r="A71" s="122" t="s">
        <v>158</v>
      </c>
      <c r="B71" s="122"/>
      <c r="C71" s="211">
        <v>0</v>
      </c>
      <c r="D71" s="211"/>
      <c r="E71" s="211">
        <v>0</v>
      </c>
      <c r="F71" s="211"/>
      <c r="G71" s="211">
        <v>0</v>
      </c>
      <c r="H71" s="211"/>
      <c r="I71" s="211">
        <v>3938</v>
      </c>
      <c r="J71" s="211"/>
      <c r="K71" s="211">
        <v>0</v>
      </c>
      <c r="L71" s="211"/>
      <c r="M71" s="211">
        <v>0</v>
      </c>
      <c r="N71" s="211"/>
      <c r="O71" s="211">
        <v>-3938</v>
      </c>
      <c r="P71" s="211"/>
      <c r="Q71" s="211">
        <v>0</v>
      </c>
      <c r="R71" s="211"/>
      <c r="S71" s="211">
        <v>0</v>
      </c>
      <c r="T71" s="211"/>
      <c r="U71" s="211">
        <v>0</v>
      </c>
    </row>
    <row r="72" spans="1:25" s="108" customFormat="1" ht="11.25" thickBot="1" x14ac:dyDescent="0.2">
      <c r="A72" s="116" t="s">
        <v>279</v>
      </c>
      <c r="B72" s="122"/>
      <c r="C72" s="209">
        <v>73189</v>
      </c>
      <c r="D72" s="210"/>
      <c r="E72" s="209">
        <v>0</v>
      </c>
      <c r="F72" s="210"/>
      <c r="G72" s="209">
        <v>656</v>
      </c>
      <c r="H72" s="210"/>
      <c r="I72" s="209">
        <v>12582</v>
      </c>
      <c r="J72" s="210"/>
      <c r="K72" s="209">
        <v>0</v>
      </c>
      <c r="L72" s="210"/>
      <c r="M72" s="209">
        <v>-3475</v>
      </c>
      <c r="N72" s="210"/>
      <c r="O72" s="209">
        <v>0</v>
      </c>
      <c r="P72" s="210"/>
      <c r="Q72" s="209">
        <v>82952</v>
      </c>
      <c r="R72" s="210"/>
      <c r="S72" s="209">
        <v>4098</v>
      </c>
      <c r="T72" s="210"/>
      <c r="U72" s="209">
        <v>87050</v>
      </c>
    </row>
    <row r="73" spans="1:25" ht="11.25" thickTop="1" x14ac:dyDescent="0.15">
      <c r="A73" s="111"/>
      <c r="B73" s="111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</row>
    <row r="74" spans="1:25" s="108" customFormat="1" ht="11.25" thickBot="1" x14ac:dyDescent="0.2">
      <c r="A74" s="116" t="s">
        <v>168</v>
      </c>
      <c r="B74" s="117"/>
      <c r="C74" s="118">
        <v>63500</v>
      </c>
      <c r="D74" s="174"/>
      <c r="E74" s="118">
        <v>0</v>
      </c>
      <c r="F74" s="119"/>
      <c r="G74" s="118">
        <v>563</v>
      </c>
      <c r="H74" s="119"/>
      <c r="I74" s="118">
        <v>13598</v>
      </c>
      <c r="J74" s="119"/>
      <c r="K74" s="118">
        <v>0</v>
      </c>
      <c r="L74" s="119"/>
      <c r="M74" s="118">
        <v>-4864</v>
      </c>
      <c r="N74" s="119"/>
      <c r="O74" s="118">
        <v>0</v>
      </c>
      <c r="P74" s="119"/>
      <c r="Q74" s="118">
        <v>72797</v>
      </c>
      <c r="R74" s="119"/>
      <c r="S74" s="118">
        <v>3738</v>
      </c>
      <c r="T74" s="119"/>
      <c r="U74" s="118">
        <v>76535</v>
      </c>
    </row>
    <row r="75" spans="1:25" s="108" customFormat="1" ht="11.25" thickTop="1" x14ac:dyDescent="0.15">
      <c r="A75" s="120" t="s">
        <v>194</v>
      </c>
      <c r="B75" s="120"/>
      <c r="C75" s="121"/>
      <c r="D75" s="121"/>
      <c r="E75" s="121"/>
      <c r="F75" s="121"/>
      <c r="G75" s="106"/>
      <c r="H75" s="106"/>
      <c r="I75" s="106"/>
      <c r="J75" s="106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</row>
    <row r="76" spans="1:25" s="108" customFormat="1" x14ac:dyDescent="0.15">
      <c r="A76" s="107" t="s">
        <v>276</v>
      </c>
      <c r="B76" s="120"/>
      <c r="C76" s="121">
        <v>0</v>
      </c>
      <c r="D76" s="121"/>
      <c r="E76" s="121">
        <v>36</v>
      </c>
      <c r="F76" s="121"/>
      <c r="G76" s="106">
        <v>0</v>
      </c>
      <c r="H76" s="106"/>
      <c r="I76" s="106">
        <v>0</v>
      </c>
      <c r="J76" s="106"/>
      <c r="K76" s="106">
        <v>0</v>
      </c>
      <c r="L76" s="106"/>
      <c r="M76" s="106">
        <v>0</v>
      </c>
      <c r="N76" s="106"/>
      <c r="O76" s="106">
        <v>0</v>
      </c>
      <c r="P76" s="106"/>
      <c r="Q76" s="106">
        <v>36</v>
      </c>
      <c r="R76" s="106"/>
      <c r="S76" s="106">
        <v>0</v>
      </c>
      <c r="T76" s="106"/>
      <c r="U76" s="106">
        <v>36</v>
      </c>
      <c r="V76" s="106"/>
      <c r="W76" s="106"/>
      <c r="X76" s="106"/>
      <c r="Y76" s="106"/>
    </row>
    <row r="77" spans="1:25" s="108" customFormat="1" x14ac:dyDescent="0.15">
      <c r="A77" s="107" t="s">
        <v>167</v>
      </c>
      <c r="B77" s="122"/>
      <c r="C77" s="121">
        <v>0</v>
      </c>
      <c r="D77" s="121"/>
      <c r="E77" s="121">
        <v>0</v>
      </c>
      <c r="F77" s="121"/>
      <c r="G77" s="121">
        <v>0</v>
      </c>
      <c r="H77" s="121"/>
      <c r="I77" s="121">
        <v>3</v>
      </c>
      <c r="J77" s="121"/>
      <c r="K77" s="121">
        <v>0</v>
      </c>
      <c r="L77" s="121"/>
      <c r="M77" s="121">
        <v>0</v>
      </c>
      <c r="N77" s="121"/>
      <c r="O77" s="121">
        <v>0</v>
      </c>
      <c r="P77" s="121"/>
      <c r="Q77" s="121">
        <v>3</v>
      </c>
      <c r="R77" s="121"/>
      <c r="S77" s="121">
        <v>0</v>
      </c>
      <c r="T77" s="121"/>
      <c r="U77" s="121">
        <v>3</v>
      </c>
    </row>
    <row r="78" spans="1:25" s="108" customFormat="1" x14ac:dyDescent="0.15">
      <c r="A78" s="107" t="s">
        <v>166</v>
      </c>
      <c r="B78" s="122"/>
      <c r="C78" s="121">
        <v>0</v>
      </c>
      <c r="D78" s="121"/>
      <c r="E78" s="121">
        <v>0</v>
      </c>
      <c r="F78" s="121"/>
      <c r="G78" s="121">
        <v>0</v>
      </c>
      <c r="H78" s="121"/>
      <c r="I78" s="121">
        <v>-877</v>
      </c>
      <c r="J78" s="121"/>
      <c r="K78" s="121">
        <v>0</v>
      </c>
      <c r="L78" s="121"/>
      <c r="M78" s="121">
        <v>0</v>
      </c>
      <c r="N78" s="121"/>
      <c r="O78" s="121">
        <v>0</v>
      </c>
      <c r="P78" s="121"/>
      <c r="Q78" s="121">
        <v>-877</v>
      </c>
      <c r="R78" s="121"/>
      <c r="S78" s="121">
        <v>0</v>
      </c>
      <c r="T78" s="121"/>
      <c r="U78" s="121">
        <v>-877</v>
      </c>
    </row>
    <row r="79" spans="1:25" s="108" customFormat="1" x14ac:dyDescent="0.15">
      <c r="A79" s="107" t="s">
        <v>165</v>
      </c>
      <c r="B79" s="120"/>
      <c r="C79" s="121">
        <v>0</v>
      </c>
      <c r="D79" s="121"/>
      <c r="E79" s="121">
        <v>0</v>
      </c>
      <c r="F79" s="121"/>
      <c r="G79" s="121">
        <v>18</v>
      </c>
      <c r="H79" s="121"/>
      <c r="I79" s="121">
        <v>-1066</v>
      </c>
      <c r="J79" s="121"/>
      <c r="K79" s="121">
        <v>0</v>
      </c>
      <c r="L79" s="121"/>
      <c r="M79" s="121">
        <v>0</v>
      </c>
      <c r="N79" s="121"/>
      <c r="O79" s="121">
        <v>0</v>
      </c>
      <c r="P79" s="121"/>
      <c r="Q79" s="121">
        <v>-1048</v>
      </c>
      <c r="R79" s="121"/>
      <c r="S79" s="121">
        <v>4</v>
      </c>
      <c r="T79" s="121"/>
      <c r="U79" s="121">
        <v>-1044</v>
      </c>
    </row>
    <row r="80" spans="1:25" s="108" customFormat="1" x14ac:dyDescent="0.15">
      <c r="A80" s="120" t="s">
        <v>164</v>
      </c>
      <c r="B80" s="120"/>
      <c r="C80" s="121">
        <v>0</v>
      </c>
      <c r="D80" s="121"/>
      <c r="E80" s="121">
        <v>0</v>
      </c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</row>
    <row r="81" spans="1:21" s="108" customFormat="1" x14ac:dyDescent="0.15">
      <c r="A81" s="107" t="s">
        <v>163</v>
      </c>
      <c r="B81" s="122"/>
      <c r="C81" s="121">
        <v>0</v>
      </c>
      <c r="D81" s="121"/>
      <c r="E81" s="121">
        <v>0</v>
      </c>
      <c r="F81" s="121"/>
      <c r="G81" s="121">
        <v>0</v>
      </c>
      <c r="H81" s="121"/>
      <c r="I81" s="121">
        <v>0</v>
      </c>
      <c r="J81" s="121"/>
      <c r="K81" s="121">
        <v>0</v>
      </c>
      <c r="L81" s="121"/>
      <c r="M81" s="121">
        <v>1274</v>
      </c>
      <c r="N81" s="121"/>
      <c r="O81" s="121">
        <v>0</v>
      </c>
      <c r="P81" s="121"/>
      <c r="Q81" s="121">
        <v>1274</v>
      </c>
      <c r="R81" s="121"/>
      <c r="S81" s="121">
        <v>-15</v>
      </c>
      <c r="T81" s="121"/>
      <c r="U81" s="121">
        <v>1259</v>
      </c>
    </row>
    <row r="82" spans="1:21" s="108" customFormat="1" x14ac:dyDescent="0.15">
      <c r="A82" s="107" t="s">
        <v>79</v>
      </c>
      <c r="B82" s="120"/>
      <c r="C82" s="121">
        <v>0</v>
      </c>
      <c r="D82" s="121"/>
      <c r="E82" s="121">
        <v>0</v>
      </c>
      <c r="F82" s="121"/>
      <c r="G82" s="121">
        <v>0</v>
      </c>
      <c r="H82" s="121"/>
      <c r="I82" s="121">
        <v>0</v>
      </c>
      <c r="J82" s="121"/>
      <c r="K82" s="121">
        <v>0</v>
      </c>
      <c r="L82" s="121"/>
      <c r="M82" s="121">
        <v>0</v>
      </c>
      <c r="N82" s="121"/>
      <c r="O82" s="121">
        <v>10482</v>
      </c>
      <c r="P82" s="121"/>
      <c r="Q82" s="121">
        <v>10482</v>
      </c>
      <c r="R82" s="121"/>
      <c r="S82" s="121">
        <v>388</v>
      </c>
      <c r="T82" s="121"/>
      <c r="U82" s="121">
        <v>10870</v>
      </c>
    </row>
    <row r="83" spans="1:21" s="108" customFormat="1" x14ac:dyDescent="0.15">
      <c r="A83" s="101" t="s">
        <v>162</v>
      </c>
      <c r="B83" s="120"/>
      <c r="C83" s="121">
        <v>0</v>
      </c>
      <c r="D83" s="121"/>
      <c r="E83" s="121">
        <v>0</v>
      </c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</row>
    <row r="84" spans="1:21" s="108" customFormat="1" x14ac:dyDescent="0.15">
      <c r="A84" s="107" t="s">
        <v>161</v>
      </c>
      <c r="B84" s="122"/>
      <c r="C84" s="121">
        <v>0</v>
      </c>
      <c r="D84" s="121"/>
      <c r="E84" s="121">
        <v>0</v>
      </c>
      <c r="F84" s="121"/>
      <c r="G84" s="121">
        <v>0</v>
      </c>
      <c r="H84" s="121"/>
      <c r="I84" s="121">
        <v>524</v>
      </c>
      <c r="J84" s="121"/>
      <c r="K84" s="121">
        <v>0</v>
      </c>
      <c r="L84" s="121"/>
      <c r="M84" s="121">
        <v>0</v>
      </c>
      <c r="N84" s="121"/>
      <c r="O84" s="121">
        <v>-524</v>
      </c>
      <c r="P84" s="121"/>
      <c r="Q84" s="121">
        <v>0</v>
      </c>
      <c r="R84" s="121"/>
      <c r="S84" s="121">
        <v>0</v>
      </c>
      <c r="T84" s="121"/>
      <c r="U84" s="121">
        <v>0</v>
      </c>
    </row>
    <row r="85" spans="1:21" s="108" customFormat="1" x14ac:dyDescent="0.15">
      <c r="A85" s="107" t="s">
        <v>160</v>
      </c>
      <c r="B85" s="122"/>
      <c r="C85" s="121">
        <v>0</v>
      </c>
      <c r="D85" s="121"/>
      <c r="E85" s="121">
        <v>0</v>
      </c>
      <c r="F85" s="121"/>
      <c r="G85" s="121">
        <v>0</v>
      </c>
      <c r="H85" s="121"/>
      <c r="I85" s="121">
        <v>0</v>
      </c>
      <c r="J85" s="121"/>
      <c r="K85" s="121">
        <v>0</v>
      </c>
      <c r="L85" s="121"/>
      <c r="M85" s="121">
        <v>0</v>
      </c>
      <c r="N85" s="121"/>
      <c r="O85" s="121">
        <v>-2929</v>
      </c>
      <c r="P85" s="121"/>
      <c r="Q85" s="121">
        <v>-2929</v>
      </c>
      <c r="R85" s="121"/>
      <c r="S85" s="121">
        <v>-28</v>
      </c>
      <c r="T85" s="121"/>
      <c r="U85" s="121">
        <v>-2957</v>
      </c>
    </row>
    <row r="86" spans="1:21" s="108" customFormat="1" x14ac:dyDescent="0.15">
      <c r="A86" s="107" t="s">
        <v>159</v>
      </c>
      <c r="B86" s="122"/>
      <c r="C86" s="121">
        <v>0</v>
      </c>
      <c r="D86" s="121"/>
      <c r="E86" s="121">
        <v>0</v>
      </c>
      <c r="F86" s="121"/>
      <c r="G86" s="121">
        <v>0</v>
      </c>
      <c r="H86" s="121"/>
      <c r="I86" s="121">
        <v>1745</v>
      </c>
      <c r="J86" s="121"/>
      <c r="K86" s="121">
        <v>0</v>
      </c>
      <c r="L86" s="121"/>
      <c r="M86" s="121">
        <v>0</v>
      </c>
      <c r="N86" s="121"/>
      <c r="O86" s="121">
        <v>-1745</v>
      </c>
      <c r="P86" s="121"/>
      <c r="Q86" s="121">
        <v>0</v>
      </c>
      <c r="R86" s="121"/>
      <c r="S86" s="121">
        <v>0</v>
      </c>
      <c r="T86" s="121"/>
      <c r="U86" s="121">
        <v>0</v>
      </c>
    </row>
    <row r="87" spans="1:21" s="108" customFormat="1" x14ac:dyDescent="0.15">
      <c r="A87" s="107" t="s">
        <v>158</v>
      </c>
      <c r="B87" s="122"/>
      <c r="C87" s="121">
        <v>0</v>
      </c>
      <c r="D87" s="121"/>
      <c r="E87" s="121">
        <v>0</v>
      </c>
      <c r="F87" s="121"/>
      <c r="G87" s="121">
        <v>0</v>
      </c>
      <c r="H87" s="121"/>
      <c r="I87" s="121">
        <v>5284</v>
      </c>
      <c r="J87" s="121"/>
      <c r="K87" s="121">
        <v>0</v>
      </c>
      <c r="L87" s="121"/>
      <c r="M87" s="121">
        <v>0</v>
      </c>
      <c r="N87" s="121"/>
      <c r="O87" s="121">
        <v>-5284</v>
      </c>
      <c r="P87" s="121"/>
      <c r="Q87" s="121">
        <v>0</v>
      </c>
      <c r="R87" s="121"/>
      <c r="S87" s="121">
        <v>0</v>
      </c>
      <c r="T87" s="121"/>
      <c r="U87" s="121">
        <v>0</v>
      </c>
    </row>
    <row r="88" spans="1:21" s="108" customFormat="1" ht="11.25" thickBot="1" x14ac:dyDescent="0.2">
      <c r="A88" s="116" t="s">
        <v>272</v>
      </c>
      <c r="B88" s="117"/>
      <c r="C88" s="118">
        <v>63500</v>
      </c>
      <c r="D88" s="174"/>
      <c r="E88" s="118">
        <v>36</v>
      </c>
      <c r="F88" s="119"/>
      <c r="G88" s="118">
        <v>581</v>
      </c>
      <c r="H88" s="119"/>
      <c r="I88" s="118">
        <v>19211</v>
      </c>
      <c r="J88" s="119"/>
      <c r="K88" s="118">
        <v>0</v>
      </c>
      <c r="L88" s="119"/>
      <c r="M88" s="118">
        <v>-3590</v>
      </c>
      <c r="N88" s="119"/>
      <c r="O88" s="118">
        <v>0</v>
      </c>
      <c r="P88" s="119"/>
      <c r="Q88" s="118">
        <v>79738</v>
      </c>
      <c r="R88" s="119"/>
      <c r="S88" s="118">
        <v>4087</v>
      </c>
      <c r="T88" s="119"/>
      <c r="U88" s="118">
        <v>83825</v>
      </c>
    </row>
    <row r="89" spans="1:21" ht="11.25" thickTop="1" x14ac:dyDescent="0.15">
      <c r="A89" s="111"/>
      <c r="B89" s="111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</row>
    <row r="90" spans="1:21" s="108" customFormat="1" ht="11.25" thickBot="1" x14ac:dyDescent="0.2">
      <c r="A90" s="116" t="s">
        <v>168</v>
      </c>
      <c r="B90" s="117"/>
      <c r="C90" s="118">
        <v>63500</v>
      </c>
      <c r="D90" s="174"/>
      <c r="E90" s="118">
        <v>0</v>
      </c>
      <c r="F90" s="119"/>
      <c r="G90" s="118">
        <v>563</v>
      </c>
      <c r="H90" s="119"/>
      <c r="I90" s="118">
        <v>13598</v>
      </c>
      <c r="J90" s="119"/>
      <c r="K90" s="118">
        <v>0</v>
      </c>
      <c r="L90" s="119"/>
      <c r="M90" s="118">
        <v>-4864</v>
      </c>
      <c r="N90" s="119"/>
      <c r="O90" s="118">
        <v>0</v>
      </c>
      <c r="P90" s="119"/>
      <c r="Q90" s="118">
        <v>72797</v>
      </c>
      <c r="R90" s="119"/>
      <c r="S90" s="118">
        <v>3738</v>
      </c>
      <c r="T90" s="119"/>
      <c r="U90" s="118">
        <v>76535</v>
      </c>
    </row>
    <row r="91" spans="1:21" s="108" customFormat="1" ht="11.25" thickTop="1" x14ac:dyDescent="0.15">
      <c r="A91" s="120" t="s">
        <v>194</v>
      </c>
      <c r="B91" s="120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</row>
    <row r="92" spans="1:21" s="108" customFormat="1" x14ac:dyDescent="0.15">
      <c r="A92" s="107" t="s">
        <v>167</v>
      </c>
      <c r="B92" s="122"/>
      <c r="C92" s="121">
        <v>0</v>
      </c>
      <c r="D92" s="121"/>
      <c r="E92" s="121">
        <v>0</v>
      </c>
      <c r="F92" s="121"/>
      <c r="G92" s="121">
        <v>0</v>
      </c>
      <c r="H92" s="121"/>
      <c r="I92" s="121">
        <v>2</v>
      </c>
      <c r="J92" s="121"/>
      <c r="K92" s="121">
        <v>0</v>
      </c>
      <c r="L92" s="121"/>
      <c r="M92" s="121">
        <v>0</v>
      </c>
      <c r="N92" s="121"/>
      <c r="O92" s="121">
        <v>0</v>
      </c>
      <c r="P92" s="121"/>
      <c r="Q92" s="121">
        <v>2</v>
      </c>
      <c r="R92" s="121"/>
      <c r="S92" s="121">
        <v>0</v>
      </c>
      <c r="T92" s="121"/>
      <c r="U92" s="121">
        <v>2</v>
      </c>
    </row>
    <row r="93" spans="1:21" s="108" customFormat="1" x14ac:dyDescent="0.15">
      <c r="A93" s="107" t="s">
        <v>166</v>
      </c>
      <c r="B93" s="122"/>
      <c r="C93" s="121">
        <v>0</v>
      </c>
      <c r="D93" s="121"/>
      <c r="E93" s="121">
        <v>0</v>
      </c>
      <c r="F93" s="121"/>
      <c r="G93" s="121">
        <v>0</v>
      </c>
      <c r="H93" s="121"/>
      <c r="I93" s="121">
        <v>-877</v>
      </c>
      <c r="J93" s="121"/>
      <c r="K93" s="121">
        <v>0</v>
      </c>
      <c r="L93" s="121"/>
      <c r="M93" s="121">
        <v>0</v>
      </c>
      <c r="N93" s="121"/>
      <c r="O93" s="121">
        <v>0</v>
      </c>
      <c r="P93" s="121"/>
      <c r="Q93" s="121">
        <v>-877</v>
      </c>
      <c r="R93" s="121"/>
      <c r="S93" s="121">
        <v>0</v>
      </c>
      <c r="T93" s="121"/>
      <c r="U93" s="121">
        <v>-877</v>
      </c>
    </row>
    <row r="94" spans="1:21" s="108" customFormat="1" x14ac:dyDescent="0.15">
      <c r="A94" s="107" t="s">
        <v>165</v>
      </c>
      <c r="B94" s="120"/>
      <c r="C94" s="121">
        <v>0</v>
      </c>
      <c r="D94" s="121"/>
      <c r="E94" s="121">
        <v>0</v>
      </c>
      <c r="F94" s="121"/>
      <c r="G94" s="121">
        <v>-64</v>
      </c>
      <c r="H94" s="121"/>
      <c r="I94" s="121">
        <v>26</v>
      </c>
      <c r="J94" s="121"/>
      <c r="K94" s="121">
        <v>0</v>
      </c>
      <c r="L94" s="121"/>
      <c r="M94" s="121">
        <v>0</v>
      </c>
      <c r="N94" s="121"/>
      <c r="O94" s="121">
        <v>0</v>
      </c>
      <c r="P94" s="121"/>
      <c r="Q94" s="121">
        <v>-38</v>
      </c>
      <c r="R94" s="121"/>
      <c r="S94" s="121">
        <v>3</v>
      </c>
      <c r="T94" s="121"/>
      <c r="U94" s="121">
        <v>-35</v>
      </c>
    </row>
    <row r="95" spans="1:21" s="108" customFormat="1" x14ac:dyDescent="0.15">
      <c r="A95" s="120" t="s">
        <v>164</v>
      </c>
      <c r="B95" s="120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</row>
    <row r="96" spans="1:21" s="108" customFormat="1" x14ac:dyDescent="0.15">
      <c r="A96" s="107" t="s">
        <v>163</v>
      </c>
      <c r="B96" s="122"/>
      <c r="C96" s="121">
        <v>0</v>
      </c>
      <c r="D96" s="121"/>
      <c r="E96" s="121">
        <v>0</v>
      </c>
      <c r="F96" s="121"/>
      <c r="G96" s="121">
        <v>0</v>
      </c>
      <c r="H96" s="121"/>
      <c r="I96" s="121">
        <v>0</v>
      </c>
      <c r="J96" s="121"/>
      <c r="K96" s="121">
        <v>0</v>
      </c>
      <c r="L96" s="121"/>
      <c r="M96" s="121">
        <v>378</v>
      </c>
      <c r="N96" s="121"/>
      <c r="O96" s="121">
        <v>0</v>
      </c>
      <c r="P96" s="121"/>
      <c r="Q96" s="121">
        <v>378</v>
      </c>
      <c r="R96" s="121"/>
      <c r="S96" s="121">
        <v>-64</v>
      </c>
      <c r="T96" s="121"/>
      <c r="U96" s="121">
        <v>314</v>
      </c>
    </row>
    <row r="97" spans="1:21" s="108" customFormat="1" x14ac:dyDescent="0.15">
      <c r="A97" s="107" t="s">
        <v>79</v>
      </c>
      <c r="B97" s="120"/>
      <c r="C97" s="121">
        <v>0</v>
      </c>
      <c r="D97" s="121"/>
      <c r="E97" s="121">
        <v>0</v>
      </c>
      <c r="F97" s="121"/>
      <c r="G97" s="121">
        <v>0</v>
      </c>
      <c r="H97" s="121"/>
      <c r="I97" s="121">
        <v>0</v>
      </c>
      <c r="J97" s="121"/>
      <c r="K97" s="121">
        <v>0</v>
      </c>
      <c r="L97" s="121"/>
      <c r="M97" s="121">
        <v>0</v>
      </c>
      <c r="N97" s="121"/>
      <c r="O97" s="121">
        <v>6391</v>
      </c>
      <c r="P97" s="121"/>
      <c r="Q97" s="121">
        <v>6391</v>
      </c>
      <c r="R97" s="121"/>
      <c r="S97" s="121">
        <v>196</v>
      </c>
      <c r="T97" s="121"/>
      <c r="U97" s="121">
        <v>6587</v>
      </c>
    </row>
    <row r="98" spans="1:21" s="108" customFormat="1" x14ac:dyDescent="0.15">
      <c r="A98" s="101" t="s">
        <v>162</v>
      </c>
      <c r="B98" s="120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</row>
    <row r="99" spans="1:21" s="108" customFormat="1" x14ac:dyDescent="0.15">
      <c r="A99" s="107" t="s">
        <v>161</v>
      </c>
      <c r="B99" s="122"/>
      <c r="C99" s="121">
        <v>0</v>
      </c>
      <c r="D99" s="121"/>
      <c r="E99" s="121">
        <v>0</v>
      </c>
      <c r="F99" s="121"/>
      <c r="G99" s="121">
        <v>0</v>
      </c>
      <c r="H99" s="121"/>
      <c r="I99" s="121">
        <v>320</v>
      </c>
      <c r="J99" s="121"/>
      <c r="K99" s="121">
        <v>0</v>
      </c>
      <c r="L99" s="121"/>
      <c r="M99" s="121">
        <v>0</v>
      </c>
      <c r="N99" s="121"/>
      <c r="O99" s="121">
        <v>-320</v>
      </c>
      <c r="P99" s="121"/>
      <c r="Q99" s="121">
        <v>0</v>
      </c>
      <c r="R99" s="121"/>
      <c r="S99" s="121">
        <v>0</v>
      </c>
      <c r="T99" s="121"/>
      <c r="U99" s="121">
        <v>0</v>
      </c>
    </row>
    <row r="100" spans="1:21" s="108" customFormat="1" x14ac:dyDescent="0.15">
      <c r="A100" s="107" t="s">
        <v>160</v>
      </c>
      <c r="B100" s="122"/>
      <c r="C100" s="121">
        <v>0</v>
      </c>
      <c r="D100" s="121"/>
      <c r="E100" s="121">
        <v>0</v>
      </c>
      <c r="F100" s="121"/>
      <c r="G100" s="121">
        <v>0</v>
      </c>
      <c r="H100" s="121"/>
      <c r="I100" s="121">
        <v>0</v>
      </c>
      <c r="J100" s="121"/>
      <c r="K100" s="121">
        <v>0</v>
      </c>
      <c r="L100" s="121"/>
      <c r="M100" s="121">
        <v>0</v>
      </c>
      <c r="N100" s="121"/>
      <c r="O100" s="121">
        <v>-1786</v>
      </c>
      <c r="P100" s="121"/>
      <c r="Q100" s="121">
        <v>-1786</v>
      </c>
      <c r="R100" s="121"/>
      <c r="S100" s="121">
        <v>-28</v>
      </c>
      <c r="T100" s="121"/>
      <c r="U100" s="121">
        <v>-1814</v>
      </c>
    </row>
    <row r="101" spans="1:21" s="108" customFormat="1" x14ac:dyDescent="0.15">
      <c r="A101" s="107" t="s">
        <v>159</v>
      </c>
      <c r="B101" s="122"/>
      <c r="C101" s="121">
        <v>0</v>
      </c>
      <c r="D101" s="121"/>
      <c r="E101" s="121">
        <v>0</v>
      </c>
      <c r="F101" s="121"/>
      <c r="G101" s="121">
        <v>0</v>
      </c>
      <c r="H101" s="121"/>
      <c r="I101" s="121">
        <v>530</v>
      </c>
      <c r="J101" s="121"/>
      <c r="K101" s="121">
        <v>0</v>
      </c>
      <c r="L101" s="121"/>
      <c r="M101" s="121">
        <v>0</v>
      </c>
      <c r="N101" s="121"/>
      <c r="O101" s="121">
        <v>-530</v>
      </c>
      <c r="P101" s="121"/>
      <c r="Q101" s="121">
        <v>0</v>
      </c>
      <c r="R101" s="121"/>
      <c r="S101" s="121">
        <v>0</v>
      </c>
      <c r="T101" s="121"/>
      <c r="U101" s="121">
        <v>0</v>
      </c>
    </row>
    <row r="102" spans="1:21" s="108" customFormat="1" x14ac:dyDescent="0.15">
      <c r="A102" s="107" t="s">
        <v>158</v>
      </c>
      <c r="B102" s="122"/>
      <c r="C102" s="121">
        <v>0</v>
      </c>
      <c r="D102" s="121"/>
      <c r="E102" s="121">
        <v>0</v>
      </c>
      <c r="F102" s="121"/>
      <c r="G102" s="121">
        <v>0</v>
      </c>
      <c r="H102" s="121"/>
      <c r="I102" s="121">
        <v>3755</v>
      </c>
      <c r="J102" s="121"/>
      <c r="K102" s="121">
        <v>0</v>
      </c>
      <c r="L102" s="121"/>
      <c r="M102" s="121">
        <v>0</v>
      </c>
      <c r="N102" s="121"/>
      <c r="O102" s="121">
        <v>-3755</v>
      </c>
      <c r="P102" s="121"/>
      <c r="Q102" s="121">
        <v>0</v>
      </c>
      <c r="R102" s="121"/>
      <c r="S102" s="121">
        <v>0</v>
      </c>
      <c r="T102" s="121"/>
      <c r="U102" s="121">
        <v>0</v>
      </c>
    </row>
    <row r="103" spans="1:21" s="108" customFormat="1" ht="11.25" thickBot="1" x14ac:dyDescent="0.2">
      <c r="A103" s="116" t="s">
        <v>232</v>
      </c>
      <c r="B103" s="117"/>
      <c r="C103" s="118">
        <v>63500</v>
      </c>
      <c r="D103" s="174"/>
      <c r="E103" s="118">
        <v>0</v>
      </c>
      <c r="F103" s="119"/>
      <c r="G103" s="118">
        <v>499</v>
      </c>
      <c r="H103" s="119"/>
      <c r="I103" s="118">
        <v>17354</v>
      </c>
      <c r="J103" s="119"/>
      <c r="K103" s="118">
        <v>0</v>
      </c>
      <c r="L103" s="119"/>
      <c r="M103" s="118">
        <v>-4486</v>
      </c>
      <c r="N103" s="119"/>
      <c r="O103" s="118">
        <v>0</v>
      </c>
      <c r="P103" s="119"/>
      <c r="Q103" s="118">
        <v>76867</v>
      </c>
      <c r="R103" s="119"/>
      <c r="S103" s="118">
        <v>3845</v>
      </c>
      <c r="T103" s="119"/>
      <c r="U103" s="118">
        <v>80712</v>
      </c>
    </row>
    <row r="104" spans="1:21" ht="11.25" thickTop="1" x14ac:dyDescent="0.15">
      <c r="A104" s="111"/>
      <c r="B104" s="111"/>
      <c r="C104" s="111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</row>
    <row r="105" spans="1:21" s="102" customFormat="1" ht="11.1" customHeight="1" thickBot="1" x14ac:dyDescent="0.2">
      <c r="A105" s="105" t="s">
        <v>168</v>
      </c>
      <c r="C105" s="103">
        <v>63500</v>
      </c>
      <c r="D105" s="174"/>
      <c r="E105" s="103">
        <v>0</v>
      </c>
      <c r="F105" s="104"/>
      <c r="G105" s="103">
        <v>563</v>
      </c>
      <c r="H105" s="104"/>
      <c r="I105" s="103">
        <v>13598</v>
      </c>
      <c r="J105" s="104"/>
      <c r="K105" s="103">
        <v>0</v>
      </c>
      <c r="L105" s="104"/>
      <c r="M105" s="103">
        <v>-4864</v>
      </c>
      <c r="N105" s="104"/>
      <c r="O105" s="103">
        <v>0</v>
      </c>
      <c r="P105" s="104"/>
      <c r="Q105" s="103">
        <v>72797</v>
      </c>
      <c r="R105" s="104"/>
      <c r="S105" s="103">
        <v>3738</v>
      </c>
      <c r="T105" s="104"/>
      <c r="U105" s="103">
        <v>76535</v>
      </c>
    </row>
    <row r="106" spans="1:21" ht="11.1" customHeight="1" collapsed="1" thickTop="1" x14ac:dyDescent="0.15">
      <c r="A106" s="101" t="s">
        <v>194</v>
      </c>
      <c r="C106" s="106"/>
      <c r="D106" s="106"/>
      <c r="E106" s="106"/>
      <c r="F106" s="106"/>
      <c r="G106" s="106"/>
      <c r="H106" s="106"/>
      <c r="I106" s="106"/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</row>
    <row r="107" spans="1:21" ht="11.1" customHeight="1" x14ac:dyDescent="0.15">
      <c r="A107" s="107" t="s">
        <v>167</v>
      </c>
      <c r="B107" s="107"/>
      <c r="C107" s="106">
        <v>0</v>
      </c>
      <c r="D107" s="106"/>
      <c r="E107" s="106">
        <v>0</v>
      </c>
      <c r="F107" s="106"/>
      <c r="G107" s="106">
        <v>0</v>
      </c>
      <c r="H107" s="106"/>
      <c r="I107" s="106">
        <v>2</v>
      </c>
      <c r="J107" s="106"/>
      <c r="K107" s="106">
        <v>0</v>
      </c>
      <c r="L107" s="106"/>
      <c r="M107" s="106">
        <v>0</v>
      </c>
      <c r="N107" s="106"/>
      <c r="O107" s="106">
        <v>0</v>
      </c>
      <c r="P107" s="106"/>
      <c r="Q107" s="106">
        <v>2</v>
      </c>
      <c r="R107" s="106"/>
      <c r="S107" s="106">
        <v>0</v>
      </c>
      <c r="T107" s="106"/>
      <c r="U107" s="106">
        <v>2</v>
      </c>
    </row>
    <row r="108" spans="1:21" ht="11.1" customHeight="1" x14ac:dyDescent="0.15">
      <c r="A108" s="107" t="s">
        <v>166</v>
      </c>
      <c r="B108" s="107"/>
      <c r="C108" s="106">
        <v>0</v>
      </c>
      <c r="D108" s="106"/>
      <c r="E108" s="106">
        <v>0</v>
      </c>
      <c r="F108" s="106"/>
      <c r="G108" s="106">
        <v>0</v>
      </c>
      <c r="H108" s="106"/>
      <c r="I108" s="106">
        <v>-877</v>
      </c>
      <c r="J108" s="106"/>
      <c r="K108" s="106">
        <v>0</v>
      </c>
      <c r="L108" s="106"/>
      <c r="M108" s="106">
        <v>0</v>
      </c>
      <c r="N108" s="106"/>
      <c r="O108" s="106">
        <v>0</v>
      </c>
      <c r="P108" s="106"/>
      <c r="Q108" s="106">
        <v>-877</v>
      </c>
      <c r="R108" s="106"/>
      <c r="S108" s="106">
        <v>0</v>
      </c>
      <c r="T108" s="106"/>
      <c r="U108" s="106">
        <v>-877</v>
      </c>
    </row>
    <row r="109" spans="1:21" ht="11.1" customHeight="1" x14ac:dyDescent="0.15">
      <c r="A109" s="107" t="s">
        <v>165</v>
      </c>
      <c r="C109" s="106">
        <v>0</v>
      </c>
      <c r="D109" s="106"/>
      <c r="E109" s="106">
        <v>0</v>
      </c>
      <c r="F109" s="106"/>
      <c r="G109" s="106">
        <v>-181</v>
      </c>
      <c r="H109" s="106"/>
      <c r="I109" s="106">
        <v>-10</v>
      </c>
      <c r="J109" s="106"/>
      <c r="K109" s="106">
        <v>0</v>
      </c>
      <c r="L109" s="106"/>
      <c r="M109" s="106">
        <v>0</v>
      </c>
      <c r="N109" s="106"/>
      <c r="O109" s="106">
        <v>0</v>
      </c>
      <c r="P109" s="106"/>
      <c r="Q109" s="106">
        <v>-191</v>
      </c>
      <c r="R109" s="106"/>
      <c r="S109" s="106">
        <v>1</v>
      </c>
      <c r="T109" s="106"/>
      <c r="U109" s="106">
        <v>-190</v>
      </c>
    </row>
    <row r="110" spans="1:21" ht="11.1" customHeight="1" x14ac:dyDescent="0.15">
      <c r="A110" s="101" t="s">
        <v>164</v>
      </c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</row>
    <row r="111" spans="1:21" ht="11.1" customHeight="1" x14ac:dyDescent="0.15">
      <c r="A111" s="107" t="s">
        <v>163</v>
      </c>
      <c r="B111" s="107"/>
      <c r="C111" s="106">
        <v>0</v>
      </c>
      <c r="D111" s="106"/>
      <c r="E111" s="106">
        <v>0</v>
      </c>
      <c r="F111" s="106"/>
      <c r="G111" s="106">
        <v>0</v>
      </c>
      <c r="H111" s="106"/>
      <c r="I111" s="106">
        <v>0</v>
      </c>
      <c r="J111" s="106"/>
      <c r="K111" s="106">
        <v>0</v>
      </c>
      <c r="L111" s="106"/>
      <c r="M111" s="106">
        <v>-115</v>
      </c>
      <c r="N111" s="106"/>
      <c r="O111" s="106">
        <v>0</v>
      </c>
      <c r="P111" s="106"/>
      <c r="Q111" s="106">
        <v>-115</v>
      </c>
      <c r="R111" s="106"/>
      <c r="S111" s="106">
        <v>-50</v>
      </c>
      <c r="T111" s="106"/>
      <c r="U111" s="106">
        <v>-165</v>
      </c>
    </row>
    <row r="112" spans="1:21" ht="11.1" customHeight="1" x14ac:dyDescent="0.15">
      <c r="A112" s="107" t="s">
        <v>79</v>
      </c>
      <c r="C112" s="106">
        <v>0</v>
      </c>
      <c r="D112" s="106"/>
      <c r="E112" s="106">
        <v>0</v>
      </c>
      <c r="F112" s="106"/>
      <c r="G112" s="106">
        <v>0</v>
      </c>
      <c r="H112" s="106"/>
      <c r="I112" s="106">
        <v>0</v>
      </c>
      <c r="J112" s="106"/>
      <c r="K112" s="106">
        <v>0</v>
      </c>
      <c r="L112" s="106"/>
      <c r="M112" s="106">
        <v>0</v>
      </c>
      <c r="N112" s="106"/>
      <c r="O112" s="106">
        <v>2798</v>
      </c>
      <c r="P112" s="106"/>
      <c r="Q112" s="106">
        <v>2798</v>
      </c>
      <c r="R112" s="106"/>
      <c r="S112" s="106">
        <v>98</v>
      </c>
      <c r="T112" s="106"/>
      <c r="U112" s="106">
        <v>2896</v>
      </c>
    </row>
    <row r="113" spans="1:21" ht="11.1" customHeight="1" x14ac:dyDescent="0.15">
      <c r="A113" s="101" t="s">
        <v>162</v>
      </c>
      <c r="C113" s="106"/>
      <c r="D113" s="106"/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</row>
    <row r="114" spans="1:21" ht="11.1" customHeight="1" x14ac:dyDescent="0.15">
      <c r="A114" s="107" t="s">
        <v>161</v>
      </c>
      <c r="B114" s="107"/>
      <c r="C114" s="106">
        <v>0</v>
      </c>
      <c r="D114" s="106"/>
      <c r="E114" s="106">
        <v>0</v>
      </c>
      <c r="F114" s="106"/>
      <c r="G114" s="106">
        <v>0</v>
      </c>
      <c r="H114" s="106"/>
      <c r="I114" s="106">
        <v>140</v>
      </c>
      <c r="J114" s="106"/>
      <c r="K114" s="106">
        <v>0</v>
      </c>
      <c r="L114" s="106"/>
      <c r="M114" s="106">
        <v>0</v>
      </c>
      <c r="N114" s="106"/>
      <c r="O114" s="106">
        <v>-140</v>
      </c>
      <c r="P114" s="106"/>
      <c r="Q114" s="106">
        <v>0</v>
      </c>
      <c r="R114" s="106"/>
      <c r="S114" s="106">
        <v>0</v>
      </c>
      <c r="T114" s="106"/>
      <c r="U114" s="106">
        <v>0</v>
      </c>
    </row>
    <row r="115" spans="1:21" ht="11.1" customHeight="1" x14ac:dyDescent="0.15">
      <c r="A115" s="107" t="s">
        <v>160</v>
      </c>
      <c r="B115" s="107"/>
      <c r="C115" s="106">
        <v>0</v>
      </c>
      <c r="D115" s="106"/>
      <c r="E115" s="106">
        <v>0</v>
      </c>
      <c r="F115" s="106"/>
      <c r="G115" s="106">
        <v>0</v>
      </c>
      <c r="H115" s="106"/>
      <c r="I115" s="106">
        <v>0</v>
      </c>
      <c r="J115" s="106"/>
      <c r="K115" s="106">
        <v>0</v>
      </c>
      <c r="L115" s="106"/>
      <c r="M115" s="106">
        <v>0</v>
      </c>
      <c r="N115" s="106"/>
      <c r="O115" s="106">
        <v>-782</v>
      </c>
      <c r="P115" s="106"/>
      <c r="Q115" s="106">
        <v>-782</v>
      </c>
      <c r="R115" s="106"/>
      <c r="S115" s="106">
        <v>0</v>
      </c>
      <c r="T115" s="106"/>
      <c r="U115" s="106">
        <v>-782</v>
      </c>
    </row>
    <row r="116" spans="1:21" ht="11.1" customHeight="1" x14ac:dyDescent="0.15">
      <c r="A116" s="107" t="s">
        <v>159</v>
      </c>
      <c r="B116" s="107"/>
      <c r="C116" s="106">
        <v>0</v>
      </c>
      <c r="D116" s="106"/>
      <c r="E116" s="106">
        <v>0</v>
      </c>
      <c r="F116" s="106"/>
      <c r="G116" s="106">
        <v>0</v>
      </c>
      <c r="H116" s="106"/>
      <c r="I116" s="106">
        <v>196</v>
      </c>
      <c r="J116" s="106"/>
      <c r="K116" s="106">
        <v>0</v>
      </c>
      <c r="L116" s="106"/>
      <c r="M116" s="106">
        <v>0</v>
      </c>
      <c r="N116" s="106"/>
      <c r="O116" s="106">
        <v>-196</v>
      </c>
      <c r="P116" s="106"/>
      <c r="Q116" s="106">
        <v>0</v>
      </c>
      <c r="R116" s="106"/>
      <c r="S116" s="106">
        <v>0</v>
      </c>
      <c r="T116" s="106"/>
      <c r="U116" s="106">
        <v>0</v>
      </c>
    </row>
    <row r="117" spans="1:21" ht="11.1" customHeight="1" x14ac:dyDescent="0.15">
      <c r="A117" s="107" t="s">
        <v>158</v>
      </c>
      <c r="B117" s="107"/>
      <c r="C117" s="106">
        <v>0</v>
      </c>
      <c r="D117" s="106"/>
      <c r="E117" s="106">
        <v>0</v>
      </c>
      <c r="F117" s="106"/>
      <c r="G117" s="106">
        <v>0</v>
      </c>
      <c r="H117" s="106"/>
      <c r="I117" s="106">
        <v>1680</v>
      </c>
      <c r="J117" s="106"/>
      <c r="K117" s="106">
        <v>0</v>
      </c>
      <c r="L117" s="106"/>
      <c r="M117" s="106">
        <v>0</v>
      </c>
      <c r="N117" s="106"/>
      <c r="O117" s="106">
        <v>-1680</v>
      </c>
      <c r="P117" s="106"/>
      <c r="Q117" s="106">
        <v>0</v>
      </c>
      <c r="R117" s="106"/>
      <c r="S117" s="106">
        <v>0</v>
      </c>
      <c r="T117" s="106"/>
      <c r="U117" s="106">
        <v>0</v>
      </c>
    </row>
    <row r="118" spans="1:21" s="102" customFormat="1" ht="11.1" customHeight="1" thickBot="1" x14ac:dyDescent="0.2">
      <c r="A118" s="105" t="s">
        <v>157</v>
      </c>
      <c r="C118" s="103">
        <v>63500</v>
      </c>
      <c r="D118" s="174"/>
      <c r="E118" s="103">
        <v>0</v>
      </c>
      <c r="F118" s="104"/>
      <c r="G118" s="103">
        <v>382</v>
      </c>
      <c r="H118" s="104"/>
      <c r="I118" s="103">
        <v>14729</v>
      </c>
      <c r="J118" s="104"/>
      <c r="K118" s="103">
        <v>0</v>
      </c>
      <c r="L118" s="104"/>
      <c r="M118" s="103">
        <v>-4979</v>
      </c>
      <c r="N118" s="104"/>
      <c r="O118" s="103">
        <v>0</v>
      </c>
      <c r="P118" s="104"/>
      <c r="Q118" s="103">
        <v>73632</v>
      </c>
      <c r="R118" s="104"/>
      <c r="S118" s="103">
        <v>3787</v>
      </c>
      <c r="T118" s="104"/>
      <c r="U118" s="103">
        <v>77419</v>
      </c>
    </row>
    <row r="119" spans="1:21" ht="11.25" thickTop="1" x14ac:dyDescent="0.15">
      <c r="A119" s="111"/>
      <c r="B119" s="111"/>
      <c r="C119" s="111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</row>
    <row r="120" spans="1:21" s="102" customFormat="1" ht="11.1" customHeight="1" thickBot="1" x14ac:dyDescent="0.2">
      <c r="A120" s="105" t="s">
        <v>170</v>
      </c>
      <c r="C120" s="103">
        <v>51460</v>
      </c>
      <c r="D120" s="174"/>
      <c r="E120" s="103">
        <v>0</v>
      </c>
      <c r="F120" s="104"/>
      <c r="G120" s="103">
        <v>572</v>
      </c>
      <c r="H120" s="104"/>
      <c r="I120" s="103">
        <v>16319</v>
      </c>
      <c r="J120" s="104"/>
      <c r="K120" s="103">
        <v>-97</v>
      </c>
      <c r="L120" s="104"/>
      <c r="M120" s="103">
        <v>-2368</v>
      </c>
      <c r="N120" s="104"/>
      <c r="O120" s="103">
        <v>0</v>
      </c>
      <c r="P120" s="104"/>
      <c r="Q120" s="103">
        <v>65886</v>
      </c>
      <c r="R120" s="104"/>
      <c r="S120" s="103">
        <v>3622</v>
      </c>
      <c r="T120" s="104"/>
      <c r="U120" s="103">
        <v>69508</v>
      </c>
    </row>
    <row r="121" spans="1:21" ht="11.1" customHeight="1" thickTop="1" x14ac:dyDescent="0.15">
      <c r="A121" s="101" t="s">
        <v>194</v>
      </c>
      <c r="C121" s="106"/>
      <c r="D121" s="106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</row>
    <row r="122" spans="1:21" ht="11.1" customHeight="1" x14ac:dyDescent="0.15">
      <c r="A122" s="107" t="s">
        <v>169</v>
      </c>
      <c r="B122" s="107"/>
      <c r="C122" s="106">
        <v>0</v>
      </c>
      <c r="D122" s="106"/>
      <c r="E122" s="106">
        <v>0</v>
      </c>
      <c r="F122" s="106"/>
      <c r="G122" s="106">
        <v>0</v>
      </c>
      <c r="H122" s="106"/>
      <c r="I122" s="106">
        <v>0</v>
      </c>
      <c r="J122" s="106"/>
      <c r="K122" s="106">
        <v>-36</v>
      </c>
      <c r="L122" s="106"/>
      <c r="M122" s="106">
        <v>0</v>
      </c>
      <c r="N122" s="106"/>
      <c r="O122" s="106">
        <v>0</v>
      </c>
      <c r="P122" s="106"/>
      <c r="Q122" s="106">
        <v>-36</v>
      </c>
      <c r="R122" s="106"/>
      <c r="S122" s="106">
        <v>-172</v>
      </c>
      <c r="T122" s="106"/>
      <c r="U122" s="106">
        <v>-208</v>
      </c>
    </row>
    <row r="123" spans="1:21" ht="11.1" customHeight="1" x14ac:dyDescent="0.15">
      <c r="A123" s="107" t="s">
        <v>179</v>
      </c>
      <c r="B123" s="107"/>
      <c r="C123" s="106">
        <v>12040</v>
      </c>
      <c r="D123" s="106"/>
      <c r="E123" s="106">
        <v>0</v>
      </c>
      <c r="F123" s="106"/>
      <c r="G123" s="106">
        <v>0</v>
      </c>
      <c r="H123" s="106"/>
      <c r="I123" s="106">
        <v>-12040</v>
      </c>
      <c r="J123" s="106"/>
      <c r="K123" s="106">
        <v>0</v>
      </c>
      <c r="L123" s="106"/>
      <c r="M123" s="106">
        <v>0</v>
      </c>
      <c r="N123" s="106"/>
      <c r="O123" s="106">
        <v>0</v>
      </c>
      <c r="P123" s="106"/>
      <c r="Q123" s="106">
        <v>0</v>
      </c>
      <c r="R123" s="106"/>
      <c r="S123" s="106">
        <v>0</v>
      </c>
      <c r="T123" s="106"/>
      <c r="U123" s="106">
        <v>0</v>
      </c>
    </row>
    <row r="124" spans="1:21" ht="11.1" customHeight="1" x14ac:dyDescent="0.15">
      <c r="A124" s="107" t="s">
        <v>180</v>
      </c>
      <c r="B124" s="107"/>
      <c r="C124" s="106">
        <v>0</v>
      </c>
      <c r="D124" s="106"/>
      <c r="E124" s="106">
        <v>0</v>
      </c>
      <c r="F124" s="106"/>
      <c r="G124" s="106">
        <v>0</v>
      </c>
      <c r="H124" s="106"/>
      <c r="I124" s="106">
        <v>-133</v>
      </c>
      <c r="J124" s="106"/>
      <c r="K124" s="106">
        <v>133</v>
      </c>
      <c r="L124" s="106"/>
      <c r="M124" s="106">
        <v>0</v>
      </c>
      <c r="N124" s="106"/>
      <c r="O124" s="106">
        <v>0</v>
      </c>
      <c r="P124" s="106"/>
      <c r="Q124" s="106">
        <v>0</v>
      </c>
      <c r="R124" s="106"/>
      <c r="S124" s="106">
        <v>0</v>
      </c>
      <c r="T124" s="106"/>
      <c r="U124" s="106">
        <v>0</v>
      </c>
    </row>
    <row r="125" spans="1:21" ht="11.1" customHeight="1" x14ac:dyDescent="0.15">
      <c r="A125" s="107" t="s">
        <v>167</v>
      </c>
      <c r="B125" s="107"/>
      <c r="C125" s="106">
        <v>0</v>
      </c>
      <c r="D125" s="106"/>
      <c r="E125" s="106">
        <v>0</v>
      </c>
      <c r="F125" s="106"/>
      <c r="G125" s="106">
        <v>0</v>
      </c>
      <c r="H125" s="106"/>
      <c r="I125" s="106">
        <v>7</v>
      </c>
      <c r="J125" s="106"/>
      <c r="K125" s="106">
        <v>0</v>
      </c>
      <c r="L125" s="106"/>
      <c r="M125" s="106">
        <v>0</v>
      </c>
      <c r="N125" s="106"/>
      <c r="O125" s="106">
        <v>0</v>
      </c>
      <c r="P125" s="106"/>
      <c r="Q125" s="106">
        <v>7</v>
      </c>
      <c r="R125" s="106"/>
      <c r="S125" s="106">
        <v>0</v>
      </c>
      <c r="T125" s="106"/>
      <c r="U125" s="106">
        <v>7</v>
      </c>
    </row>
    <row r="126" spans="1:21" ht="11.1" customHeight="1" x14ac:dyDescent="0.15">
      <c r="A126" s="107" t="s">
        <v>166</v>
      </c>
      <c r="B126" s="107"/>
      <c r="C126" s="106">
        <v>0</v>
      </c>
      <c r="D126" s="106"/>
      <c r="E126" s="106">
        <v>0</v>
      </c>
      <c r="F126" s="106"/>
      <c r="G126" s="106">
        <v>0</v>
      </c>
      <c r="H126" s="106"/>
      <c r="I126" s="106">
        <v>-797</v>
      </c>
      <c r="J126" s="106"/>
      <c r="K126" s="106">
        <v>0</v>
      </c>
      <c r="L126" s="106"/>
      <c r="M126" s="106">
        <v>0</v>
      </c>
      <c r="N126" s="106"/>
      <c r="O126" s="106">
        <v>0</v>
      </c>
      <c r="P126" s="106"/>
      <c r="Q126" s="106">
        <v>-797</v>
      </c>
      <c r="R126" s="106"/>
      <c r="S126" s="106">
        <v>0</v>
      </c>
      <c r="T126" s="106"/>
      <c r="U126" s="106">
        <v>-797</v>
      </c>
    </row>
    <row r="127" spans="1:21" ht="11.1" customHeight="1" x14ac:dyDescent="0.15">
      <c r="A127" s="110" t="s">
        <v>165</v>
      </c>
      <c r="C127" s="106">
        <v>0</v>
      </c>
      <c r="D127" s="106"/>
      <c r="E127" s="106">
        <v>0</v>
      </c>
      <c r="F127" s="106"/>
      <c r="G127" s="106">
        <v>-9</v>
      </c>
      <c r="H127" s="106"/>
      <c r="I127" s="106">
        <v>389</v>
      </c>
      <c r="J127" s="106"/>
      <c r="K127" s="106">
        <v>0</v>
      </c>
      <c r="L127" s="106"/>
      <c r="M127" s="106">
        <v>0</v>
      </c>
      <c r="N127" s="106"/>
      <c r="O127" s="106">
        <v>0</v>
      </c>
      <c r="P127" s="106"/>
      <c r="Q127" s="106">
        <v>380</v>
      </c>
      <c r="R127" s="106"/>
      <c r="S127" s="106">
        <v>28</v>
      </c>
      <c r="T127" s="106"/>
      <c r="U127" s="106">
        <v>408</v>
      </c>
    </row>
    <row r="128" spans="1:21" ht="11.1" customHeight="1" x14ac:dyDescent="0.15">
      <c r="A128" s="101" t="s">
        <v>164</v>
      </c>
      <c r="C128" s="106"/>
      <c r="D128" s="106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</row>
    <row r="129" spans="1:21" ht="11.1" customHeight="1" x14ac:dyDescent="0.15">
      <c r="A129" s="107" t="s">
        <v>163</v>
      </c>
      <c r="B129" s="107"/>
      <c r="C129" s="106">
        <v>0</v>
      </c>
      <c r="D129" s="106"/>
      <c r="E129" s="106">
        <v>0</v>
      </c>
      <c r="F129" s="106"/>
      <c r="G129" s="106">
        <v>0</v>
      </c>
      <c r="H129" s="106"/>
      <c r="I129" s="106">
        <v>0</v>
      </c>
      <c r="J129" s="106"/>
      <c r="K129" s="106">
        <v>0</v>
      </c>
      <c r="L129" s="106"/>
      <c r="M129" s="106">
        <v>-2496</v>
      </c>
      <c r="N129" s="106"/>
      <c r="O129" s="106">
        <v>0</v>
      </c>
      <c r="P129" s="106"/>
      <c r="Q129" s="106">
        <v>-2496</v>
      </c>
      <c r="R129" s="106"/>
      <c r="S129" s="106">
        <v>-94</v>
      </c>
      <c r="T129" s="106"/>
      <c r="U129" s="106">
        <v>-2590</v>
      </c>
    </row>
    <row r="130" spans="1:21" ht="11.1" customHeight="1" x14ac:dyDescent="0.15">
      <c r="A130" s="107" t="s">
        <v>181</v>
      </c>
      <c r="C130" s="106">
        <v>0</v>
      </c>
      <c r="D130" s="106"/>
      <c r="E130" s="106">
        <v>0</v>
      </c>
      <c r="F130" s="106"/>
      <c r="G130" s="106">
        <v>0</v>
      </c>
      <c r="H130" s="106"/>
      <c r="I130" s="106">
        <v>0</v>
      </c>
      <c r="J130" s="106"/>
      <c r="K130" s="106">
        <v>0</v>
      </c>
      <c r="L130" s="106"/>
      <c r="M130" s="106">
        <v>0</v>
      </c>
      <c r="N130" s="106"/>
      <c r="O130" s="106">
        <v>13674</v>
      </c>
      <c r="P130" s="106"/>
      <c r="Q130" s="106">
        <v>13674</v>
      </c>
      <c r="R130" s="106"/>
      <c r="S130" s="106">
        <v>480</v>
      </c>
      <c r="T130" s="106"/>
      <c r="U130" s="106">
        <v>14154</v>
      </c>
    </row>
    <row r="131" spans="1:21" ht="11.1" customHeight="1" x14ac:dyDescent="0.15">
      <c r="A131" s="101" t="s">
        <v>162</v>
      </c>
      <c r="C131" s="106"/>
      <c r="D131" s="106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</row>
    <row r="132" spans="1:21" ht="11.1" customHeight="1" x14ac:dyDescent="0.15">
      <c r="A132" s="107" t="s">
        <v>161</v>
      </c>
      <c r="B132" s="107"/>
      <c r="C132" s="106">
        <v>0</v>
      </c>
      <c r="D132" s="106"/>
      <c r="E132" s="106">
        <v>0</v>
      </c>
      <c r="F132" s="106"/>
      <c r="G132" s="106">
        <v>0</v>
      </c>
      <c r="H132" s="106"/>
      <c r="I132" s="106">
        <v>684</v>
      </c>
      <c r="J132" s="106"/>
      <c r="K132" s="106">
        <v>0</v>
      </c>
      <c r="L132" s="106"/>
      <c r="M132" s="106">
        <v>0</v>
      </c>
      <c r="N132" s="106"/>
      <c r="O132" s="106">
        <v>-684</v>
      </c>
      <c r="P132" s="106"/>
      <c r="Q132" s="106">
        <v>0</v>
      </c>
      <c r="R132" s="106"/>
      <c r="S132" s="106">
        <v>0</v>
      </c>
      <c r="T132" s="106"/>
      <c r="U132" s="106">
        <v>0</v>
      </c>
    </row>
    <row r="133" spans="1:21" ht="11.1" customHeight="1" x14ac:dyDescent="0.15">
      <c r="A133" s="107" t="s">
        <v>160</v>
      </c>
      <c r="B133" s="107"/>
      <c r="C133" s="106">
        <v>0</v>
      </c>
      <c r="D133" s="106"/>
      <c r="E133" s="106">
        <v>0</v>
      </c>
      <c r="F133" s="106"/>
      <c r="G133" s="106">
        <v>0</v>
      </c>
      <c r="H133" s="106"/>
      <c r="I133" s="106">
        <v>0</v>
      </c>
      <c r="J133" s="106"/>
      <c r="K133" s="106">
        <v>0</v>
      </c>
      <c r="L133" s="106"/>
      <c r="M133" s="106">
        <v>0</v>
      </c>
      <c r="N133" s="106"/>
      <c r="O133" s="106">
        <v>-3821</v>
      </c>
      <c r="P133" s="106"/>
      <c r="Q133" s="106">
        <v>-3821</v>
      </c>
      <c r="R133" s="106"/>
      <c r="S133" s="106">
        <v>-126</v>
      </c>
      <c r="T133" s="106"/>
      <c r="U133" s="106">
        <v>-3947</v>
      </c>
    </row>
    <row r="134" spans="1:21" ht="11.1" customHeight="1" x14ac:dyDescent="0.15">
      <c r="A134" s="107" t="s">
        <v>159</v>
      </c>
      <c r="B134" s="107"/>
      <c r="C134" s="106">
        <v>0</v>
      </c>
      <c r="D134" s="106"/>
      <c r="E134" s="106">
        <v>0</v>
      </c>
      <c r="F134" s="106"/>
      <c r="G134" s="106">
        <v>0</v>
      </c>
      <c r="H134" s="106"/>
      <c r="I134" s="106">
        <v>877</v>
      </c>
      <c r="J134" s="106"/>
      <c r="K134" s="106">
        <v>0</v>
      </c>
      <c r="L134" s="106"/>
      <c r="M134" s="106">
        <v>0</v>
      </c>
      <c r="N134" s="106"/>
      <c r="O134" s="106">
        <v>-877</v>
      </c>
      <c r="P134" s="106"/>
      <c r="Q134" s="106">
        <v>0</v>
      </c>
      <c r="R134" s="106"/>
      <c r="S134" s="106">
        <v>0</v>
      </c>
      <c r="T134" s="106"/>
      <c r="U134" s="106">
        <v>0</v>
      </c>
    </row>
    <row r="135" spans="1:21" ht="11.1" customHeight="1" x14ac:dyDescent="0.15">
      <c r="A135" s="107" t="s">
        <v>158</v>
      </c>
      <c r="B135" s="107"/>
      <c r="C135" s="106">
        <v>0</v>
      </c>
      <c r="D135" s="106"/>
      <c r="E135" s="106">
        <v>0</v>
      </c>
      <c r="F135" s="106"/>
      <c r="G135" s="106">
        <v>0</v>
      </c>
      <c r="H135" s="106"/>
      <c r="I135" s="106">
        <v>8292</v>
      </c>
      <c r="J135" s="106"/>
      <c r="K135" s="106">
        <v>0</v>
      </c>
      <c r="L135" s="106"/>
      <c r="M135" s="106">
        <v>0</v>
      </c>
      <c r="N135" s="106"/>
      <c r="O135" s="106">
        <v>-8292</v>
      </c>
      <c r="P135" s="106"/>
      <c r="Q135" s="106">
        <v>0</v>
      </c>
      <c r="R135" s="106"/>
      <c r="S135" s="106">
        <v>0</v>
      </c>
      <c r="T135" s="106"/>
      <c r="U135" s="106">
        <v>0</v>
      </c>
    </row>
    <row r="136" spans="1:21" s="102" customFormat="1" ht="11.1" customHeight="1" thickBot="1" x14ac:dyDescent="0.2">
      <c r="A136" s="105" t="s">
        <v>168</v>
      </c>
      <c r="C136" s="103">
        <v>63500</v>
      </c>
      <c r="D136" s="174"/>
      <c r="E136" s="103">
        <v>0</v>
      </c>
      <c r="F136" s="104"/>
      <c r="G136" s="103">
        <v>563</v>
      </c>
      <c r="H136" s="104"/>
      <c r="I136" s="103">
        <v>13598</v>
      </c>
      <c r="J136" s="104"/>
      <c r="K136" s="103">
        <v>0</v>
      </c>
      <c r="L136" s="104"/>
      <c r="M136" s="103">
        <v>-4864</v>
      </c>
      <c r="N136" s="104"/>
      <c r="O136" s="103">
        <v>0</v>
      </c>
      <c r="P136" s="104"/>
      <c r="Q136" s="103">
        <v>72797</v>
      </c>
      <c r="R136" s="104"/>
      <c r="S136" s="103">
        <v>3738</v>
      </c>
      <c r="T136" s="104"/>
      <c r="U136" s="103">
        <v>76535</v>
      </c>
    </row>
    <row r="137" spans="1:21" ht="11.25" thickTop="1" x14ac:dyDescent="0.15">
      <c r="A137" s="111"/>
      <c r="B137" s="111"/>
      <c r="C137" s="111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</row>
    <row r="138" spans="1:21" ht="11.25" thickBot="1" x14ac:dyDescent="0.2">
      <c r="A138" s="116" t="s">
        <v>170</v>
      </c>
      <c r="B138" s="117"/>
      <c r="C138" s="118">
        <v>51460</v>
      </c>
      <c r="D138" s="174"/>
      <c r="E138" s="118">
        <v>0</v>
      </c>
      <c r="F138" s="119"/>
      <c r="G138" s="118">
        <v>572</v>
      </c>
      <c r="H138" s="119"/>
      <c r="I138" s="118">
        <v>16319</v>
      </c>
      <c r="J138" s="119"/>
      <c r="K138" s="118">
        <v>-97</v>
      </c>
      <c r="L138" s="119"/>
      <c r="M138" s="118">
        <v>-2368</v>
      </c>
      <c r="N138" s="119"/>
      <c r="O138" s="118">
        <v>0</v>
      </c>
      <c r="P138" s="119"/>
      <c r="Q138" s="118">
        <v>65886</v>
      </c>
      <c r="R138" s="119"/>
      <c r="S138" s="118">
        <v>3622</v>
      </c>
      <c r="T138" s="119"/>
      <c r="U138" s="118">
        <v>69508</v>
      </c>
    </row>
    <row r="139" spans="1:21" ht="11.25" thickTop="1" x14ac:dyDescent="0.15">
      <c r="A139" s="120" t="s">
        <v>194</v>
      </c>
      <c r="B139" s="120"/>
      <c r="C139" s="121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</row>
    <row r="140" spans="1:21" x14ac:dyDescent="0.15">
      <c r="A140" s="122" t="s">
        <v>169</v>
      </c>
      <c r="B140" s="122"/>
      <c r="C140" s="121">
        <v>0</v>
      </c>
      <c r="D140" s="121"/>
      <c r="E140" s="121">
        <v>0</v>
      </c>
      <c r="F140" s="121"/>
      <c r="G140" s="121">
        <v>0</v>
      </c>
      <c r="H140" s="121"/>
      <c r="I140" s="121">
        <v>0</v>
      </c>
      <c r="J140" s="121"/>
      <c r="K140" s="121">
        <v>-36</v>
      </c>
      <c r="L140" s="121"/>
      <c r="M140" s="121">
        <v>0</v>
      </c>
      <c r="N140" s="121"/>
      <c r="O140" s="121">
        <v>0</v>
      </c>
      <c r="P140" s="121"/>
      <c r="Q140" s="121">
        <v>-36</v>
      </c>
      <c r="R140" s="121"/>
      <c r="S140" s="121">
        <v>-172</v>
      </c>
      <c r="T140" s="121"/>
      <c r="U140" s="121">
        <v>-208</v>
      </c>
    </row>
    <row r="141" spans="1:21" x14ac:dyDescent="0.15">
      <c r="A141" s="122" t="s">
        <v>167</v>
      </c>
      <c r="B141" s="122"/>
      <c r="C141" s="121">
        <v>0</v>
      </c>
      <c r="D141" s="121"/>
      <c r="E141" s="121">
        <v>0</v>
      </c>
      <c r="F141" s="121"/>
      <c r="G141" s="121">
        <v>0</v>
      </c>
      <c r="H141" s="121"/>
      <c r="I141" s="121">
        <v>6</v>
      </c>
      <c r="J141" s="121"/>
      <c r="K141" s="121">
        <v>0</v>
      </c>
      <c r="L141" s="121"/>
      <c r="M141" s="121">
        <v>0</v>
      </c>
      <c r="N141" s="121"/>
      <c r="O141" s="121">
        <v>0</v>
      </c>
      <c r="P141" s="121"/>
      <c r="Q141" s="121">
        <v>6</v>
      </c>
      <c r="R141" s="121"/>
      <c r="S141" s="121">
        <v>0</v>
      </c>
      <c r="T141" s="121"/>
      <c r="U141" s="121">
        <v>6</v>
      </c>
    </row>
    <row r="142" spans="1:21" x14ac:dyDescent="0.15">
      <c r="A142" s="122" t="s">
        <v>166</v>
      </c>
      <c r="B142" s="122"/>
      <c r="C142" s="121">
        <v>0</v>
      </c>
      <c r="D142" s="121"/>
      <c r="E142" s="121">
        <v>0</v>
      </c>
      <c r="F142" s="121"/>
      <c r="G142" s="121">
        <v>0</v>
      </c>
      <c r="H142" s="121"/>
      <c r="I142" s="121">
        <v>-797</v>
      </c>
      <c r="J142" s="121"/>
      <c r="K142" s="121">
        <v>0</v>
      </c>
      <c r="L142" s="121"/>
      <c r="M142" s="121">
        <v>0</v>
      </c>
      <c r="N142" s="121"/>
      <c r="O142" s="121">
        <v>0</v>
      </c>
      <c r="P142" s="121"/>
      <c r="Q142" s="121">
        <v>-797</v>
      </c>
      <c r="R142" s="121"/>
      <c r="S142" s="121">
        <v>0</v>
      </c>
      <c r="T142" s="121"/>
      <c r="U142" s="121">
        <v>-797</v>
      </c>
    </row>
    <row r="143" spans="1:21" x14ac:dyDescent="0.15">
      <c r="A143" s="123" t="s">
        <v>165</v>
      </c>
      <c r="B143" s="120"/>
      <c r="C143" s="121">
        <v>0</v>
      </c>
      <c r="D143" s="121"/>
      <c r="E143" s="121">
        <v>0</v>
      </c>
      <c r="F143" s="121"/>
      <c r="G143" s="121">
        <v>-51</v>
      </c>
      <c r="H143" s="121"/>
      <c r="I143" s="121">
        <v>249</v>
      </c>
      <c r="J143" s="121"/>
      <c r="K143" s="121">
        <v>0</v>
      </c>
      <c r="L143" s="121"/>
      <c r="M143" s="121">
        <v>0</v>
      </c>
      <c r="N143" s="121"/>
      <c r="O143" s="121">
        <v>0</v>
      </c>
      <c r="P143" s="121"/>
      <c r="Q143" s="121">
        <v>198</v>
      </c>
      <c r="R143" s="121"/>
      <c r="S143" s="121">
        <v>-52</v>
      </c>
      <c r="T143" s="121"/>
      <c r="U143" s="121">
        <v>146</v>
      </c>
    </row>
    <row r="144" spans="1:21" x14ac:dyDescent="0.15">
      <c r="A144" s="120" t="s">
        <v>164</v>
      </c>
      <c r="B144" s="120"/>
      <c r="C144" s="121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</row>
    <row r="145" spans="1:21" x14ac:dyDescent="0.15">
      <c r="A145" s="122" t="s">
        <v>163</v>
      </c>
      <c r="B145" s="122"/>
      <c r="C145" s="121">
        <v>0</v>
      </c>
      <c r="D145" s="121"/>
      <c r="E145" s="121">
        <v>0</v>
      </c>
      <c r="F145" s="121"/>
      <c r="G145" s="121">
        <v>0</v>
      </c>
      <c r="H145" s="121"/>
      <c r="I145" s="121">
        <v>0</v>
      </c>
      <c r="J145" s="121"/>
      <c r="K145" s="121">
        <v>0</v>
      </c>
      <c r="L145" s="121"/>
      <c r="M145" s="121">
        <v>-1888</v>
      </c>
      <c r="N145" s="121"/>
      <c r="O145" s="121">
        <v>0</v>
      </c>
      <c r="P145" s="121"/>
      <c r="Q145" s="121">
        <v>-1888</v>
      </c>
      <c r="R145" s="121"/>
      <c r="S145" s="121">
        <v>-68</v>
      </c>
      <c r="T145" s="121"/>
      <c r="U145" s="121">
        <v>-1956</v>
      </c>
    </row>
    <row r="146" spans="1:21" x14ac:dyDescent="0.15">
      <c r="A146" s="122" t="s">
        <v>79</v>
      </c>
      <c r="B146" s="120"/>
      <c r="C146" s="121">
        <v>0</v>
      </c>
      <c r="D146" s="121"/>
      <c r="E146" s="121">
        <v>0</v>
      </c>
      <c r="F146" s="121"/>
      <c r="G146" s="121">
        <v>0</v>
      </c>
      <c r="H146" s="121"/>
      <c r="I146" s="121">
        <v>0</v>
      </c>
      <c r="J146" s="121"/>
      <c r="K146" s="121">
        <v>0</v>
      </c>
      <c r="L146" s="121"/>
      <c r="M146" s="121">
        <v>0</v>
      </c>
      <c r="N146" s="121"/>
      <c r="O146" s="121">
        <v>10350</v>
      </c>
      <c r="P146" s="121"/>
      <c r="Q146" s="121">
        <v>10350</v>
      </c>
      <c r="R146" s="121"/>
      <c r="S146" s="121">
        <v>341</v>
      </c>
      <c r="T146" s="121"/>
      <c r="U146" s="121">
        <v>10691</v>
      </c>
    </row>
    <row r="147" spans="1:21" x14ac:dyDescent="0.15">
      <c r="A147" s="120" t="s">
        <v>162</v>
      </c>
      <c r="B147" s="120"/>
      <c r="C147" s="121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</row>
    <row r="148" spans="1:21" x14ac:dyDescent="0.15">
      <c r="A148" s="122" t="s">
        <v>161</v>
      </c>
      <c r="B148" s="122"/>
      <c r="C148" s="121">
        <v>0</v>
      </c>
      <c r="D148" s="121"/>
      <c r="E148" s="121">
        <v>0</v>
      </c>
      <c r="F148" s="121"/>
      <c r="G148" s="121">
        <v>0</v>
      </c>
      <c r="H148" s="121"/>
      <c r="I148" s="121">
        <v>517</v>
      </c>
      <c r="J148" s="121"/>
      <c r="K148" s="121">
        <v>0</v>
      </c>
      <c r="L148" s="121"/>
      <c r="M148" s="121">
        <v>0</v>
      </c>
      <c r="N148" s="121"/>
      <c r="O148" s="121">
        <v>-517</v>
      </c>
      <c r="P148" s="121"/>
      <c r="Q148" s="121">
        <v>0</v>
      </c>
      <c r="R148" s="121"/>
      <c r="S148" s="121">
        <v>0</v>
      </c>
      <c r="T148" s="121"/>
      <c r="U148" s="121">
        <v>0</v>
      </c>
    </row>
    <row r="149" spans="1:21" x14ac:dyDescent="0.15">
      <c r="A149" s="122" t="s">
        <v>160</v>
      </c>
      <c r="B149" s="122"/>
      <c r="C149" s="121">
        <v>0</v>
      </c>
      <c r="D149" s="121"/>
      <c r="E149" s="121">
        <v>0</v>
      </c>
      <c r="F149" s="121"/>
      <c r="G149" s="121">
        <v>0</v>
      </c>
      <c r="H149" s="121"/>
      <c r="I149" s="121">
        <v>0</v>
      </c>
      <c r="J149" s="121"/>
      <c r="K149" s="121">
        <v>0</v>
      </c>
      <c r="L149" s="121"/>
      <c r="M149" s="121">
        <v>0</v>
      </c>
      <c r="N149" s="121"/>
      <c r="O149" s="121">
        <v>-2892</v>
      </c>
      <c r="P149" s="121"/>
      <c r="Q149" s="121">
        <v>-2892</v>
      </c>
      <c r="R149" s="121"/>
      <c r="S149" s="121">
        <v>0</v>
      </c>
      <c r="T149" s="121"/>
      <c r="U149" s="121">
        <v>-2892</v>
      </c>
    </row>
    <row r="150" spans="1:21" x14ac:dyDescent="0.15">
      <c r="A150" s="122" t="s">
        <v>158</v>
      </c>
      <c r="B150" s="122"/>
      <c r="C150" s="121">
        <v>0</v>
      </c>
      <c r="D150" s="121"/>
      <c r="E150" s="121">
        <v>0</v>
      </c>
      <c r="F150" s="121"/>
      <c r="G150" s="121">
        <v>0</v>
      </c>
      <c r="H150" s="121"/>
      <c r="I150" s="121">
        <v>6941</v>
      </c>
      <c r="J150" s="121"/>
      <c r="K150" s="121">
        <v>0</v>
      </c>
      <c r="L150" s="121"/>
      <c r="M150" s="121">
        <v>0</v>
      </c>
      <c r="N150" s="121"/>
      <c r="O150" s="121">
        <v>-6941</v>
      </c>
      <c r="P150" s="121"/>
      <c r="Q150" s="121">
        <v>0</v>
      </c>
      <c r="R150" s="121"/>
      <c r="S150" s="121">
        <v>0</v>
      </c>
      <c r="T150" s="121"/>
      <c r="U150" s="121">
        <v>0</v>
      </c>
    </row>
    <row r="151" spans="1:21" ht="11.25" thickBot="1" x14ac:dyDescent="0.2">
      <c r="A151" s="116" t="s">
        <v>190</v>
      </c>
      <c r="B151" s="117"/>
      <c r="C151" s="118">
        <v>51460</v>
      </c>
      <c r="D151" s="174"/>
      <c r="E151" s="118">
        <v>0</v>
      </c>
      <c r="F151" s="119"/>
      <c r="G151" s="118">
        <v>521</v>
      </c>
      <c r="H151" s="119"/>
      <c r="I151" s="118">
        <v>23235</v>
      </c>
      <c r="J151" s="119"/>
      <c r="K151" s="118">
        <v>-133</v>
      </c>
      <c r="L151" s="119"/>
      <c r="M151" s="118">
        <v>-4256</v>
      </c>
      <c r="N151" s="119"/>
      <c r="O151" s="118">
        <v>0</v>
      </c>
      <c r="P151" s="119"/>
      <c r="Q151" s="118">
        <v>70827</v>
      </c>
      <c r="R151" s="119"/>
      <c r="S151" s="118">
        <v>3671</v>
      </c>
      <c r="T151" s="119"/>
      <c r="U151" s="118">
        <v>74498</v>
      </c>
    </row>
    <row r="152" spans="1:21" ht="11.25" thickTop="1" x14ac:dyDescent="0.15">
      <c r="A152" s="111"/>
      <c r="B152" s="111"/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</row>
    <row r="153" spans="1:21" ht="11.25" thickBot="1" x14ac:dyDescent="0.2">
      <c r="A153" s="116" t="s">
        <v>170</v>
      </c>
      <c r="B153" s="117"/>
      <c r="C153" s="118">
        <v>51460</v>
      </c>
      <c r="D153" s="174"/>
      <c r="E153" s="118">
        <v>0</v>
      </c>
      <c r="F153" s="119"/>
      <c r="G153" s="118">
        <v>572</v>
      </c>
      <c r="H153" s="119"/>
      <c r="I153" s="118">
        <v>16319</v>
      </c>
      <c r="J153" s="119"/>
      <c r="K153" s="118">
        <v>-97</v>
      </c>
      <c r="L153" s="119"/>
      <c r="M153" s="118">
        <v>-2368</v>
      </c>
      <c r="N153" s="119"/>
      <c r="O153" s="118">
        <v>0</v>
      </c>
      <c r="P153" s="119"/>
      <c r="Q153" s="118">
        <v>65886</v>
      </c>
      <c r="R153" s="119"/>
      <c r="S153" s="118">
        <v>3622</v>
      </c>
      <c r="T153" s="119"/>
      <c r="U153" s="118">
        <v>69508</v>
      </c>
    </row>
    <row r="154" spans="1:21" ht="11.25" thickTop="1" x14ac:dyDescent="0.15">
      <c r="A154" s="120" t="s">
        <v>194</v>
      </c>
      <c r="B154" s="120"/>
      <c r="C154" s="121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</row>
    <row r="155" spans="1:21" x14ac:dyDescent="0.15">
      <c r="A155" s="122" t="s">
        <v>169</v>
      </c>
      <c r="B155" s="122"/>
      <c r="C155" s="121">
        <v>0</v>
      </c>
      <c r="D155" s="121"/>
      <c r="E155" s="121">
        <v>0</v>
      </c>
      <c r="F155" s="121"/>
      <c r="G155" s="121">
        <v>0</v>
      </c>
      <c r="H155" s="121"/>
      <c r="I155" s="121">
        <v>0</v>
      </c>
      <c r="J155" s="121"/>
      <c r="K155" s="121">
        <v>-36</v>
      </c>
      <c r="L155" s="121"/>
      <c r="M155" s="121">
        <v>0</v>
      </c>
      <c r="N155" s="121"/>
      <c r="O155" s="121">
        <v>0</v>
      </c>
      <c r="P155" s="121"/>
      <c r="Q155" s="121">
        <v>-36</v>
      </c>
      <c r="R155" s="121"/>
      <c r="S155" s="121">
        <v>-172</v>
      </c>
      <c r="T155" s="121"/>
      <c r="U155" s="121">
        <v>-208</v>
      </c>
    </row>
    <row r="156" spans="1:21" x14ac:dyDescent="0.15">
      <c r="A156" s="122" t="s">
        <v>167</v>
      </c>
      <c r="B156" s="122"/>
      <c r="C156" s="121">
        <v>0</v>
      </c>
      <c r="D156" s="121"/>
      <c r="E156" s="121">
        <v>0</v>
      </c>
      <c r="F156" s="121"/>
      <c r="G156" s="121">
        <v>0</v>
      </c>
      <c r="H156" s="121"/>
      <c r="I156" s="121">
        <v>4</v>
      </c>
      <c r="J156" s="121"/>
      <c r="K156" s="121">
        <v>0</v>
      </c>
      <c r="L156" s="121"/>
      <c r="M156" s="121">
        <v>0</v>
      </c>
      <c r="N156" s="121"/>
      <c r="O156" s="121">
        <v>0</v>
      </c>
      <c r="P156" s="121"/>
      <c r="Q156" s="121">
        <v>4</v>
      </c>
      <c r="R156" s="121"/>
      <c r="S156" s="121">
        <v>0</v>
      </c>
      <c r="T156" s="121"/>
      <c r="U156" s="121">
        <v>4</v>
      </c>
    </row>
    <row r="157" spans="1:21" x14ac:dyDescent="0.15">
      <c r="A157" s="122" t="s">
        <v>166</v>
      </c>
      <c r="B157" s="122"/>
      <c r="C157" s="121">
        <v>0</v>
      </c>
      <c r="D157" s="121"/>
      <c r="E157" s="121">
        <v>0</v>
      </c>
      <c r="F157" s="121"/>
      <c r="G157" s="121">
        <v>0</v>
      </c>
      <c r="H157" s="121"/>
      <c r="I157" s="121">
        <v>-797</v>
      </c>
      <c r="J157" s="121"/>
      <c r="K157" s="121">
        <v>0</v>
      </c>
      <c r="L157" s="121"/>
      <c r="M157" s="121">
        <v>0</v>
      </c>
      <c r="N157" s="121"/>
      <c r="O157" s="121">
        <v>0</v>
      </c>
      <c r="P157" s="121"/>
      <c r="Q157" s="121">
        <v>-797</v>
      </c>
      <c r="R157" s="121"/>
      <c r="S157" s="121">
        <v>0</v>
      </c>
      <c r="T157" s="121"/>
      <c r="U157" s="121">
        <v>-797</v>
      </c>
    </row>
    <row r="158" spans="1:21" x14ac:dyDescent="0.15">
      <c r="A158" s="123" t="s">
        <v>165</v>
      </c>
      <c r="B158" s="120"/>
      <c r="C158" s="121">
        <v>0</v>
      </c>
      <c r="D158" s="121"/>
      <c r="E158" s="121">
        <v>0</v>
      </c>
      <c r="F158" s="121"/>
      <c r="G158" s="121">
        <v>-106</v>
      </c>
      <c r="H158" s="121"/>
      <c r="I158" s="121">
        <v>-132</v>
      </c>
      <c r="J158" s="121"/>
      <c r="K158" s="121">
        <v>0</v>
      </c>
      <c r="L158" s="121"/>
      <c r="M158" s="121">
        <v>0</v>
      </c>
      <c r="N158" s="121"/>
      <c r="O158" s="121">
        <v>0</v>
      </c>
      <c r="P158" s="121"/>
      <c r="Q158" s="121">
        <v>-238</v>
      </c>
      <c r="R158" s="121"/>
      <c r="S158" s="121">
        <v>-53</v>
      </c>
      <c r="T158" s="121"/>
      <c r="U158" s="121">
        <v>-291</v>
      </c>
    </row>
    <row r="159" spans="1:21" x14ac:dyDescent="0.15">
      <c r="A159" s="120" t="s">
        <v>164</v>
      </c>
      <c r="B159" s="120"/>
      <c r="C159" s="121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</row>
    <row r="160" spans="1:21" x14ac:dyDescent="0.15">
      <c r="A160" s="122" t="s">
        <v>163</v>
      </c>
      <c r="B160" s="122"/>
      <c r="C160" s="121">
        <v>0</v>
      </c>
      <c r="D160" s="121"/>
      <c r="E160" s="121">
        <v>0</v>
      </c>
      <c r="F160" s="121"/>
      <c r="G160" s="121">
        <v>0</v>
      </c>
      <c r="H160" s="121"/>
      <c r="I160" s="121">
        <v>0</v>
      </c>
      <c r="J160" s="121"/>
      <c r="K160" s="121">
        <v>0</v>
      </c>
      <c r="L160" s="121"/>
      <c r="M160" s="121">
        <v>-2218</v>
      </c>
      <c r="N160" s="121"/>
      <c r="O160" s="121">
        <v>0</v>
      </c>
      <c r="P160" s="121"/>
      <c r="Q160" s="121">
        <v>-2218</v>
      </c>
      <c r="R160" s="121"/>
      <c r="S160" s="121">
        <v>-73</v>
      </c>
      <c r="T160" s="121"/>
      <c r="U160" s="121">
        <v>-2291</v>
      </c>
    </row>
    <row r="161" spans="1:21" x14ac:dyDescent="0.15">
      <c r="A161" s="122" t="s">
        <v>79</v>
      </c>
      <c r="B161" s="120"/>
      <c r="C161" s="121">
        <v>0</v>
      </c>
      <c r="D161" s="121"/>
      <c r="E161" s="121">
        <v>0</v>
      </c>
      <c r="F161" s="121"/>
      <c r="G161" s="121">
        <v>0</v>
      </c>
      <c r="H161" s="121"/>
      <c r="I161" s="121">
        <v>0</v>
      </c>
      <c r="J161" s="121"/>
      <c r="K161" s="121">
        <v>0</v>
      </c>
      <c r="L161" s="121"/>
      <c r="M161" s="121">
        <v>0</v>
      </c>
      <c r="N161" s="121"/>
      <c r="O161" s="121">
        <v>6795</v>
      </c>
      <c r="P161" s="121"/>
      <c r="Q161" s="121">
        <v>6795</v>
      </c>
      <c r="R161" s="121"/>
      <c r="S161" s="121">
        <v>245</v>
      </c>
      <c r="T161" s="121"/>
      <c r="U161" s="121">
        <v>7040</v>
      </c>
    </row>
    <row r="162" spans="1:21" x14ac:dyDescent="0.15">
      <c r="A162" s="120" t="s">
        <v>162</v>
      </c>
      <c r="B162" s="120"/>
      <c r="C162" s="121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</row>
    <row r="163" spans="1:21" x14ac:dyDescent="0.15">
      <c r="A163" s="122" t="s">
        <v>161</v>
      </c>
      <c r="B163" s="122"/>
      <c r="C163" s="121">
        <v>0</v>
      </c>
      <c r="D163" s="121"/>
      <c r="E163" s="121">
        <v>0</v>
      </c>
      <c r="F163" s="121"/>
      <c r="G163" s="121">
        <v>0</v>
      </c>
      <c r="H163" s="121"/>
      <c r="I163" s="121">
        <v>340</v>
      </c>
      <c r="J163" s="121"/>
      <c r="K163" s="121">
        <v>0</v>
      </c>
      <c r="L163" s="121"/>
      <c r="M163" s="121">
        <v>0</v>
      </c>
      <c r="N163" s="121"/>
      <c r="O163" s="121">
        <v>-340</v>
      </c>
      <c r="P163" s="121"/>
      <c r="Q163" s="121">
        <v>0</v>
      </c>
      <c r="R163" s="121"/>
      <c r="S163" s="121">
        <v>0</v>
      </c>
      <c r="T163" s="121"/>
      <c r="U163" s="121">
        <v>0</v>
      </c>
    </row>
    <row r="164" spans="1:21" x14ac:dyDescent="0.15">
      <c r="A164" s="122" t="s">
        <v>160</v>
      </c>
      <c r="B164" s="122"/>
      <c r="C164" s="121">
        <v>0</v>
      </c>
      <c r="D164" s="121"/>
      <c r="E164" s="121">
        <v>0</v>
      </c>
      <c r="F164" s="121"/>
      <c r="G164" s="121">
        <v>0</v>
      </c>
      <c r="H164" s="121"/>
      <c r="I164" s="121">
        <v>0</v>
      </c>
      <c r="J164" s="121"/>
      <c r="K164" s="121">
        <v>0</v>
      </c>
      <c r="L164" s="121"/>
      <c r="M164" s="121">
        <v>0</v>
      </c>
      <c r="N164" s="121"/>
      <c r="O164" s="121">
        <v>-1898</v>
      </c>
      <c r="P164" s="121"/>
      <c r="Q164" s="121">
        <v>-1898</v>
      </c>
      <c r="R164" s="121"/>
      <c r="S164" s="121">
        <v>0</v>
      </c>
      <c r="T164" s="121"/>
      <c r="U164" s="121">
        <v>-1898</v>
      </c>
    </row>
    <row r="165" spans="1:21" x14ac:dyDescent="0.15">
      <c r="A165" s="122" t="s">
        <v>159</v>
      </c>
      <c r="B165" s="122"/>
      <c r="C165" s="121">
        <v>0</v>
      </c>
      <c r="D165" s="121"/>
      <c r="E165" s="121">
        <v>0</v>
      </c>
      <c r="F165" s="121"/>
      <c r="G165" s="121">
        <v>0</v>
      </c>
      <c r="H165" s="121"/>
      <c r="I165" s="121">
        <v>43</v>
      </c>
      <c r="J165" s="121"/>
      <c r="K165" s="121">
        <v>0</v>
      </c>
      <c r="L165" s="121"/>
      <c r="M165" s="121">
        <v>0</v>
      </c>
      <c r="N165" s="121"/>
      <c r="O165" s="121">
        <v>-43</v>
      </c>
      <c r="P165" s="121"/>
      <c r="Q165" s="121">
        <v>0</v>
      </c>
      <c r="R165" s="121"/>
      <c r="S165" s="121">
        <v>0</v>
      </c>
      <c r="T165" s="121"/>
      <c r="U165" s="121">
        <v>0</v>
      </c>
    </row>
    <row r="166" spans="1:21" x14ac:dyDescent="0.15">
      <c r="A166" s="122" t="s">
        <v>158</v>
      </c>
      <c r="B166" s="122"/>
      <c r="C166" s="121">
        <v>0</v>
      </c>
      <c r="D166" s="121"/>
      <c r="E166" s="121">
        <v>0</v>
      </c>
      <c r="F166" s="121"/>
      <c r="G166" s="121">
        <v>0</v>
      </c>
      <c r="H166" s="121"/>
      <c r="I166" s="121">
        <v>4514</v>
      </c>
      <c r="J166" s="121"/>
      <c r="K166" s="121">
        <v>0</v>
      </c>
      <c r="L166" s="121"/>
      <c r="M166" s="121">
        <v>0</v>
      </c>
      <c r="N166" s="121"/>
      <c r="O166" s="121">
        <v>-4514</v>
      </c>
      <c r="P166" s="121"/>
      <c r="Q166" s="121">
        <v>0</v>
      </c>
      <c r="R166" s="121"/>
      <c r="S166" s="121">
        <v>0</v>
      </c>
      <c r="T166" s="121"/>
      <c r="U166" s="121">
        <v>0</v>
      </c>
    </row>
    <row r="167" spans="1:21" ht="11.25" thickBot="1" x14ac:dyDescent="0.2">
      <c r="A167" s="116" t="s">
        <v>191</v>
      </c>
      <c r="B167" s="117"/>
      <c r="C167" s="118">
        <v>51460</v>
      </c>
      <c r="D167" s="174"/>
      <c r="E167" s="118">
        <v>0</v>
      </c>
      <c r="F167" s="119"/>
      <c r="G167" s="118">
        <v>466</v>
      </c>
      <c r="H167" s="119"/>
      <c r="I167" s="118">
        <v>20291</v>
      </c>
      <c r="J167" s="119"/>
      <c r="K167" s="118">
        <v>-133</v>
      </c>
      <c r="L167" s="119"/>
      <c r="M167" s="118">
        <v>-4586</v>
      </c>
      <c r="N167" s="119"/>
      <c r="O167" s="118">
        <v>0</v>
      </c>
      <c r="P167" s="119"/>
      <c r="Q167" s="118">
        <v>67498</v>
      </c>
      <c r="R167" s="119"/>
      <c r="S167" s="118">
        <v>3569</v>
      </c>
      <c r="T167" s="119"/>
      <c r="U167" s="118">
        <v>71067</v>
      </c>
    </row>
    <row r="168" spans="1:21" ht="11.25" thickTop="1" x14ac:dyDescent="0.15">
      <c r="A168" s="111"/>
      <c r="B168" s="111"/>
      <c r="C168" s="111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</row>
    <row r="169" spans="1:21" ht="11.25" thickBot="1" x14ac:dyDescent="0.2">
      <c r="A169" s="116" t="s">
        <v>170</v>
      </c>
      <c r="B169" s="117"/>
      <c r="C169" s="118">
        <v>51460</v>
      </c>
      <c r="D169" s="174"/>
      <c r="E169" s="118">
        <v>0</v>
      </c>
      <c r="F169" s="119"/>
      <c r="G169" s="118">
        <v>572</v>
      </c>
      <c r="H169" s="119"/>
      <c r="I169" s="118">
        <v>16319</v>
      </c>
      <c r="J169" s="119"/>
      <c r="K169" s="118">
        <v>-97</v>
      </c>
      <c r="L169" s="119"/>
      <c r="M169" s="118">
        <v>-2368</v>
      </c>
      <c r="N169" s="119"/>
      <c r="O169" s="118">
        <v>0</v>
      </c>
      <c r="P169" s="119"/>
      <c r="Q169" s="118">
        <v>65886</v>
      </c>
      <c r="R169" s="119"/>
      <c r="S169" s="118">
        <v>3622</v>
      </c>
      <c r="T169" s="119"/>
      <c r="U169" s="118">
        <v>69508</v>
      </c>
    </row>
    <row r="170" spans="1:21" ht="11.25" thickTop="1" x14ac:dyDescent="0.15">
      <c r="A170" s="120" t="s">
        <v>194</v>
      </c>
      <c r="B170" s="120"/>
      <c r="C170" s="121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</row>
    <row r="171" spans="1:21" x14ac:dyDescent="0.15">
      <c r="A171" s="122" t="s">
        <v>169</v>
      </c>
      <c r="B171" s="122"/>
      <c r="C171" s="121">
        <v>0</v>
      </c>
      <c r="D171" s="121"/>
      <c r="E171" s="121">
        <v>0</v>
      </c>
      <c r="F171" s="121"/>
      <c r="G171" s="121">
        <v>0</v>
      </c>
      <c r="H171" s="121"/>
      <c r="I171" s="121">
        <v>0</v>
      </c>
      <c r="J171" s="121"/>
      <c r="K171" s="121">
        <v>-36</v>
      </c>
      <c r="L171" s="121"/>
      <c r="M171" s="121">
        <v>0</v>
      </c>
      <c r="N171" s="121"/>
      <c r="O171" s="121">
        <v>0</v>
      </c>
      <c r="P171" s="121"/>
      <c r="Q171" s="121">
        <v>-36</v>
      </c>
      <c r="R171" s="121"/>
      <c r="S171" s="121">
        <v>-173</v>
      </c>
      <c r="T171" s="121"/>
      <c r="U171" s="121">
        <v>-209</v>
      </c>
    </row>
    <row r="172" spans="1:21" x14ac:dyDescent="0.15">
      <c r="A172" s="122" t="s">
        <v>167</v>
      </c>
      <c r="B172" s="122"/>
      <c r="C172" s="121">
        <v>0</v>
      </c>
      <c r="D172" s="121"/>
      <c r="E172" s="121">
        <v>0</v>
      </c>
      <c r="F172" s="121"/>
      <c r="G172" s="121">
        <v>0</v>
      </c>
      <c r="H172" s="121"/>
      <c r="I172" s="121">
        <v>4</v>
      </c>
      <c r="J172" s="121"/>
      <c r="K172" s="121">
        <v>0</v>
      </c>
      <c r="L172" s="121"/>
      <c r="M172" s="121">
        <v>0</v>
      </c>
      <c r="N172" s="121"/>
      <c r="O172" s="121">
        <v>0</v>
      </c>
      <c r="P172" s="121"/>
      <c r="Q172" s="121">
        <v>4</v>
      </c>
      <c r="R172" s="121"/>
      <c r="S172" s="121">
        <v>0</v>
      </c>
      <c r="T172" s="121"/>
      <c r="U172" s="121">
        <v>4</v>
      </c>
    </row>
    <row r="173" spans="1:21" x14ac:dyDescent="0.15">
      <c r="A173" s="122" t="s">
        <v>166</v>
      </c>
      <c r="B173" s="122"/>
      <c r="C173" s="121">
        <v>0</v>
      </c>
      <c r="D173" s="121"/>
      <c r="E173" s="121">
        <v>0</v>
      </c>
      <c r="F173" s="121"/>
      <c r="G173" s="121">
        <v>0</v>
      </c>
      <c r="H173" s="121"/>
      <c r="I173" s="121">
        <v>-797</v>
      </c>
      <c r="J173" s="121"/>
      <c r="K173" s="121">
        <v>0</v>
      </c>
      <c r="L173" s="121"/>
      <c r="M173" s="121">
        <v>0</v>
      </c>
      <c r="N173" s="121"/>
      <c r="O173" s="121">
        <v>0</v>
      </c>
      <c r="P173" s="121"/>
      <c r="Q173" s="121">
        <v>-797</v>
      </c>
      <c r="R173" s="121"/>
      <c r="S173" s="121">
        <v>0</v>
      </c>
      <c r="T173" s="121"/>
      <c r="U173" s="121">
        <v>-797</v>
      </c>
    </row>
    <row r="174" spans="1:21" x14ac:dyDescent="0.15">
      <c r="A174" s="123" t="s">
        <v>165</v>
      </c>
      <c r="B174" s="120"/>
      <c r="C174" s="121">
        <v>0</v>
      </c>
      <c r="D174" s="121"/>
      <c r="E174" s="121">
        <v>0</v>
      </c>
      <c r="F174" s="121"/>
      <c r="G174" s="121">
        <v>-175</v>
      </c>
      <c r="H174" s="121"/>
      <c r="I174" s="121">
        <v>-238</v>
      </c>
      <c r="J174" s="121"/>
      <c r="K174" s="121">
        <v>0</v>
      </c>
      <c r="L174" s="121"/>
      <c r="M174" s="121">
        <v>0</v>
      </c>
      <c r="N174" s="121"/>
      <c r="O174" s="121">
        <v>0</v>
      </c>
      <c r="P174" s="121"/>
      <c r="Q174" s="121">
        <v>-413</v>
      </c>
      <c r="R174" s="121"/>
      <c r="S174" s="121">
        <v>-55</v>
      </c>
      <c r="T174" s="121"/>
      <c r="U174" s="121">
        <v>-468</v>
      </c>
    </row>
    <row r="175" spans="1:21" x14ac:dyDescent="0.15">
      <c r="A175" s="120" t="s">
        <v>164</v>
      </c>
      <c r="B175" s="120"/>
      <c r="C175" s="121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</row>
    <row r="176" spans="1:21" x14ac:dyDescent="0.15">
      <c r="A176" s="122" t="s">
        <v>163</v>
      </c>
      <c r="B176" s="122"/>
      <c r="C176" s="121">
        <v>0</v>
      </c>
      <c r="D176" s="121"/>
      <c r="E176" s="121">
        <v>0</v>
      </c>
      <c r="F176" s="121"/>
      <c r="G176" s="121">
        <v>0</v>
      </c>
      <c r="H176" s="121"/>
      <c r="I176" s="121">
        <v>0</v>
      </c>
      <c r="J176" s="121"/>
      <c r="K176" s="121">
        <v>0</v>
      </c>
      <c r="L176" s="121"/>
      <c r="M176" s="121">
        <v>-1769</v>
      </c>
      <c r="N176" s="121"/>
      <c r="O176" s="121">
        <v>0</v>
      </c>
      <c r="P176" s="121"/>
      <c r="Q176" s="121">
        <v>-1769</v>
      </c>
      <c r="R176" s="121"/>
      <c r="S176" s="121">
        <v>-113</v>
      </c>
      <c r="T176" s="121"/>
      <c r="U176" s="121">
        <v>-1882</v>
      </c>
    </row>
    <row r="177" spans="1:21" x14ac:dyDescent="0.15">
      <c r="A177" s="122" t="s">
        <v>79</v>
      </c>
      <c r="B177" s="120"/>
      <c r="C177" s="121">
        <v>0</v>
      </c>
      <c r="D177" s="121"/>
      <c r="E177" s="121">
        <v>0</v>
      </c>
      <c r="F177" s="121"/>
      <c r="G177" s="121">
        <v>0</v>
      </c>
      <c r="H177" s="121"/>
      <c r="I177" s="121">
        <v>0</v>
      </c>
      <c r="J177" s="121"/>
      <c r="K177" s="121">
        <v>0</v>
      </c>
      <c r="L177" s="121"/>
      <c r="M177" s="121">
        <v>0</v>
      </c>
      <c r="N177" s="121"/>
      <c r="O177" s="121">
        <v>3719</v>
      </c>
      <c r="P177" s="121"/>
      <c r="Q177" s="121">
        <v>3719</v>
      </c>
      <c r="R177" s="121"/>
      <c r="S177" s="121">
        <v>140</v>
      </c>
      <c r="T177" s="121"/>
      <c r="U177" s="121">
        <v>3859</v>
      </c>
    </row>
    <row r="178" spans="1:21" x14ac:dyDescent="0.15">
      <c r="A178" s="120" t="s">
        <v>162</v>
      </c>
      <c r="B178" s="120"/>
      <c r="C178" s="121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</row>
    <row r="179" spans="1:21" x14ac:dyDescent="0.15">
      <c r="A179" s="122" t="s">
        <v>161</v>
      </c>
      <c r="B179" s="122"/>
      <c r="C179" s="121">
        <v>0</v>
      </c>
      <c r="D179" s="121"/>
      <c r="E179" s="121">
        <v>0</v>
      </c>
      <c r="F179" s="121"/>
      <c r="G179" s="121">
        <v>0</v>
      </c>
      <c r="H179" s="121"/>
      <c r="I179" s="121">
        <v>186</v>
      </c>
      <c r="J179" s="121"/>
      <c r="K179" s="121">
        <v>0</v>
      </c>
      <c r="L179" s="121"/>
      <c r="M179" s="121">
        <v>0</v>
      </c>
      <c r="N179" s="121"/>
      <c r="O179" s="121">
        <v>-186</v>
      </c>
      <c r="P179" s="121"/>
      <c r="Q179" s="121">
        <v>0</v>
      </c>
      <c r="R179" s="121"/>
      <c r="S179" s="121">
        <v>0</v>
      </c>
      <c r="T179" s="121"/>
      <c r="U179" s="121">
        <v>0</v>
      </c>
    </row>
    <row r="180" spans="1:21" x14ac:dyDescent="0.15">
      <c r="A180" s="122" t="s">
        <v>160</v>
      </c>
      <c r="B180" s="122"/>
      <c r="C180" s="121">
        <v>0</v>
      </c>
      <c r="D180" s="121"/>
      <c r="E180" s="121">
        <v>0</v>
      </c>
      <c r="F180" s="121"/>
      <c r="G180" s="121">
        <v>0</v>
      </c>
      <c r="H180" s="121"/>
      <c r="I180" s="121">
        <v>0</v>
      </c>
      <c r="J180" s="121"/>
      <c r="K180" s="121">
        <v>0</v>
      </c>
      <c r="L180" s="121"/>
      <c r="M180" s="121">
        <v>0</v>
      </c>
      <c r="N180" s="121"/>
      <c r="O180" s="121">
        <v>-1039</v>
      </c>
      <c r="P180" s="121"/>
      <c r="Q180" s="121">
        <v>-1039</v>
      </c>
      <c r="R180" s="121"/>
      <c r="S180" s="121">
        <v>0</v>
      </c>
      <c r="T180" s="121"/>
      <c r="U180" s="121">
        <v>-1039</v>
      </c>
    </row>
    <row r="181" spans="1:21" x14ac:dyDescent="0.15">
      <c r="A181" s="122" t="s">
        <v>158</v>
      </c>
      <c r="B181" s="122"/>
      <c r="C181" s="121">
        <v>0</v>
      </c>
      <c r="D181" s="121"/>
      <c r="E181" s="121">
        <v>0</v>
      </c>
      <c r="F181" s="121"/>
      <c r="G181" s="121">
        <v>0</v>
      </c>
      <c r="H181" s="121"/>
      <c r="I181" s="121">
        <v>2494</v>
      </c>
      <c r="J181" s="121"/>
      <c r="K181" s="121">
        <v>0</v>
      </c>
      <c r="L181" s="121"/>
      <c r="M181" s="121">
        <v>0</v>
      </c>
      <c r="N181" s="121"/>
      <c r="O181" s="121">
        <v>-2494</v>
      </c>
      <c r="P181" s="121"/>
      <c r="Q181" s="121">
        <v>0</v>
      </c>
      <c r="R181" s="121"/>
      <c r="S181" s="121">
        <v>0</v>
      </c>
      <c r="T181" s="121"/>
      <c r="U181" s="121">
        <v>0</v>
      </c>
    </row>
    <row r="182" spans="1:21" ht="11.25" thickBot="1" x14ac:dyDescent="0.2">
      <c r="A182" s="116" t="s">
        <v>192</v>
      </c>
      <c r="B182" s="117"/>
      <c r="C182" s="118">
        <v>51460</v>
      </c>
      <c r="D182" s="174"/>
      <c r="E182" s="118">
        <v>0</v>
      </c>
      <c r="F182" s="119"/>
      <c r="G182" s="118">
        <v>397</v>
      </c>
      <c r="H182" s="119"/>
      <c r="I182" s="118">
        <v>17968</v>
      </c>
      <c r="J182" s="119"/>
      <c r="K182" s="118">
        <v>-133</v>
      </c>
      <c r="L182" s="119"/>
      <c r="M182" s="118">
        <v>-4137</v>
      </c>
      <c r="N182" s="119"/>
      <c r="O182" s="118">
        <v>0</v>
      </c>
      <c r="P182" s="119"/>
      <c r="Q182" s="118">
        <v>65555</v>
      </c>
      <c r="R182" s="119"/>
      <c r="S182" s="118">
        <v>3421</v>
      </c>
      <c r="T182" s="119"/>
      <c r="U182" s="118">
        <v>68976</v>
      </c>
    </row>
    <row r="183" spans="1:21" ht="11.25" thickTop="1" x14ac:dyDescent="0.15">
      <c r="A183" s="111"/>
      <c r="B183" s="111"/>
      <c r="C183" s="111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</row>
    <row r="184" spans="1:21" ht="11.25" thickBot="1" x14ac:dyDescent="0.2">
      <c r="A184" s="116" t="s">
        <v>193</v>
      </c>
      <c r="B184" s="117"/>
      <c r="C184" s="118">
        <v>43515</v>
      </c>
      <c r="D184" s="174"/>
      <c r="E184" s="118">
        <v>0</v>
      </c>
      <c r="F184" s="119"/>
      <c r="G184" s="118">
        <v>586</v>
      </c>
      <c r="H184" s="119"/>
      <c r="I184" s="118">
        <v>14545</v>
      </c>
      <c r="J184" s="119"/>
      <c r="K184" s="118">
        <v>0</v>
      </c>
      <c r="L184" s="119"/>
      <c r="M184" s="118">
        <v>-1303</v>
      </c>
      <c r="N184" s="119"/>
      <c r="O184" s="118">
        <v>0</v>
      </c>
      <c r="P184" s="119"/>
      <c r="Q184" s="118">
        <v>57343</v>
      </c>
      <c r="R184" s="119"/>
      <c r="S184" s="118">
        <v>3290</v>
      </c>
      <c r="T184" s="119"/>
      <c r="U184" s="118">
        <v>60633</v>
      </c>
    </row>
    <row r="185" spans="1:21" ht="11.25" thickTop="1" x14ac:dyDescent="0.15">
      <c r="A185" s="120" t="s">
        <v>194</v>
      </c>
      <c r="B185" s="120"/>
      <c r="C185" s="121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</row>
    <row r="186" spans="1:21" x14ac:dyDescent="0.15">
      <c r="A186" s="122" t="s">
        <v>169</v>
      </c>
      <c r="B186" s="122"/>
      <c r="C186" s="121">
        <v>0</v>
      </c>
      <c r="D186" s="121"/>
      <c r="E186" s="121">
        <v>0</v>
      </c>
      <c r="F186" s="121"/>
      <c r="G186" s="121">
        <v>0</v>
      </c>
      <c r="H186" s="121"/>
      <c r="I186" s="121">
        <v>0</v>
      </c>
      <c r="J186" s="121"/>
      <c r="K186" s="121">
        <v>-90</v>
      </c>
      <c r="L186" s="121"/>
      <c r="M186" s="121">
        <v>0</v>
      </c>
      <c r="N186" s="121"/>
      <c r="O186" s="121">
        <v>0</v>
      </c>
      <c r="P186" s="121"/>
      <c r="Q186" s="121">
        <v>-90</v>
      </c>
      <c r="R186" s="121"/>
      <c r="S186" s="121">
        <v>-59</v>
      </c>
      <c r="T186" s="121"/>
      <c r="U186" s="121">
        <v>-149</v>
      </c>
    </row>
    <row r="187" spans="1:21" x14ac:dyDescent="0.15">
      <c r="A187" s="122" t="s">
        <v>188</v>
      </c>
      <c r="B187" s="122"/>
      <c r="C187" s="121">
        <v>0</v>
      </c>
      <c r="D187" s="121"/>
      <c r="E187" s="121">
        <v>0</v>
      </c>
      <c r="F187" s="121"/>
      <c r="G187" s="121">
        <v>0</v>
      </c>
      <c r="H187" s="121"/>
      <c r="I187" s="121">
        <v>0</v>
      </c>
      <c r="J187" s="121"/>
      <c r="K187" s="121">
        <v>0</v>
      </c>
      <c r="L187" s="121"/>
      <c r="M187" s="121">
        <v>0</v>
      </c>
      <c r="N187" s="121"/>
      <c r="O187" s="121">
        <v>0</v>
      </c>
      <c r="P187" s="121"/>
      <c r="Q187" s="121">
        <v>0</v>
      </c>
      <c r="R187" s="121"/>
      <c r="S187" s="121">
        <v>3</v>
      </c>
      <c r="T187" s="121"/>
      <c r="U187" s="121">
        <v>3</v>
      </c>
    </row>
    <row r="188" spans="1:21" x14ac:dyDescent="0.15">
      <c r="A188" s="122" t="s">
        <v>179</v>
      </c>
      <c r="B188" s="122"/>
      <c r="C188" s="121">
        <v>7945</v>
      </c>
      <c r="D188" s="121"/>
      <c r="E188" s="121">
        <v>0</v>
      </c>
      <c r="F188" s="121"/>
      <c r="G188" s="121">
        <v>0</v>
      </c>
      <c r="H188" s="121"/>
      <c r="I188" s="121">
        <v>-7938</v>
      </c>
      <c r="J188" s="121"/>
      <c r="K188" s="121">
        <v>-7</v>
      </c>
      <c r="L188" s="121"/>
      <c r="M188" s="121">
        <v>0</v>
      </c>
      <c r="N188" s="121"/>
      <c r="O188" s="121">
        <v>0</v>
      </c>
      <c r="P188" s="121"/>
      <c r="Q188" s="121">
        <v>0</v>
      </c>
      <c r="R188" s="121"/>
      <c r="S188" s="121">
        <v>0</v>
      </c>
      <c r="T188" s="121"/>
      <c r="U188" s="121">
        <v>0</v>
      </c>
    </row>
    <row r="189" spans="1:21" x14ac:dyDescent="0.15">
      <c r="A189" s="122" t="s">
        <v>167</v>
      </c>
      <c r="B189" s="122"/>
      <c r="C189" s="121">
        <v>0</v>
      </c>
      <c r="D189" s="121"/>
      <c r="E189" s="121">
        <v>0</v>
      </c>
      <c r="F189" s="121"/>
      <c r="G189" s="121">
        <v>0</v>
      </c>
      <c r="H189" s="121"/>
      <c r="I189" s="121">
        <v>6</v>
      </c>
      <c r="J189" s="121"/>
      <c r="K189" s="121">
        <v>0</v>
      </c>
      <c r="L189" s="121"/>
      <c r="M189" s="121">
        <v>0</v>
      </c>
      <c r="N189" s="121"/>
      <c r="O189" s="121">
        <v>0</v>
      </c>
      <c r="P189" s="121"/>
      <c r="Q189" s="121">
        <v>6</v>
      </c>
      <c r="R189" s="121"/>
      <c r="S189" s="121">
        <v>0</v>
      </c>
      <c r="T189" s="121"/>
      <c r="U189" s="121">
        <v>6</v>
      </c>
    </row>
    <row r="190" spans="1:21" x14ac:dyDescent="0.15">
      <c r="A190" s="122" t="s">
        <v>166</v>
      </c>
      <c r="B190" s="122"/>
      <c r="C190" s="121">
        <v>0</v>
      </c>
      <c r="D190" s="121"/>
      <c r="E190" s="121">
        <v>0</v>
      </c>
      <c r="F190" s="121"/>
      <c r="G190" s="121">
        <v>0</v>
      </c>
      <c r="H190" s="121"/>
      <c r="I190" s="121">
        <v>-48</v>
      </c>
      <c r="J190" s="121"/>
      <c r="K190" s="121">
        <v>0</v>
      </c>
      <c r="L190" s="121"/>
      <c r="M190" s="121">
        <v>0</v>
      </c>
      <c r="N190" s="121"/>
      <c r="O190" s="121">
        <v>0</v>
      </c>
      <c r="P190" s="121"/>
      <c r="Q190" s="121">
        <v>-48</v>
      </c>
      <c r="R190" s="121"/>
      <c r="S190" s="121">
        <v>-247</v>
      </c>
      <c r="T190" s="121"/>
      <c r="U190" s="121">
        <v>-295</v>
      </c>
    </row>
    <row r="191" spans="1:21" x14ac:dyDescent="0.15">
      <c r="A191" s="123" t="s">
        <v>165</v>
      </c>
      <c r="B191" s="120"/>
      <c r="C191" s="121">
        <v>0</v>
      </c>
      <c r="D191" s="121"/>
      <c r="E191" s="121">
        <v>0</v>
      </c>
      <c r="F191" s="121"/>
      <c r="G191" s="121">
        <v>-14</v>
      </c>
      <c r="H191" s="121"/>
      <c r="I191" s="121">
        <v>904</v>
      </c>
      <c r="J191" s="121"/>
      <c r="K191" s="121">
        <v>0</v>
      </c>
      <c r="L191" s="121"/>
      <c r="M191" s="121">
        <v>0</v>
      </c>
      <c r="N191" s="121"/>
      <c r="O191" s="121">
        <v>0</v>
      </c>
      <c r="P191" s="121"/>
      <c r="Q191" s="121">
        <v>890</v>
      </c>
      <c r="R191" s="121"/>
      <c r="S191" s="121">
        <v>-8</v>
      </c>
      <c r="T191" s="121"/>
      <c r="U191" s="121">
        <v>882</v>
      </c>
    </row>
    <row r="192" spans="1:21" x14ac:dyDescent="0.15">
      <c r="A192" s="120" t="s">
        <v>164</v>
      </c>
      <c r="B192" s="120"/>
      <c r="C192" s="121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</row>
    <row r="193" spans="1:21" x14ac:dyDescent="0.15">
      <c r="A193" s="122" t="s">
        <v>163</v>
      </c>
      <c r="B193" s="122"/>
      <c r="C193" s="121">
        <v>0</v>
      </c>
      <c r="D193" s="121"/>
      <c r="E193" s="121">
        <v>0</v>
      </c>
      <c r="F193" s="121"/>
      <c r="G193" s="121">
        <v>0</v>
      </c>
      <c r="H193" s="121"/>
      <c r="I193" s="121">
        <v>0</v>
      </c>
      <c r="J193" s="121"/>
      <c r="K193" s="121">
        <v>0</v>
      </c>
      <c r="L193" s="121"/>
      <c r="M193" s="121">
        <v>-1065</v>
      </c>
      <c r="N193" s="121"/>
      <c r="O193" s="121">
        <v>0</v>
      </c>
      <c r="P193" s="121"/>
      <c r="Q193" s="121">
        <v>-1065</v>
      </c>
      <c r="R193" s="121"/>
      <c r="S193" s="121">
        <v>107</v>
      </c>
      <c r="T193" s="121"/>
      <c r="U193" s="121">
        <v>-958</v>
      </c>
    </row>
    <row r="194" spans="1:21" x14ac:dyDescent="0.15">
      <c r="A194" s="122" t="s">
        <v>181</v>
      </c>
      <c r="B194" s="120"/>
      <c r="C194" s="121">
        <v>0</v>
      </c>
      <c r="D194" s="121"/>
      <c r="E194" s="121">
        <v>0</v>
      </c>
      <c r="F194" s="121"/>
      <c r="G194" s="121">
        <v>0</v>
      </c>
      <c r="H194" s="121"/>
      <c r="I194" s="121">
        <v>0</v>
      </c>
      <c r="J194" s="121"/>
      <c r="K194" s="121">
        <v>0</v>
      </c>
      <c r="L194" s="121"/>
      <c r="M194" s="121">
        <v>0</v>
      </c>
      <c r="N194" s="121"/>
      <c r="O194" s="121">
        <v>12200</v>
      </c>
      <c r="P194" s="121"/>
      <c r="Q194" s="121">
        <v>12200</v>
      </c>
      <c r="R194" s="121"/>
      <c r="S194" s="121">
        <v>1091</v>
      </c>
      <c r="T194" s="121"/>
      <c r="U194" s="121">
        <v>13291</v>
      </c>
    </row>
    <row r="195" spans="1:21" x14ac:dyDescent="0.15">
      <c r="A195" s="120" t="s">
        <v>162</v>
      </c>
      <c r="B195" s="120"/>
      <c r="C195" s="121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</row>
    <row r="196" spans="1:21" x14ac:dyDescent="0.15">
      <c r="A196" s="122" t="s">
        <v>161</v>
      </c>
      <c r="B196" s="122"/>
      <c r="C196" s="121">
        <v>0</v>
      </c>
      <c r="D196" s="121"/>
      <c r="E196" s="121">
        <v>0</v>
      </c>
      <c r="F196" s="121"/>
      <c r="G196" s="121">
        <v>0</v>
      </c>
      <c r="H196" s="121"/>
      <c r="I196" s="121">
        <v>610</v>
      </c>
      <c r="J196" s="121"/>
      <c r="K196" s="121">
        <v>0</v>
      </c>
      <c r="L196" s="121"/>
      <c r="M196" s="121">
        <v>0</v>
      </c>
      <c r="N196" s="121"/>
      <c r="O196" s="121">
        <v>-610</v>
      </c>
      <c r="P196" s="121"/>
      <c r="Q196" s="121">
        <v>0</v>
      </c>
      <c r="R196" s="121"/>
      <c r="S196" s="121">
        <v>0</v>
      </c>
      <c r="T196" s="121"/>
      <c r="U196" s="121">
        <v>0</v>
      </c>
    </row>
    <row r="197" spans="1:21" x14ac:dyDescent="0.15">
      <c r="A197" s="122" t="s">
        <v>160</v>
      </c>
      <c r="B197" s="122"/>
      <c r="C197" s="121">
        <v>0</v>
      </c>
      <c r="D197" s="121"/>
      <c r="E197" s="121">
        <v>0</v>
      </c>
      <c r="F197" s="121"/>
      <c r="G197" s="121">
        <v>0</v>
      </c>
      <c r="H197" s="121"/>
      <c r="I197" s="121">
        <v>0</v>
      </c>
      <c r="J197" s="121"/>
      <c r="K197" s="121">
        <v>0</v>
      </c>
      <c r="L197" s="121"/>
      <c r="M197" s="121">
        <v>0</v>
      </c>
      <c r="N197" s="121"/>
      <c r="O197" s="121">
        <v>-3350</v>
      </c>
      <c r="P197" s="121"/>
      <c r="Q197" s="121">
        <v>-3350</v>
      </c>
      <c r="R197" s="121"/>
      <c r="S197" s="121">
        <v>-555</v>
      </c>
      <c r="T197" s="121"/>
      <c r="U197" s="121">
        <v>-3905</v>
      </c>
    </row>
    <row r="198" spans="1:21" x14ac:dyDescent="0.15">
      <c r="A198" s="122" t="s">
        <v>158</v>
      </c>
      <c r="B198" s="122"/>
      <c r="C198" s="121">
        <v>0</v>
      </c>
      <c r="D198" s="121"/>
      <c r="E198" s="121">
        <v>0</v>
      </c>
      <c r="F198" s="121"/>
      <c r="G198" s="121">
        <v>0</v>
      </c>
      <c r="H198" s="121"/>
      <c r="I198" s="121">
        <v>8240</v>
      </c>
      <c r="J198" s="121"/>
      <c r="K198" s="121">
        <v>0</v>
      </c>
      <c r="L198" s="121"/>
      <c r="M198" s="121">
        <v>0</v>
      </c>
      <c r="N198" s="121"/>
      <c r="O198" s="121">
        <v>-8240</v>
      </c>
      <c r="P198" s="121"/>
      <c r="Q198" s="121">
        <v>0</v>
      </c>
      <c r="R198" s="121"/>
      <c r="S198" s="121">
        <v>0</v>
      </c>
      <c r="T198" s="121"/>
      <c r="U198" s="121">
        <v>0</v>
      </c>
    </row>
    <row r="199" spans="1:21" ht="11.25" thickBot="1" x14ac:dyDescent="0.2">
      <c r="A199" s="116" t="s">
        <v>170</v>
      </c>
      <c r="B199" s="117"/>
      <c r="C199" s="118">
        <v>51460</v>
      </c>
      <c r="D199" s="174"/>
      <c r="E199" s="118">
        <v>0</v>
      </c>
      <c r="F199" s="119"/>
      <c r="G199" s="118">
        <v>572</v>
      </c>
      <c r="H199" s="119"/>
      <c r="I199" s="118">
        <v>16319</v>
      </c>
      <c r="J199" s="119"/>
      <c r="K199" s="118">
        <v>-97</v>
      </c>
      <c r="L199" s="119"/>
      <c r="M199" s="118">
        <v>-2368</v>
      </c>
      <c r="N199" s="119"/>
      <c r="O199" s="118">
        <v>0</v>
      </c>
      <c r="P199" s="119"/>
      <c r="Q199" s="118">
        <v>65886</v>
      </c>
      <c r="R199" s="119"/>
      <c r="S199" s="118">
        <v>3622</v>
      </c>
      <c r="T199" s="119"/>
      <c r="U199" s="118">
        <v>69508</v>
      </c>
    </row>
    <row r="200" spans="1:21" ht="11.25" thickTop="1" x14ac:dyDescent="0.15">
      <c r="A200" s="111"/>
      <c r="B200" s="111"/>
      <c r="C200" s="111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</row>
    <row r="201" spans="1:21" ht="11.25" thickBot="1" x14ac:dyDescent="0.2">
      <c r="A201" s="116" t="s">
        <v>193</v>
      </c>
      <c r="B201" s="117"/>
      <c r="C201" s="124">
        <v>43515</v>
      </c>
      <c r="D201" s="175"/>
      <c r="E201" s="124">
        <v>0</v>
      </c>
      <c r="F201" s="125"/>
      <c r="G201" s="124">
        <v>586</v>
      </c>
      <c r="H201" s="125"/>
      <c r="I201" s="124">
        <v>14545</v>
      </c>
      <c r="J201" s="125"/>
      <c r="K201" s="124">
        <v>0</v>
      </c>
      <c r="L201" s="125"/>
      <c r="M201" s="124">
        <v>-1303</v>
      </c>
      <c r="N201" s="125"/>
      <c r="O201" s="124">
        <v>0</v>
      </c>
      <c r="P201" s="125"/>
      <c r="Q201" s="124">
        <v>57343</v>
      </c>
      <c r="R201" s="125"/>
      <c r="S201" s="124">
        <v>3290</v>
      </c>
      <c r="T201" s="125"/>
      <c r="U201" s="124">
        <v>60633</v>
      </c>
    </row>
    <row r="202" spans="1:21" ht="11.25" thickTop="1" x14ac:dyDescent="0.15">
      <c r="A202" s="120" t="s">
        <v>194</v>
      </c>
      <c r="B202" s="120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</row>
    <row r="203" spans="1:21" x14ac:dyDescent="0.15">
      <c r="A203" s="122" t="s">
        <v>169</v>
      </c>
      <c r="B203" s="122"/>
      <c r="C203" s="126">
        <v>0</v>
      </c>
      <c r="D203" s="126"/>
      <c r="E203" s="126">
        <v>0</v>
      </c>
      <c r="F203" s="126"/>
      <c r="G203" s="126">
        <v>0</v>
      </c>
      <c r="H203" s="126"/>
      <c r="I203" s="126">
        <v>0</v>
      </c>
      <c r="J203" s="126"/>
      <c r="K203" s="126">
        <v>-90</v>
      </c>
      <c r="L203" s="126"/>
      <c r="M203" s="126">
        <v>0</v>
      </c>
      <c r="N203" s="126"/>
      <c r="O203" s="126">
        <v>0</v>
      </c>
      <c r="P203" s="126"/>
      <c r="Q203" s="126">
        <v>-90</v>
      </c>
      <c r="R203" s="126"/>
      <c r="S203" s="126">
        <v>-59</v>
      </c>
      <c r="T203" s="126"/>
      <c r="U203" s="126">
        <v>-149</v>
      </c>
    </row>
    <row r="204" spans="1:21" x14ac:dyDescent="0.15">
      <c r="A204" s="122" t="s">
        <v>188</v>
      </c>
      <c r="B204" s="122"/>
      <c r="C204" s="126">
        <v>0</v>
      </c>
      <c r="D204" s="126"/>
      <c r="E204" s="126">
        <v>0</v>
      </c>
      <c r="F204" s="126"/>
      <c r="G204" s="126">
        <v>0</v>
      </c>
      <c r="H204" s="126"/>
      <c r="I204" s="126">
        <v>0</v>
      </c>
      <c r="J204" s="126"/>
      <c r="K204" s="126">
        <v>0</v>
      </c>
      <c r="L204" s="126"/>
      <c r="M204" s="126">
        <v>0</v>
      </c>
      <c r="N204" s="126"/>
      <c r="O204" s="126">
        <v>0</v>
      </c>
      <c r="P204" s="126"/>
      <c r="Q204" s="126">
        <v>0</v>
      </c>
      <c r="R204" s="126"/>
      <c r="S204" s="126">
        <v>3</v>
      </c>
      <c r="T204" s="126"/>
      <c r="U204" s="126">
        <v>3</v>
      </c>
    </row>
    <row r="205" spans="1:21" x14ac:dyDescent="0.15">
      <c r="A205" s="122" t="s">
        <v>167</v>
      </c>
      <c r="B205" s="122"/>
      <c r="C205" s="126">
        <v>0</v>
      </c>
      <c r="D205" s="126"/>
      <c r="E205" s="126">
        <v>0</v>
      </c>
      <c r="F205" s="126"/>
      <c r="G205" s="126">
        <v>0</v>
      </c>
      <c r="H205" s="126"/>
      <c r="I205" s="126">
        <v>6</v>
      </c>
      <c r="J205" s="126"/>
      <c r="K205" s="126">
        <v>0</v>
      </c>
      <c r="L205" s="126"/>
      <c r="M205" s="126">
        <v>0</v>
      </c>
      <c r="N205" s="126"/>
      <c r="O205" s="126">
        <v>0</v>
      </c>
      <c r="P205" s="126"/>
      <c r="Q205" s="126">
        <v>6</v>
      </c>
      <c r="R205" s="126"/>
      <c r="S205" s="126">
        <v>0</v>
      </c>
      <c r="T205" s="126"/>
      <c r="U205" s="126">
        <v>6</v>
      </c>
    </row>
    <row r="206" spans="1:21" x14ac:dyDescent="0.15">
      <c r="A206" s="122" t="s">
        <v>166</v>
      </c>
      <c r="B206" s="122"/>
      <c r="C206" s="126">
        <v>0</v>
      </c>
      <c r="D206" s="126"/>
      <c r="E206" s="126">
        <v>0</v>
      </c>
      <c r="F206" s="126"/>
      <c r="G206" s="126">
        <v>0</v>
      </c>
      <c r="H206" s="126"/>
      <c r="I206" s="126">
        <v>-48</v>
      </c>
      <c r="J206" s="126"/>
      <c r="K206" s="126">
        <v>0</v>
      </c>
      <c r="L206" s="126"/>
      <c r="M206" s="126">
        <v>0</v>
      </c>
      <c r="N206" s="126"/>
      <c r="O206" s="126">
        <v>0</v>
      </c>
      <c r="P206" s="126"/>
      <c r="Q206" s="126">
        <v>-48</v>
      </c>
      <c r="R206" s="126"/>
      <c r="S206" s="126">
        <v>-57</v>
      </c>
      <c r="T206" s="126"/>
      <c r="U206" s="126">
        <v>-105</v>
      </c>
    </row>
    <row r="207" spans="1:21" x14ac:dyDescent="0.15">
      <c r="A207" s="123" t="s">
        <v>165</v>
      </c>
      <c r="B207" s="120"/>
      <c r="C207" s="126">
        <v>0</v>
      </c>
      <c r="D207" s="126"/>
      <c r="E207" s="126">
        <v>0</v>
      </c>
      <c r="F207" s="126"/>
      <c r="G207" s="126">
        <v>-78</v>
      </c>
      <c r="H207" s="126"/>
      <c r="I207" s="126">
        <v>222</v>
      </c>
      <c r="J207" s="126"/>
      <c r="K207" s="126">
        <v>0</v>
      </c>
      <c r="L207" s="126"/>
      <c r="M207" s="126">
        <v>0</v>
      </c>
      <c r="N207" s="126"/>
      <c r="O207" s="126">
        <v>0</v>
      </c>
      <c r="P207" s="126"/>
      <c r="Q207" s="126">
        <v>144</v>
      </c>
      <c r="R207" s="126"/>
      <c r="S207" s="126">
        <v>-11</v>
      </c>
      <c r="T207" s="126"/>
      <c r="U207" s="126">
        <v>133</v>
      </c>
    </row>
    <row r="208" spans="1:21" x14ac:dyDescent="0.15">
      <c r="A208" s="120" t="s">
        <v>164</v>
      </c>
      <c r="B208" s="120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</row>
    <row r="209" spans="1:21" x14ac:dyDescent="0.15">
      <c r="A209" s="122" t="s">
        <v>163</v>
      </c>
      <c r="B209" s="122"/>
      <c r="C209" s="126">
        <v>0</v>
      </c>
      <c r="D209" s="126"/>
      <c r="E209" s="126">
        <v>0</v>
      </c>
      <c r="F209" s="126"/>
      <c r="G209" s="126">
        <v>0</v>
      </c>
      <c r="H209" s="126"/>
      <c r="I209" s="126">
        <v>0</v>
      </c>
      <c r="J209" s="126"/>
      <c r="K209" s="126">
        <v>0</v>
      </c>
      <c r="L209" s="126"/>
      <c r="M209" s="126">
        <v>-636</v>
      </c>
      <c r="N209" s="126"/>
      <c r="O209" s="126">
        <v>0</v>
      </c>
      <c r="P209" s="126"/>
      <c r="Q209" s="126">
        <v>-636</v>
      </c>
      <c r="R209" s="126"/>
      <c r="S209" s="126">
        <v>98</v>
      </c>
      <c r="T209" s="126"/>
      <c r="U209" s="126">
        <v>-538</v>
      </c>
    </row>
    <row r="210" spans="1:21" x14ac:dyDescent="0.15">
      <c r="A210" s="122" t="s">
        <v>79</v>
      </c>
      <c r="B210" s="120"/>
      <c r="C210" s="126">
        <v>0</v>
      </c>
      <c r="D210" s="126"/>
      <c r="E210" s="126">
        <v>0</v>
      </c>
      <c r="F210" s="126"/>
      <c r="G210" s="126">
        <v>0</v>
      </c>
      <c r="H210" s="126"/>
      <c r="I210" s="126">
        <v>0</v>
      </c>
      <c r="J210" s="126"/>
      <c r="K210" s="126">
        <v>0</v>
      </c>
      <c r="L210" s="126"/>
      <c r="M210" s="126">
        <v>0</v>
      </c>
      <c r="N210" s="126"/>
      <c r="O210" s="126">
        <v>8082</v>
      </c>
      <c r="P210" s="126"/>
      <c r="Q210" s="126">
        <v>8082</v>
      </c>
      <c r="R210" s="126"/>
      <c r="S210" s="126">
        <v>724</v>
      </c>
      <c r="T210" s="126"/>
      <c r="U210" s="126">
        <v>8806</v>
      </c>
    </row>
    <row r="211" spans="1:21" x14ac:dyDescent="0.15">
      <c r="A211" s="120" t="s">
        <v>162</v>
      </c>
      <c r="B211" s="120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</row>
    <row r="212" spans="1:21" x14ac:dyDescent="0.15">
      <c r="A212" s="122" t="s">
        <v>161</v>
      </c>
      <c r="B212" s="122"/>
      <c r="C212" s="126">
        <v>0</v>
      </c>
      <c r="D212" s="126"/>
      <c r="E212" s="126">
        <v>0</v>
      </c>
      <c r="F212" s="126"/>
      <c r="G212" s="126">
        <v>0</v>
      </c>
      <c r="H212" s="126"/>
      <c r="I212" s="126">
        <v>404</v>
      </c>
      <c r="J212" s="126"/>
      <c r="K212" s="126">
        <v>0</v>
      </c>
      <c r="L212" s="126"/>
      <c r="M212" s="126">
        <v>0</v>
      </c>
      <c r="N212" s="126"/>
      <c r="O212" s="126">
        <v>-404</v>
      </c>
      <c r="P212" s="126"/>
      <c r="Q212" s="126">
        <v>0</v>
      </c>
      <c r="R212" s="126"/>
      <c r="S212" s="126">
        <v>0</v>
      </c>
      <c r="T212" s="126"/>
      <c r="U212" s="126">
        <v>0</v>
      </c>
    </row>
    <row r="213" spans="1:21" x14ac:dyDescent="0.15">
      <c r="A213" s="122" t="s">
        <v>160</v>
      </c>
      <c r="B213" s="122"/>
      <c r="C213" s="126">
        <v>0</v>
      </c>
      <c r="D213" s="126"/>
      <c r="E213" s="126">
        <v>0</v>
      </c>
      <c r="F213" s="126"/>
      <c r="G213" s="126">
        <v>0</v>
      </c>
      <c r="H213" s="126"/>
      <c r="I213" s="126">
        <v>0</v>
      </c>
      <c r="J213" s="126"/>
      <c r="K213" s="126">
        <v>0</v>
      </c>
      <c r="L213" s="126"/>
      <c r="M213" s="126">
        <v>0</v>
      </c>
      <c r="N213" s="126"/>
      <c r="O213" s="126">
        <v>-2199</v>
      </c>
      <c r="P213" s="126"/>
      <c r="Q213" s="126">
        <v>-2199</v>
      </c>
      <c r="R213" s="126"/>
      <c r="S213" s="126">
        <v>-190</v>
      </c>
      <c r="T213" s="126"/>
      <c r="U213" s="126">
        <v>-2389</v>
      </c>
    </row>
    <row r="214" spans="1:21" x14ac:dyDescent="0.15">
      <c r="A214" s="122" t="s">
        <v>159</v>
      </c>
      <c r="B214" s="122"/>
      <c r="C214" s="126">
        <v>0</v>
      </c>
      <c r="D214" s="126"/>
      <c r="E214" s="126">
        <v>0</v>
      </c>
      <c r="F214" s="126"/>
      <c r="G214" s="126">
        <v>0</v>
      </c>
      <c r="H214" s="126"/>
      <c r="I214" s="126">
        <v>1300</v>
      </c>
      <c r="J214" s="126"/>
      <c r="K214" s="126">
        <v>0</v>
      </c>
      <c r="L214" s="126"/>
      <c r="M214" s="126">
        <v>0</v>
      </c>
      <c r="N214" s="126"/>
      <c r="O214" s="126">
        <v>-1300</v>
      </c>
      <c r="P214" s="126"/>
      <c r="Q214" s="126">
        <v>0</v>
      </c>
      <c r="R214" s="126"/>
      <c r="S214" s="126">
        <v>0</v>
      </c>
      <c r="T214" s="126"/>
      <c r="U214" s="126">
        <v>0</v>
      </c>
    </row>
    <row r="215" spans="1:21" x14ac:dyDescent="0.15">
      <c r="A215" s="122" t="s">
        <v>158</v>
      </c>
      <c r="B215" s="122"/>
      <c r="C215" s="126">
        <v>0</v>
      </c>
      <c r="D215" s="126"/>
      <c r="E215" s="126">
        <v>0</v>
      </c>
      <c r="F215" s="126"/>
      <c r="G215" s="126">
        <v>0</v>
      </c>
      <c r="H215" s="126"/>
      <c r="I215" s="126">
        <v>4179</v>
      </c>
      <c r="J215" s="126"/>
      <c r="K215" s="126">
        <v>0</v>
      </c>
      <c r="L215" s="126"/>
      <c r="M215" s="126">
        <v>0</v>
      </c>
      <c r="N215" s="126"/>
      <c r="O215" s="126">
        <v>-4179</v>
      </c>
      <c r="P215" s="126"/>
      <c r="Q215" s="126">
        <v>0</v>
      </c>
      <c r="R215" s="126"/>
      <c r="S215" s="126">
        <v>0</v>
      </c>
      <c r="T215" s="126"/>
      <c r="U215" s="126">
        <v>0</v>
      </c>
    </row>
    <row r="216" spans="1:21" ht="11.25" thickBot="1" x14ac:dyDescent="0.2">
      <c r="A216" s="116" t="s">
        <v>195</v>
      </c>
      <c r="B216" s="117"/>
      <c r="C216" s="124">
        <v>43515</v>
      </c>
      <c r="D216" s="175"/>
      <c r="E216" s="124">
        <v>0</v>
      </c>
      <c r="F216" s="125"/>
      <c r="G216" s="124">
        <v>508</v>
      </c>
      <c r="H216" s="125"/>
      <c r="I216" s="124">
        <v>20608</v>
      </c>
      <c r="J216" s="125"/>
      <c r="K216" s="124">
        <v>-90</v>
      </c>
      <c r="L216" s="125"/>
      <c r="M216" s="124">
        <v>-1939</v>
      </c>
      <c r="N216" s="125"/>
      <c r="O216" s="124">
        <v>0</v>
      </c>
      <c r="P216" s="125"/>
      <c r="Q216" s="124">
        <v>62602</v>
      </c>
      <c r="R216" s="125"/>
      <c r="S216" s="124">
        <v>3798</v>
      </c>
      <c r="T216" s="125"/>
      <c r="U216" s="124">
        <v>66400</v>
      </c>
    </row>
    <row r="217" spans="1:21" ht="11.25" thickTop="1" x14ac:dyDescent="0.15">
      <c r="A217" s="111"/>
      <c r="B217" s="111"/>
      <c r="C217" s="111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</row>
    <row r="218" spans="1:21" ht="11.25" thickBot="1" x14ac:dyDescent="0.2">
      <c r="A218" s="116" t="s">
        <v>193</v>
      </c>
      <c r="B218" s="117"/>
      <c r="C218" s="118">
        <v>43515</v>
      </c>
      <c r="D218" s="174"/>
      <c r="E218" s="118">
        <v>0</v>
      </c>
      <c r="F218" s="119"/>
      <c r="G218" s="118">
        <v>586</v>
      </c>
      <c r="H218" s="119"/>
      <c r="I218" s="118">
        <v>14545</v>
      </c>
      <c r="J218" s="119"/>
      <c r="K218" s="118">
        <v>0</v>
      </c>
      <c r="L218" s="119"/>
      <c r="M218" s="118">
        <v>-1303</v>
      </c>
      <c r="N218" s="119"/>
      <c r="O218" s="118">
        <v>0</v>
      </c>
      <c r="P218" s="119"/>
      <c r="Q218" s="118">
        <v>57343</v>
      </c>
      <c r="R218" s="119"/>
      <c r="S218" s="118">
        <v>3290</v>
      </c>
      <c r="T218" s="119"/>
      <c r="U218" s="118">
        <v>60633</v>
      </c>
    </row>
    <row r="219" spans="1:21" ht="11.25" thickTop="1" x14ac:dyDescent="0.15">
      <c r="A219" s="120" t="s">
        <v>194</v>
      </c>
      <c r="B219" s="120"/>
      <c r="C219" s="121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</row>
    <row r="220" spans="1:21" x14ac:dyDescent="0.15">
      <c r="A220" s="122" t="s">
        <v>167</v>
      </c>
      <c r="B220" s="122"/>
      <c r="C220" s="121">
        <v>0</v>
      </c>
      <c r="D220" s="121"/>
      <c r="E220" s="121">
        <v>0</v>
      </c>
      <c r="F220" s="121"/>
      <c r="G220" s="121">
        <v>0</v>
      </c>
      <c r="H220" s="121"/>
      <c r="I220" s="121">
        <v>4</v>
      </c>
      <c r="J220" s="121"/>
      <c r="K220" s="121">
        <v>0</v>
      </c>
      <c r="L220" s="121"/>
      <c r="M220" s="121">
        <v>0</v>
      </c>
      <c r="N220" s="121"/>
      <c r="O220" s="121">
        <v>0</v>
      </c>
      <c r="P220" s="121"/>
      <c r="Q220" s="121">
        <v>4</v>
      </c>
      <c r="R220" s="121"/>
      <c r="S220" s="121">
        <v>0</v>
      </c>
      <c r="T220" s="121"/>
      <c r="U220" s="121">
        <v>4</v>
      </c>
    </row>
    <row r="221" spans="1:21" x14ac:dyDescent="0.15">
      <c r="A221" s="122" t="s">
        <v>166</v>
      </c>
      <c r="B221" s="122"/>
      <c r="C221" s="121">
        <v>0</v>
      </c>
      <c r="D221" s="121"/>
      <c r="E221" s="121">
        <v>0</v>
      </c>
      <c r="F221" s="121"/>
      <c r="G221" s="121">
        <v>0</v>
      </c>
      <c r="H221" s="121"/>
      <c r="I221" s="121">
        <v>-48</v>
      </c>
      <c r="J221" s="121"/>
      <c r="K221" s="121">
        <v>0</v>
      </c>
      <c r="L221" s="121"/>
      <c r="M221" s="121">
        <v>0</v>
      </c>
      <c r="N221" s="121"/>
      <c r="O221" s="121">
        <v>0</v>
      </c>
      <c r="P221" s="121"/>
      <c r="Q221" s="121">
        <v>-48</v>
      </c>
      <c r="R221" s="121"/>
      <c r="S221" s="121">
        <v>-57</v>
      </c>
      <c r="T221" s="121"/>
      <c r="U221" s="121">
        <v>-105</v>
      </c>
    </row>
    <row r="222" spans="1:21" x14ac:dyDescent="0.15">
      <c r="A222" s="123" t="s">
        <v>165</v>
      </c>
      <c r="B222" s="120"/>
      <c r="C222" s="121">
        <v>0</v>
      </c>
      <c r="D222" s="121"/>
      <c r="E222" s="121">
        <v>0</v>
      </c>
      <c r="F222" s="121"/>
      <c r="G222" s="121">
        <v>-138</v>
      </c>
      <c r="H222" s="121"/>
      <c r="I222" s="121">
        <v>163</v>
      </c>
      <c r="J222" s="121"/>
      <c r="K222" s="121">
        <v>0</v>
      </c>
      <c r="L222" s="121"/>
      <c r="M222" s="121">
        <v>0</v>
      </c>
      <c r="N222" s="121"/>
      <c r="O222" s="121">
        <v>0</v>
      </c>
      <c r="P222" s="121"/>
      <c r="Q222" s="121">
        <v>25</v>
      </c>
      <c r="R222" s="121"/>
      <c r="S222" s="121">
        <v>-42</v>
      </c>
      <c r="T222" s="121"/>
      <c r="U222" s="121">
        <v>-17</v>
      </c>
    </row>
    <row r="223" spans="1:21" x14ac:dyDescent="0.15">
      <c r="A223" s="120" t="s">
        <v>164</v>
      </c>
      <c r="B223" s="120"/>
      <c r="C223" s="121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</row>
    <row r="224" spans="1:21" x14ac:dyDescent="0.15">
      <c r="A224" s="122" t="s">
        <v>163</v>
      </c>
      <c r="B224" s="122"/>
      <c r="C224" s="121">
        <v>0</v>
      </c>
      <c r="D224" s="121"/>
      <c r="E224" s="121">
        <v>0</v>
      </c>
      <c r="F224" s="121"/>
      <c r="G224" s="121">
        <v>0</v>
      </c>
      <c r="H224" s="121"/>
      <c r="I224" s="121">
        <v>0</v>
      </c>
      <c r="J224" s="121"/>
      <c r="K224" s="121">
        <v>0</v>
      </c>
      <c r="L224" s="121"/>
      <c r="M224" s="121">
        <v>-434</v>
      </c>
      <c r="N224" s="121"/>
      <c r="O224" s="121">
        <v>0</v>
      </c>
      <c r="P224" s="121"/>
      <c r="Q224" s="121">
        <v>-434</v>
      </c>
      <c r="R224" s="121"/>
      <c r="S224" s="121">
        <v>14</v>
      </c>
      <c r="T224" s="121"/>
      <c r="U224" s="121">
        <v>-420</v>
      </c>
    </row>
    <row r="225" spans="1:21" x14ac:dyDescent="0.15">
      <c r="A225" s="122" t="s">
        <v>79</v>
      </c>
      <c r="B225" s="120"/>
      <c r="C225" s="121">
        <v>0</v>
      </c>
      <c r="D225" s="121"/>
      <c r="E225" s="121">
        <v>0</v>
      </c>
      <c r="F225" s="121"/>
      <c r="G225" s="121">
        <v>0</v>
      </c>
      <c r="H225" s="121"/>
      <c r="I225" s="121">
        <v>0</v>
      </c>
      <c r="J225" s="121"/>
      <c r="K225" s="121">
        <v>0</v>
      </c>
      <c r="L225" s="121"/>
      <c r="M225" s="121">
        <v>0</v>
      </c>
      <c r="N225" s="121"/>
      <c r="O225" s="121">
        <v>5721</v>
      </c>
      <c r="P225" s="121"/>
      <c r="Q225" s="121">
        <v>5721</v>
      </c>
      <c r="R225" s="121"/>
      <c r="S225" s="121">
        <v>561</v>
      </c>
      <c r="T225" s="121"/>
      <c r="U225" s="121">
        <v>6282</v>
      </c>
    </row>
    <row r="226" spans="1:21" x14ac:dyDescent="0.15">
      <c r="A226" s="120" t="s">
        <v>162</v>
      </c>
      <c r="B226" s="120"/>
      <c r="C226" s="121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</row>
    <row r="227" spans="1:21" x14ac:dyDescent="0.15">
      <c r="A227" s="122" t="s">
        <v>161</v>
      </c>
      <c r="B227" s="122"/>
      <c r="C227" s="121">
        <v>0</v>
      </c>
      <c r="D227" s="121"/>
      <c r="E227" s="121">
        <v>0</v>
      </c>
      <c r="F227" s="121"/>
      <c r="G227" s="121">
        <v>0</v>
      </c>
      <c r="H227" s="121"/>
      <c r="I227" s="121">
        <v>286</v>
      </c>
      <c r="J227" s="121"/>
      <c r="K227" s="121">
        <v>0</v>
      </c>
      <c r="L227" s="121"/>
      <c r="M227" s="121">
        <v>0</v>
      </c>
      <c r="N227" s="121"/>
      <c r="O227" s="121">
        <v>-286</v>
      </c>
      <c r="P227" s="121"/>
      <c r="Q227" s="121">
        <v>0</v>
      </c>
      <c r="R227" s="121"/>
      <c r="S227" s="121">
        <v>0</v>
      </c>
      <c r="T227" s="121"/>
      <c r="U227" s="121">
        <v>0</v>
      </c>
    </row>
    <row r="228" spans="1:21" x14ac:dyDescent="0.15">
      <c r="A228" s="122" t="s">
        <v>160</v>
      </c>
      <c r="B228" s="122"/>
      <c r="C228" s="121">
        <v>0</v>
      </c>
      <c r="D228" s="121"/>
      <c r="E228" s="121">
        <v>0</v>
      </c>
      <c r="F228" s="121"/>
      <c r="G228" s="121">
        <v>0</v>
      </c>
      <c r="H228" s="121"/>
      <c r="I228" s="121">
        <v>0</v>
      </c>
      <c r="J228" s="121"/>
      <c r="K228" s="121">
        <v>0</v>
      </c>
      <c r="L228" s="121"/>
      <c r="M228" s="121">
        <v>0</v>
      </c>
      <c r="N228" s="121"/>
      <c r="O228" s="121">
        <v>-1499</v>
      </c>
      <c r="P228" s="121"/>
      <c r="Q228" s="121">
        <v>-1499</v>
      </c>
      <c r="R228" s="121"/>
      <c r="S228" s="121">
        <v>-190</v>
      </c>
      <c r="T228" s="121"/>
      <c r="U228" s="121">
        <v>-1689</v>
      </c>
    </row>
    <row r="229" spans="1:21" x14ac:dyDescent="0.15">
      <c r="A229" s="122" t="s">
        <v>158</v>
      </c>
      <c r="B229" s="122"/>
      <c r="C229" s="121">
        <v>0</v>
      </c>
      <c r="D229" s="121"/>
      <c r="E229" s="121">
        <v>0</v>
      </c>
      <c r="F229" s="121"/>
      <c r="G229" s="121">
        <v>0</v>
      </c>
      <c r="H229" s="121"/>
      <c r="I229" s="121">
        <v>3936</v>
      </c>
      <c r="J229" s="121"/>
      <c r="K229" s="121">
        <v>0</v>
      </c>
      <c r="L229" s="121"/>
      <c r="M229" s="121">
        <v>0</v>
      </c>
      <c r="N229" s="121"/>
      <c r="O229" s="121">
        <v>-3936</v>
      </c>
      <c r="P229" s="121"/>
      <c r="Q229" s="121">
        <v>0</v>
      </c>
      <c r="R229" s="121"/>
      <c r="S229" s="121">
        <v>0</v>
      </c>
      <c r="T229" s="121"/>
      <c r="U229" s="121">
        <v>0</v>
      </c>
    </row>
    <row r="230" spans="1:21" ht="11.25" thickBot="1" x14ac:dyDescent="0.2">
      <c r="A230" s="116" t="s">
        <v>196</v>
      </c>
      <c r="B230" s="117"/>
      <c r="C230" s="118">
        <v>43515</v>
      </c>
      <c r="D230" s="174"/>
      <c r="E230" s="118">
        <v>0</v>
      </c>
      <c r="F230" s="119"/>
      <c r="G230" s="118">
        <v>448</v>
      </c>
      <c r="H230" s="119"/>
      <c r="I230" s="118">
        <v>18886</v>
      </c>
      <c r="J230" s="119"/>
      <c r="K230" s="118">
        <v>0</v>
      </c>
      <c r="L230" s="119"/>
      <c r="M230" s="118">
        <v>-1737</v>
      </c>
      <c r="N230" s="119"/>
      <c r="O230" s="118">
        <v>0</v>
      </c>
      <c r="P230" s="119"/>
      <c r="Q230" s="118">
        <v>61112</v>
      </c>
      <c r="R230" s="119"/>
      <c r="S230" s="118">
        <v>3576</v>
      </c>
      <c r="T230" s="119"/>
      <c r="U230" s="118">
        <v>64688</v>
      </c>
    </row>
    <row r="231" spans="1:21" ht="11.25" thickTop="1" x14ac:dyDescent="0.15">
      <c r="A231" s="111"/>
      <c r="B231" s="111"/>
      <c r="C231" s="111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</row>
    <row r="232" spans="1:21" ht="11.25" thickBot="1" x14ac:dyDescent="0.2">
      <c r="A232" s="116" t="s">
        <v>193</v>
      </c>
      <c r="B232" s="117"/>
      <c r="C232" s="118">
        <v>43515</v>
      </c>
      <c r="D232" s="174"/>
      <c r="E232" s="118">
        <v>0</v>
      </c>
      <c r="F232" s="119"/>
      <c r="G232" s="118">
        <v>586</v>
      </c>
      <c r="H232" s="119"/>
      <c r="I232" s="118">
        <v>14545</v>
      </c>
      <c r="J232" s="119"/>
      <c r="K232" s="118">
        <v>0</v>
      </c>
      <c r="L232" s="119"/>
      <c r="M232" s="118">
        <v>-1303</v>
      </c>
      <c r="N232" s="119"/>
      <c r="O232" s="118">
        <v>0</v>
      </c>
      <c r="P232" s="119"/>
      <c r="Q232" s="118">
        <v>57343</v>
      </c>
      <c r="R232" s="119"/>
      <c r="S232" s="118">
        <v>3290</v>
      </c>
      <c r="T232" s="119"/>
      <c r="U232" s="118">
        <v>60633</v>
      </c>
    </row>
    <row r="233" spans="1:21" ht="11.25" thickTop="1" x14ac:dyDescent="0.15">
      <c r="A233" s="120" t="s">
        <v>194</v>
      </c>
      <c r="B233" s="120"/>
      <c r="C233" s="121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</row>
    <row r="234" spans="1:21" x14ac:dyDescent="0.15">
      <c r="A234" s="122" t="s">
        <v>167</v>
      </c>
      <c r="B234" s="122"/>
      <c r="C234" s="121">
        <v>0</v>
      </c>
      <c r="D234" s="121"/>
      <c r="E234" s="121">
        <v>0</v>
      </c>
      <c r="F234" s="121"/>
      <c r="G234" s="121">
        <v>0</v>
      </c>
      <c r="H234" s="121"/>
      <c r="I234" s="121">
        <v>3</v>
      </c>
      <c r="J234" s="121"/>
      <c r="K234" s="121">
        <v>0</v>
      </c>
      <c r="L234" s="121"/>
      <c r="M234" s="121">
        <v>0</v>
      </c>
      <c r="N234" s="121"/>
      <c r="O234" s="121">
        <v>0</v>
      </c>
      <c r="P234" s="121"/>
      <c r="Q234" s="121">
        <v>3</v>
      </c>
      <c r="R234" s="121"/>
      <c r="S234" s="121">
        <v>0</v>
      </c>
      <c r="T234" s="121"/>
      <c r="U234" s="121">
        <v>3</v>
      </c>
    </row>
    <row r="235" spans="1:21" x14ac:dyDescent="0.15">
      <c r="A235" s="122" t="s">
        <v>166</v>
      </c>
      <c r="B235" s="122"/>
      <c r="C235" s="121">
        <v>0</v>
      </c>
      <c r="D235" s="121"/>
      <c r="E235" s="121">
        <v>0</v>
      </c>
      <c r="F235" s="121"/>
      <c r="G235" s="121">
        <v>0</v>
      </c>
      <c r="H235" s="121"/>
      <c r="I235" s="121">
        <v>-48</v>
      </c>
      <c r="J235" s="121"/>
      <c r="K235" s="121">
        <v>0</v>
      </c>
      <c r="L235" s="121"/>
      <c r="M235" s="121">
        <v>0</v>
      </c>
      <c r="N235" s="121"/>
      <c r="O235" s="121">
        <v>0</v>
      </c>
      <c r="P235" s="121"/>
      <c r="Q235" s="121">
        <v>-48</v>
      </c>
      <c r="R235" s="121"/>
      <c r="S235" s="121">
        <v>-57</v>
      </c>
      <c r="T235" s="121"/>
      <c r="U235" s="121">
        <v>-105</v>
      </c>
    </row>
    <row r="236" spans="1:21" x14ac:dyDescent="0.15">
      <c r="A236" s="123" t="s">
        <v>165</v>
      </c>
      <c r="B236" s="120"/>
      <c r="C236" s="121">
        <v>0</v>
      </c>
      <c r="D236" s="121"/>
      <c r="E236" s="121">
        <v>0</v>
      </c>
      <c r="F236" s="121"/>
      <c r="G236" s="121">
        <v>-197</v>
      </c>
      <c r="H236" s="121"/>
      <c r="I236" s="121">
        <v>114</v>
      </c>
      <c r="J236" s="121"/>
      <c r="K236" s="121">
        <v>0</v>
      </c>
      <c r="L236" s="121"/>
      <c r="M236" s="121">
        <v>0</v>
      </c>
      <c r="N236" s="121"/>
      <c r="O236" s="121">
        <v>0</v>
      </c>
      <c r="P236" s="121"/>
      <c r="Q236" s="121">
        <v>-83</v>
      </c>
      <c r="R236" s="121"/>
      <c r="S236" s="121">
        <v>-48</v>
      </c>
      <c r="T236" s="121"/>
      <c r="U236" s="121">
        <v>-131</v>
      </c>
    </row>
    <row r="237" spans="1:21" x14ac:dyDescent="0.15">
      <c r="A237" s="120" t="s">
        <v>164</v>
      </c>
      <c r="B237" s="120"/>
      <c r="C237" s="121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</row>
    <row r="238" spans="1:21" x14ac:dyDescent="0.15">
      <c r="A238" s="122" t="s">
        <v>163</v>
      </c>
      <c r="B238" s="122"/>
      <c r="C238" s="121">
        <v>0</v>
      </c>
      <c r="D238" s="121"/>
      <c r="E238" s="121">
        <v>0</v>
      </c>
      <c r="F238" s="121"/>
      <c r="G238" s="121">
        <v>0</v>
      </c>
      <c r="H238" s="121"/>
      <c r="I238" s="121">
        <v>0</v>
      </c>
      <c r="J238" s="121"/>
      <c r="K238" s="121">
        <v>0</v>
      </c>
      <c r="L238" s="121"/>
      <c r="M238" s="121">
        <v>-158</v>
      </c>
      <c r="N238" s="121"/>
      <c r="O238" s="121">
        <v>0</v>
      </c>
      <c r="P238" s="121"/>
      <c r="Q238" s="121">
        <v>-158</v>
      </c>
      <c r="R238" s="121"/>
      <c r="S238" s="121">
        <v>73</v>
      </c>
      <c r="T238" s="121"/>
      <c r="U238" s="121">
        <v>-85</v>
      </c>
    </row>
    <row r="239" spans="1:21" x14ac:dyDescent="0.15">
      <c r="A239" s="122" t="s">
        <v>79</v>
      </c>
      <c r="B239" s="120"/>
      <c r="C239" s="121">
        <v>0</v>
      </c>
      <c r="D239" s="121"/>
      <c r="E239" s="121">
        <v>0</v>
      </c>
      <c r="F239" s="121"/>
      <c r="G239" s="121">
        <v>0</v>
      </c>
      <c r="H239" s="121"/>
      <c r="I239" s="121">
        <v>0</v>
      </c>
      <c r="J239" s="121"/>
      <c r="K239" s="121">
        <v>0</v>
      </c>
      <c r="L239" s="121"/>
      <c r="M239" s="121">
        <v>0</v>
      </c>
      <c r="N239" s="121"/>
      <c r="O239" s="121">
        <v>2207</v>
      </c>
      <c r="P239" s="121"/>
      <c r="Q239" s="121">
        <v>2207</v>
      </c>
      <c r="R239" s="121"/>
      <c r="S239" s="121">
        <v>109</v>
      </c>
      <c r="T239" s="121"/>
      <c r="U239" s="121">
        <v>2316</v>
      </c>
    </row>
    <row r="240" spans="1:21" x14ac:dyDescent="0.15">
      <c r="A240" s="120" t="s">
        <v>162</v>
      </c>
      <c r="B240" s="120"/>
      <c r="C240" s="121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</row>
    <row r="241" spans="1:21" x14ac:dyDescent="0.15">
      <c r="A241" s="122" t="s">
        <v>161</v>
      </c>
      <c r="B241" s="122"/>
      <c r="C241" s="121">
        <v>0</v>
      </c>
      <c r="D241" s="121"/>
      <c r="E241" s="121">
        <v>0</v>
      </c>
      <c r="F241" s="121"/>
      <c r="G241" s="121">
        <v>0</v>
      </c>
      <c r="H241" s="121"/>
      <c r="I241" s="121">
        <v>110</v>
      </c>
      <c r="J241" s="121"/>
      <c r="K241" s="121">
        <v>0</v>
      </c>
      <c r="L241" s="121"/>
      <c r="M241" s="121">
        <v>0</v>
      </c>
      <c r="N241" s="121"/>
      <c r="O241" s="121">
        <v>-110</v>
      </c>
      <c r="P241" s="121"/>
      <c r="Q241" s="121">
        <v>0</v>
      </c>
      <c r="R241" s="121"/>
      <c r="S241" s="121">
        <v>0</v>
      </c>
      <c r="T241" s="121"/>
      <c r="U241" s="121">
        <v>0</v>
      </c>
    </row>
    <row r="242" spans="1:21" x14ac:dyDescent="0.15">
      <c r="A242" s="122" t="s">
        <v>160</v>
      </c>
      <c r="B242" s="122"/>
      <c r="C242" s="121">
        <v>0</v>
      </c>
      <c r="D242" s="121"/>
      <c r="E242" s="121">
        <v>0</v>
      </c>
      <c r="F242" s="121"/>
      <c r="G242" s="121">
        <v>0</v>
      </c>
      <c r="H242" s="121"/>
      <c r="I242" s="121">
        <v>0</v>
      </c>
      <c r="J242" s="121"/>
      <c r="K242" s="121">
        <v>0</v>
      </c>
      <c r="L242" s="121"/>
      <c r="M242" s="121">
        <v>0</v>
      </c>
      <c r="N242" s="121"/>
      <c r="O242" s="121">
        <v>-568</v>
      </c>
      <c r="P242" s="121"/>
      <c r="Q242" s="121">
        <v>-568</v>
      </c>
      <c r="R242" s="121"/>
      <c r="S242" s="121">
        <v>-190</v>
      </c>
      <c r="T242" s="121"/>
      <c r="U242" s="121">
        <v>-758</v>
      </c>
    </row>
    <row r="243" spans="1:21" x14ac:dyDescent="0.15">
      <c r="A243" s="122" t="s">
        <v>158</v>
      </c>
      <c r="B243" s="122"/>
      <c r="C243" s="121">
        <v>0</v>
      </c>
      <c r="D243" s="121"/>
      <c r="E243" s="121">
        <v>0</v>
      </c>
      <c r="F243" s="121"/>
      <c r="G243" s="121">
        <v>0</v>
      </c>
      <c r="H243" s="121"/>
      <c r="I243" s="121">
        <v>1529</v>
      </c>
      <c r="J243" s="121"/>
      <c r="K243" s="121">
        <v>0</v>
      </c>
      <c r="L243" s="121"/>
      <c r="M243" s="121">
        <v>0</v>
      </c>
      <c r="N243" s="121"/>
      <c r="O243" s="121">
        <v>-1529</v>
      </c>
      <c r="P243" s="121"/>
      <c r="Q243" s="121">
        <v>0</v>
      </c>
      <c r="R243" s="121"/>
      <c r="S243" s="121">
        <v>0</v>
      </c>
      <c r="T243" s="121"/>
      <c r="U243" s="121">
        <v>0</v>
      </c>
    </row>
    <row r="244" spans="1:21" ht="11.25" thickBot="1" x14ac:dyDescent="0.2">
      <c r="A244" s="116" t="s">
        <v>197</v>
      </c>
      <c r="B244" s="117"/>
      <c r="C244" s="118">
        <v>43515</v>
      </c>
      <c r="D244" s="174"/>
      <c r="E244" s="118">
        <v>0</v>
      </c>
      <c r="F244" s="119"/>
      <c r="G244" s="118">
        <v>389</v>
      </c>
      <c r="H244" s="119"/>
      <c r="I244" s="118">
        <v>16253</v>
      </c>
      <c r="J244" s="119"/>
      <c r="K244" s="118">
        <v>0</v>
      </c>
      <c r="L244" s="119"/>
      <c r="M244" s="118">
        <v>-1461</v>
      </c>
      <c r="N244" s="119"/>
      <c r="O244" s="118">
        <v>0</v>
      </c>
      <c r="P244" s="119"/>
      <c r="Q244" s="118">
        <v>58696</v>
      </c>
      <c r="R244" s="119"/>
      <c r="S244" s="118">
        <v>3177</v>
      </c>
      <c r="T244" s="119"/>
      <c r="U244" s="118">
        <v>61873</v>
      </c>
    </row>
    <row r="245" spans="1:21" ht="11.25" thickTop="1" x14ac:dyDescent="0.15">
      <c r="A245" s="111"/>
      <c r="B245" s="111"/>
      <c r="C245" s="111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</row>
    <row r="246" spans="1:21" ht="11.25" thickBot="1" x14ac:dyDescent="0.2">
      <c r="A246" s="127" t="s">
        <v>198</v>
      </c>
      <c r="B246" s="8"/>
      <c r="C246" s="124">
        <v>43515</v>
      </c>
      <c r="D246" s="175"/>
      <c r="E246" s="124">
        <v>0</v>
      </c>
      <c r="F246" s="125">
        <v>0</v>
      </c>
      <c r="G246" s="124">
        <v>529</v>
      </c>
      <c r="H246" s="125">
        <v>0</v>
      </c>
      <c r="I246" s="124">
        <v>12950</v>
      </c>
      <c r="J246" s="125">
        <v>0</v>
      </c>
      <c r="K246" s="124">
        <v>0</v>
      </c>
      <c r="L246" s="125">
        <v>0</v>
      </c>
      <c r="M246" s="124">
        <v>-1762</v>
      </c>
      <c r="N246" s="125">
        <v>0</v>
      </c>
      <c r="O246" s="124">
        <v>0</v>
      </c>
      <c r="P246" s="125"/>
      <c r="Q246" s="124">
        <v>55232</v>
      </c>
      <c r="R246" s="125"/>
      <c r="S246" s="124">
        <v>3125</v>
      </c>
      <c r="T246" s="125"/>
      <c r="U246" s="124">
        <v>58357</v>
      </c>
    </row>
    <row r="247" spans="1:21" ht="11.25" thickTop="1" x14ac:dyDescent="0.15">
      <c r="A247" s="128" t="s">
        <v>194</v>
      </c>
      <c r="B247" s="128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</row>
    <row r="248" spans="1:21" x14ac:dyDescent="0.15">
      <c r="A248" s="129" t="s">
        <v>189</v>
      </c>
      <c r="B248" s="129"/>
      <c r="C248" s="126">
        <v>0</v>
      </c>
      <c r="D248" s="126"/>
      <c r="E248" s="126">
        <v>0</v>
      </c>
      <c r="F248" s="126"/>
      <c r="G248" s="126">
        <v>0</v>
      </c>
      <c r="H248" s="126"/>
      <c r="I248" s="126">
        <v>0</v>
      </c>
      <c r="J248" s="126"/>
      <c r="K248" s="126">
        <v>0</v>
      </c>
      <c r="L248" s="126"/>
      <c r="M248" s="126">
        <v>0</v>
      </c>
      <c r="N248" s="126"/>
      <c r="O248" s="126">
        <v>0</v>
      </c>
      <c r="P248" s="126"/>
      <c r="Q248" s="126">
        <v>0</v>
      </c>
      <c r="R248" s="126"/>
      <c r="S248" s="126">
        <v>2</v>
      </c>
      <c r="T248" s="126"/>
      <c r="U248" s="126">
        <v>2</v>
      </c>
    </row>
    <row r="249" spans="1:21" x14ac:dyDescent="0.15">
      <c r="A249" s="129" t="s">
        <v>167</v>
      </c>
      <c r="B249" s="129"/>
      <c r="C249" s="126">
        <v>0</v>
      </c>
      <c r="D249" s="126"/>
      <c r="E249" s="126">
        <v>0</v>
      </c>
      <c r="F249" s="126"/>
      <c r="G249" s="126">
        <v>0</v>
      </c>
      <c r="H249" s="126"/>
      <c r="I249" s="126">
        <v>3</v>
      </c>
      <c r="J249" s="126"/>
      <c r="K249" s="126">
        <v>0</v>
      </c>
      <c r="L249" s="126"/>
      <c r="M249" s="126">
        <v>0</v>
      </c>
      <c r="N249" s="126"/>
      <c r="O249" s="126">
        <v>0</v>
      </c>
      <c r="P249" s="126"/>
      <c r="Q249" s="126">
        <v>3</v>
      </c>
      <c r="R249" s="126"/>
      <c r="S249" s="126">
        <v>0</v>
      </c>
      <c r="T249" s="126"/>
      <c r="U249" s="126">
        <v>3</v>
      </c>
    </row>
    <row r="250" spans="1:21" x14ac:dyDescent="0.15">
      <c r="A250" s="129" t="s">
        <v>166</v>
      </c>
      <c r="B250" s="129"/>
      <c r="C250" s="126">
        <v>0</v>
      </c>
      <c r="D250" s="126"/>
      <c r="E250" s="126">
        <v>0</v>
      </c>
      <c r="F250" s="126"/>
      <c r="G250" s="126">
        <v>0</v>
      </c>
      <c r="H250" s="126"/>
      <c r="I250" s="126">
        <v>-3729</v>
      </c>
      <c r="J250" s="126"/>
      <c r="K250" s="126">
        <v>0</v>
      </c>
      <c r="L250" s="126"/>
      <c r="M250" s="126">
        <v>0</v>
      </c>
      <c r="N250" s="126"/>
      <c r="O250" s="126">
        <v>0</v>
      </c>
      <c r="P250" s="126"/>
      <c r="Q250" s="126">
        <v>-3729</v>
      </c>
      <c r="R250" s="126"/>
      <c r="S250" s="126">
        <v>0</v>
      </c>
      <c r="T250" s="126"/>
      <c r="U250" s="126">
        <v>-3729</v>
      </c>
    </row>
    <row r="251" spans="1:21" x14ac:dyDescent="0.15">
      <c r="A251" s="130" t="s">
        <v>165</v>
      </c>
      <c r="B251" s="128"/>
      <c r="C251" s="126">
        <v>0</v>
      </c>
      <c r="D251" s="126"/>
      <c r="E251" s="126">
        <v>0</v>
      </c>
      <c r="F251" s="126"/>
      <c r="G251" s="126">
        <v>57</v>
      </c>
      <c r="H251" s="126"/>
      <c r="I251" s="126">
        <v>88</v>
      </c>
      <c r="J251" s="126"/>
      <c r="K251" s="126">
        <v>0</v>
      </c>
      <c r="L251" s="126"/>
      <c r="M251" s="126">
        <v>0</v>
      </c>
      <c r="N251" s="126"/>
      <c r="O251" s="126">
        <v>0</v>
      </c>
      <c r="P251" s="126"/>
      <c r="Q251" s="126">
        <v>145</v>
      </c>
      <c r="R251" s="126"/>
      <c r="S251" s="126">
        <v>13</v>
      </c>
      <c r="T251" s="126"/>
      <c r="U251" s="126">
        <v>158</v>
      </c>
    </row>
    <row r="252" spans="1:21" x14ac:dyDescent="0.15">
      <c r="A252" s="128" t="s">
        <v>164</v>
      </c>
      <c r="B252" s="128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</row>
    <row r="253" spans="1:21" x14ac:dyDescent="0.15">
      <c r="A253" s="129" t="s">
        <v>163</v>
      </c>
      <c r="B253" s="129"/>
      <c r="C253" s="126">
        <v>0</v>
      </c>
      <c r="D253" s="126"/>
      <c r="E253" s="126">
        <v>0</v>
      </c>
      <c r="F253" s="126"/>
      <c r="G253" s="126">
        <v>0</v>
      </c>
      <c r="H253" s="126"/>
      <c r="I253" s="126">
        <v>0</v>
      </c>
      <c r="J253" s="126"/>
      <c r="K253" s="126">
        <v>0</v>
      </c>
      <c r="L253" s="126"/>
      <c r="M253" s="126">
        <v>459</v>
      </c>
      <c r="N253" s="126"/>
      <c r="O253" s="126">
        <v>0</v>
      </c>
      <c r="P253" s="126"/>
      <c r="Q253" s="126">
        <v>459</v>
      </c>
      <c r="R253" s="126"/>
      <c r="S253" s="126">
        <v>32</v>
      </c>
      <c r="T253" s="126"/>
      <c r="U253" s="126">
        <v>491</v>
      </c>
    </row>
    <row r="254" spans="1:21" x14ac:dyDescent="0.15">
      <c r="A254" s="129" t="s">
        <v>181</v>
      </c>
      <c r="B254" s="128"/>
      <c r="C254" s="126">
        <v>0</v>
      </c>
      <c r="D254" s="126"/>
      <c r="E254" s="126">
        <v>0</v>
      </c>
      <c r="F254" s="126"/>
      <c r="G254" s="126">
        <v>0</v>
      </c>
      <c r="H254" s="126"/>
      <c r="I254" s="126">
        <v>0</v>
      </c>
      <c r="J254" s="126"/>
      <c r="K254" s="126">
        <v>0</v>
      </c>
      <c r="L254" s="126"/>
      <c r="M254" s="126">
        <v>0</v>
      </c>
      <c r="N254" s="126"/>
      <c r="O254" s="126">
        <v>7056</v>
      </c>
      <c r="P254" s="126"/>
      <c r="Q254" s="126">
        <v>7056</v>
      </c>
      <c r="R254" s="126"/>
      <c r="S254" s="126">
        <v>288</v>
      </c>
      <c r="T254" s="126"/>
      <c r="U254" s="126">
        <v>7344</v>
      </c>
    </row>
    <row r="255" spans="1:21" x14ac:dyDescent="0.15">
      <c r="A255" s="128" t="s">
        <v>162</v>
      </c>
      <c r="B255" s="128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</row>
    <row r="256" spans="1:21" x14ac:dyDescent="0.15">
      <c r="A256" s="129" t="s">
        <v>161</v>
      </c>
      <c r="B256" s="129"/>
      <c r="C256" s="126">
        <v>0</v>
      </c>
      <c r="D256" s="126"/>
      <c r="E256" s="126">
        <v>0</v>
      </c>
      <c r="F256" s="126"/>
      <c r="G256" s="126">
        <v>0</v>
      </c>
      <c r="H256" s="126"/>
      <c r="I256" s="126">
        <v>353</v>
      </c>
      <c r="J256" s="126"/>
      <c r="K256" s="126">
        <v>0</v>
      </c>
      <c r="L256" s="126"/>
      <c r="M256" s="126">
        <v>0</v>
      </c>
      <c r="N256" s="126"/>
      <c r="O256" s="126">
        <v>-353</v>
      </c>
      <c r="P256" s="126"/>
      <c r="Q256" s="126">
        <v>0</v>
      </c>
      <c r="R256" s="126"/>
      <c r="S256" s="126">
        <v>0</v>
      </c>
      <c r="T256" s="126"/>
      <c r="U256" s="126">
        <v>0</v>
      </c>
    </row>
    <row r="257" spans="1:21" x14ac:dyDescent="0.15">
      <c r="A257" s="129" t="s">
        <v>160</v>
      </c>
      <c r="B257" s="129"/>
      <c r="C257" s="126">
        <v>0</v>
      </c>
      <c r="D257" s="126"/>
      <c r="E257" s="126">
        <v>0</v>
      </c>
      <c r="F257" s="126"/>
      <c r="G257" s="126">
        <v>0</v>
      </c>
      <c r="H257" s="126"/>
      <c r="I257" s="126">
        <v>0</v>
      </c>
      <c r="J257" s="126"/>
      <c r="K257" s="126">
        <v>0</v>
      </c>
      <c r="L257" s="126"/>
      <c r="M257" s="126">
        <v>0</v>
      </c>
      <c r="N257" s="126"/>
      <c r="O257" s="126">
        <v>-1823</v>
      </c>
      <c r="P257" s="126"/>
      <c r="Q257" s="126">
        <v>-1823</v>
      </c>
      <c r="R257" s="126"/>
      <c r="S257" s="126">
        <v>-170</v>
      </c>
      <c r="T257" s="126"/>
      <c r="U257" s="126">
        <v>-1993</v>
      </c>
    </row>
    <row r="258" spans="1:21" x14ac:dyDescent="0.15">
      <c r="A258" s="129" t="s">
        <v>159</v>
      </c>
      <c r="B258" s="129"/>
      <c r="C258" s="126">
        <v>0</v>
      </c>
      <c r="D258" s="126"/>
      <c r="E258" s="126">
        <v>0</v>
      </c>
      <c r="F258" s="126"/>
      <c r="G258" s="126">
        <v>0</v>
      </c>
      <c r="H258" s="126"/>
      <c r="I258" s="126">
        <v>48</v>
      </c>
      <c r="J258" s="126"/>
      <c r="K258" s="126">
        <v>0</v>
      </c>
      <c r="L258" s="126"/>
      <c r="M258" s="126">
        <v>0</v>
      </c>
      <c r="N258" s="126"/>
      <c r="O258" s="126">
        <v>-48</v>
      </c>
      <c r="P258" s="126"/>
      <c r="Q258" s="126">
        <v>0</v>
      </c>
      <c r="R258" s="126"/>
      <c r="S258" s="126">
        <v>0</v>
      </c>
      <c r="T258" s="126"/>
      <c r="U258" s="126">
        <v>0</v>
      </c>
    </row>
    <row r="259" spans="1:21" x14ac:dyDescent="0.15">
      <c r="A259" s="129" t="s">
        <v>158</v>
      </c>
      <c r="B259" s="129"/>
      <c r="C259" s="126">
        <v>0</v>
      </c>
      <c r="D259" s="126"/>
      <c r="E259" s="126">
        <v>0</v>
      </c>
      <c r="F259" s="126"/>
      <c r="G259" s="126">
        <v>0</v>
      </c>
      <c r="H259" s="126"/>
      <c r="I259" s="126">
        <v>4832</v>
      </c>
      <c r="J259" s="126"/>
      <c r="K259" s="126">
        <v>0</v>
      </c>
      <c r="L259" s="126"/>
      <c r="M259" s="126">
        <v>0</v>
      </c>
      <c r="N259" s="126"/>
      <c r="O259" s="126">
        <v>-4832</v>
      </c>
      <c r="P259" s="126"/>
      <c r="Q259" s="126">
        <v>0</v>
      </c>
      <c r="R259" s="126"/>
      <c r="S259" s="126">
        <v>0</v>
      </c>
      <c r="T259" s="126"/>
      <c r="U259" s="126">
        <v>0</v>
      </c>
    </row>
    <row r="260" spans="1:21" ht="11.25" thickBot="1" x14ac:dyDescent="0.2">
      <c r="A260" s="127" t="s">
        <v>193</v>
      </c>
      <c r="B260" s="8"/>
      <c r="C260" s="124">
        <v>43515</v>
      </c>
      <c r="D260" s="175"/>
      <c r="E260" s="124">
        <v>0</v>
      </c>
      <c r="F260" s="125">
        <v>0</v>
      </c>
      <c r="G260" s="124">
        <v>586</v>
      </c>
      <c r="H260" s="125">
        <v>0</v>
      </c>
      <c r="I260" s="124">
        <v>14545</v>
      </c>
      <c r="J260" s="125">
        <v>0</v>
      </c>
      <c r="K260" s="124">
        <v>0</v>
      </c>
      <c r="L260" s="125">
        <v>0</v>
      </c>
      <c r="M260" s="124">
        <v>-1303</v>
      </c>
      <c r="N260" s="125">
        <v>0</v>
      </c>
      <c r="O260" s="124">
        <v>0</v>
      </c>
      <c r="P260" s="125">
        <v>0</v>
      </c>
      <c r="Q260" s="124">
        <v>57343</v>
      </c>
      <c r="R260" s="125">
        <v>0</v>
      </c>
      <c r="S260" s="124">
        <v>3290</v>
      </c>
      <c r="T260" s="125">
        <v>0</v>
      </c>
      <c r="U260" s="124">
        <v>60633</v>
      </c>
    </row>
    <row r="261" spans="1:21" ht="11.25" thickTop="1" x14ac:dyDescent="0.15">
      <c r="A261" s="111"/>
      <c r="B261" s="111"/>
      <c r="C261" s="111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</row>
    <row r="262" spans="1:21" ht="11.25" thickBot="1" x14ac:dyDescent="0.2">
      <c r="A262" s="127" t="s">
        <v>198</v>
      </c>
      <c r="B262" s="8"/>
      <c r="C262" s="124">
        <v>43515</v>
      </c>
      <c r="D262" s="175"/>
      <c r="E262" s="124">
        <v>0</v>
      </c>
      <c r="F262" s="125">
        <v>0</v>
      </c>
      <c r="G262" s="124">
        <v>529</v>
      </c>
      <c r="H262" s="125">
        <v>0</v>
      </c>
      <c r="I262" s="124">
        <v>12950</v>
      </c>
      <c r="J262" s="125">
        <v>0</v>
      </c>
      <c r="K262" s="124">
        <v>0</v>
      </c>
      <c r="L262" s="125">
        <v>0</v>
      </c>
      <c r="M262" s="124">
        <v>-1762</v>
      </c>
      <c r="N262" s="125">
        <v>0</v>
      </c>
      <c r="O262" s="124">
        <v>0</v>
      </c>
      <c r="P262" s="125"/>
      <c r="Q262" s="124">
        <v>55232</v>
      </c>
      <c r="R262" s="125"/>
      <c r="S262" s="124">
        <v>3125</v>
      </c>
      <c r="T262" s="125"/>
      <c r="U262" s="124">
        <v>58357</v>
      </c>
    </row>
    <row r="263" spans="1:21" ht="11.25" thickTop="1" x14ac:dyDescent="0.15">
      <c r="A263" s="128" t="s">
        <v>194</v>
      </c>
      <c r="B263" s="128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</row>
    <row r="264" spans="1:21" x14ac:dyDescent="0.15">
      <c r="A264" s="129" t="s">
        <v>189</v>
      </c>
      <c r="B264" s="129"/>
      <c r="C264" s="126">
        <v>0</v>
      </c>
      <c r="D264" s="126"/>
      <c r="E264" s="126">
        <v>0</v>
      </c>
      <c r="F264" s="126"/>
      <c r="G264" s="126">
        <v>0</v>
      </c>
      <c r="H264" s="126"/>
      <c r="I264" s="126">
        <v>0</v>
      </c>
      <c r="J264" s="126"/>
      <c r="K264" s="126">
        <v>0</v>
      </c>
      <c r="L264" s="126"/>
      <c r="M264" s="126">
        <v>0</v>
      </c>
      <c r="N264" s="126"/>
      <c r="O264" s="126">
        <v>0</v>
      </c>
      <c r="P264" s="126"/>
      <c r="Q264" s="126">
        <v>0</v>
      </c>
      <c r="R264" s="126"/>
      <c r="S264" s="126">
        <v>1</v>
      </c>
      <c r="T264" s="126"/>
      <c r="U264" s="126">
        <v>1</v>
      </c>
    </row>
    <row r="265" spans="1:21" x14ac:dyDescent="0.15">
      <c r="A265" s="129" t="s">
        <v>167</v>
      </c>
      <c r="B265" s="129"/>
      <c r="C265" s="126">
        <v>0</v>
      </c>
      <c r="D265" s="126"/>
      <c r="E265" s="126">
        <v>0</v>
      </c>
      <c r="F265" s="126"/>
      <c r="G265" s="126">
        <v>0</v>
      </c>
      <c r="H265" s="126"/>
      <c r="I265" s="126">
        <v>2</v>
      </c>
      <c r="J265" s="126"/>
      <c r="K265" s="126">
        <v>0</v>
      </c>
      <c r="L265" s="126"/>
      <c r="M265" s="126">
        <v>0</v>
      </c>
      <c r="N265" s="126"/>
      <c r="O265" s="126">
        <v>0</v>
      </c>
      <c r="P265" s="126"/>
      <c r="Q265" s="126">
        <v>2</v>
      </c>
      <c r="R265" s="126"/>
      <c r="S265" s="126">
        <v>0</v>
      </c>
      <c r="T265" s="126"/>
      <c r="U265" s="126">
        <v>2</v>
      </c>
    </row>
    <row r="266" spans="1:21" x14ac:dyDescent="0.15">
      <c r="A266" s="129" t="s">
        <v>166</v>
      </c>
      <c r="B266" s="129"/>
      <c r="C266" s="126">
        <v>0</v>
      </c>
      <c r="D266" s="126"/>
      <c r="E266" s="126">
        <v>0</v>
      </c>
      <c r="F266" s="126"/>
      <c r="G266" s="126">
        <v>0</v>
      </c>
      <c r="H266" s="126"/>
      <c r="I266" s="126">
        <v>-3729</v>
      </c>
      <c r="J266" s="126"/>
      <c r="K266" s="126">
        <v>0</v>
      </c>
      <c r="L266" s="126"/>
      <c r="M266" s="126">
        <v>0</v>
      </c>
      <c r="N266" s="126"/>
      <c r="O266" s="126">
        <v>0</v>
      </c>
      <c r="P266" s="126"/>
      <c r="Q266" s="126">
        <v>-3729</v>
      </c>
      <c r="R266" s="126"/>
      <c r="S266" s="126">
        <v>-90</v>
      </c>
      <c r="T266" s="126"/>
      <c r="U266" s="126">
        <v>-3819</v>
      </c>
    </row>
    <row r="267" spans="1:21" x14ac:dyDescent="0.15">
      <c r="A267" s="130" t="s">
        <v>165</v>
      </c>
      <c r="B267" s="128"/>
      <c r="C267" s="126">
        <v>0</v>
      </c>
      <c r="D267" s="126"/>
      <c r="E267" s="126">
        <v>0</v>
      </c>
      <c r="F267" s="126"/>
      <c r="G267" s="126">
        <v>-68</v>
      </c>
      <c r="H267" s="126"/>
      <c r="I267" s="126">
        <v>35</v>
      </c>
      <c r="J267" s="126"/>
      <c r="K267" s="126">
        <v>0</v>
      </c>
      <c r="L267" s="126"/>
      <c r="M267" s="126">
        <v>0</v>
      </c>
      <c r="N267" s="126"/>
      <c r="O267" s="126">
        <v>0</v>
      </c>
      <c r="P267" s="126"/>
      <c r="Q267" s="126">
        <v>-33</v>
      </c>
      <c r="R267" s="126"/>
      <c r="S267" s="126">
        <v>5</v>
      </c>
      <c r="T267" s="126"/>
      <c r="U267" s="126">
        <v>-28</v>
      </c>
    </row>
    <row r="268" spans="1:21" x14ac:dyDescent="0.15">
      <c r="A268" s="128" t="s">
        <v>164</v>
      </c>
      <c r="B268" s="128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</row>
    <row r="269" spans="1:21" x14ac:dyDescent="0.15">
      <c r="A269" s="129" t="s">
        <v>163</v>
      </c>
      <c r="B269" s="129"/>
      <c r="C269" s="126">
        <v>0</v>
      </c>
      <c r="D269" s="126"/>
      <c r="E269" s="126">
        <v>0</v>
      </c>
      <c r="F269" s="126"/>
      <c r="G269" s="126">
        <v>0</v>
      </c>
      <c r="H269" s="126"/>
      <c r="I269" s="126">
        <v>0</v>
      </c>
      <c r="J269" s="126"/>
      <c r="K269" s="126">
        <v>0</v>
      </c>
      <c r="L269" s="126"/>
      <c r="M269" s="126">
        <v>434</v>
      </c>
      <c r="N269" s="126"/>
      <c r="O269" s="126">
        <v>0</v>
      </c>
      <c r="P269" s="126"/>
      <c r="Q269" s="126">
        <v>434</v>
      </c>
      <c r="R269" s="126"/>
      <c r="S269" s="126">
        <v>-44</v>
      </c>
      <c r="T269" s="126"/>
      <c r="U269" s="126">
        <v>390</v>
      </c>
    </row>
    <row r="270" spans="1:21" x14ac:dyDescent="0.15">
      <c r="A270" s="129" t="s">
        <v>79</v>
      </c>
      <c r="B270" s="128"/>
      <c r="C270" s="126">
        <v>0</v>
      </c>
      <c r="D270" s="126"/>
      <c r="E270" s="126">
        <v>0</v>
      </c>
      <c r="F270" s="126"/>
      <c r="G270" s="126">
        <v>0</v>
      </c>
      <c r="H270" s="126"/>
      <c r="I270" s="126">
        <v>0</v>
      </c>
      <c r="J270" s="126"/>
      <c r="K270" s="126">
        <v>0</v>
      </c>
      <c r="L270" s="126"/>
      <c r="M270" s="126">
        <v>0</v>
      </c>
      <c r="N270" s="126"/>
      <c r="O270" s="126">
        <v>3394</v>
      </c>
      <c r="P270" s="126"/>
      <c r="Q270" s="126">
        <v>3394</v>
      </c>
      <c r="R270" s="126"/>
      <c r="S270" s="126">
        <v>97</v>
      </c>
      <c r="T270" s="126"/>
      <c r="U270" s="126">
        <v>3491</v>
      </c>
    </row>
    <row r="271" spans="1:21" x14ac:dyDescent="0.15">
      <c r="A271" s="128" t="s">
        <v>162</v>
      </c>
      <c r="B271" s="128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</row>
    <row r="272" spans="1:21" x14ac:dyDescent="0.15">
      <c r="A272" s="129" t="s">
        <v>161</v>
      </c>
      <c r="B272" s="129"/>
      <c r="C272" s="126">
        <v>0</v>
      </c>
      <c r="D272" s="126"/>
      <c r="E272" s="126">
        <v>0</v>
      </c>
      <c r="F272" s="126"/>
      <c r="G272" s="126">
        <v>0</v>
      </c>
      <c r="H272" s="126"/>
      <c r="I272" s="126">
        <v>170</v>
      </c>
      <c r="J272" s="126"/>
      <c r="K272" s="126">
        <v>0</v>
      </c>
      <c r="L272" s="126"/>
      <c r="M272" s="126">
        <v>0</v>
      </c>
      <c r="N272" s="126"/>
      <c r="O272" s="126">
        <v>-170</v>
      </c>
      <c r="P272" s="126"/>
      <c r="Q272" s="126">
        <v>0</v>
      </c>
      <c r="R272" s="126"/>
      <c r="S272" s="126">
        <v>0</v>
      </c>
      <c r="T272" s="126"/>
      <c r="U272" s="126">
        <v>0</v>
      </c>
    </row>
    <row r="273" spans="1:21" x14ac:dyDescent="0.15">
      <c r="A273" s="129" t="s">
        <v>200</v>
      </c>
      <c r="B273" s="129"/>
      <c r="C273" s="126">
        <v>0</v>
      </c>
      <c r="D273" s="126"/>
      <c r="E273" s="126">
        <v>0</v>
      </c>
      <c r="F273" s="126"/>
      <c r="G273" s="126">
        <v>0</v>
      </c>
      <c r="H273" s="126"/>
      <c r="I273" s="126">
        <v>0</v>
      </c>
      <c r="J273" s="126"/>
      <c r="K273" s="126">
        <v>0</v>
      </c>
      <c r="L273" s="126"/>
      <c r="M273" s="126">
        <v>0</v>
      </c>
      <c r="N273" s="126"/>
      <c r="O273" s="126">
        <v>-806</v>
      </c>
      <c r="P273" s="126"/>
      <c r="Q273" s="126">
        <v>-806</v>
      </c>
      <c r="R273" s="126"/>
      <c r="S273" s="126">
        <v>0</v>
      </c>
      <c r="T273" s="126"/>
      <c r="U273" s="126">
        <v>-806</v>
      </c>
    </row>
    <row r="274" spans="1:21" x14ac:dyDescent="0.15">
      <c r="A274" s="129" t="s">
        <v>158</v>
      </c>
      <c r="B274" s="129"/>
      <c r="C274" s="126">
        <v>0</v>
      </c>
      <c r="D274" s="126"/>
      <c r="E274" s="126">
        <v>0</v>
      </c>
      <c r="F274" s="126"/>
      <c r="G274" s="126">
        <v>0</v>
      </c>
      <c r="H274" s="126"/>
      <c r="I274" s="126">
        <v>2418</v>
      </c>
      <c r="J274" s="126"/>
      <c r="K274" s="126">
        <v>0</v>
      </c>
      <c r="L274" s="126"/>
      <c r="M274" s="126">
        <v>0</v>
      </c>
      <c r="N274" s="126"/>
      <c r="O274" s="126">
        <v>-2418</v>
      </c>
      <c r="P274" s="126"/>
      <c r="Q274" s="126">
        <v>0</v>
      </c>
      <c r="R274" s="126"/>
      <c r="S274" s="126">
        <v>0</v>
      </c>
      <c r="T274" s="126"/>
      <c r="U274" s="126">
        <v>0</v>
      </c>
    </row>
    <row r="275" spans="1:21" ht="11.25" thickBot="1" x14ac:dyDescent="0.2">
      <c r="A275" s="127" t="s">
        <v>201</v>
      </c>
      <c r="B275" s="8"/>
      <c r="C275" s="124">
        <v>43515</v>
      </c>
      <c r="D275" s="175"/>
      <c r="E275" s="124">
        <v>0</v>
      </c>
      <c r="F275" s="125">
        <v>0</v>
      </c>
      <c r="G275" s="124">
        <v>461</v>
      </c>
      <c r="H275" s="125">
        <v>0</v>
      </c>
      <c r="I275" s="124">
        <v>11846</v>
      </c>
      <c r="J275" s="125">
        <v>0</v>
      </c>
      <c r="K275" s="124">
        <v>0</v>
      </c>
      <c r="L275" s="125">
        <v>0</v>
      </c>
      <c r="M275" s="124">
        <v>-1328</v>
      </c>
      <c r="N275" s="125">
        <v>0</v>
      </c>
      <c r="O275" s="124">
        <v>0</v>
      </c>
      <c r="P275" s="125">
        <v>0</v>
      </c>
      <c r="Q275" s="124">
        <v>54494</v>
      </c>
      <c r="R275" s="125">
        <v>0</v>
      </c>
      <c r="S275" s="124">
        <v>3094</v>
      </c>
      <c r="T275" s="125">
        <v>0</v>
      </c>
      <c r="U275" s="124">
        <v>57588</v>
      </c>
    </row>
    <row r="276" spans="1:21" ht="11.25" thickTop="1" x14ac:dyDescent="0.15">
      <c r="A276" s="111"/>
      <c r="B276" s="111"/>
      <c r="C276" s="111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</row>
    <row r="277" spans="1:21" ht="11.25" thickBot="1" x14ac:dyDescent="0.2">
      <c r="A277" s="127" t="s">
        <v>198</v>
      </c>
      <c r="B277" s="8"/>
      <c r="C277" s="124">
        <v>43515</v>
      </c>
      <c r="D277" s="175"/>
      <c r="E277" s="124">
        <v>0</v>
      </c>
      <c r="F277" s="125">
        <v>0</v>
      </c>
      <c r="G277" s="124">
        <v>529</v>
      </c>
      <c r="H277" s="125">
        <v>0</v>
      </c>
      <c r="I277" s="124">
        <v>12950</v>
      </c>
      <c r="J277" s="125">
        <v>0</v>
      </c>
      <c r="K277" s="124">
        <v>0</v>
      </c>
      <c r="L277" s="125">
        <v>0</v>
      </c>
      <c r="M277" s="124">
        <v>-1762</v>
      </c>
      <c r="N277" s="125">
        <v>0</v>
      </c>
      <c r="O277" s="124">
        <v>0</v>
      </c>
      <c r="P277" s="125"/>
      <c r="Q277" s="124">
        <v>55232</v>
      </c>
      <c r="R277" s="125"/>
      <c r="S277" s="124">
        <v>3125</v>
      </c>
      <c r="T277" s="125"/>
      <c r="U277" s="124">
        <v>58357</v>
      </c>
    </row>
    <row r="278" spans="1:21" ht="11.25" thickTop="1" x14ac:dyDescent="0.15">
      <c r="A278" s="128" t="s">
        <v>194</v>
      </c>
      <c r="B278" s="128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</row>
    <row r="279" spans="1:21" x14ac:dyDescent="0.15">
      <c r="A279" s="129" t="s">
        <v>202</v>
      </c>
      <c r="B279" s="129"/>
      <c r="C279" s="126">
        <v>0</v>
      </c>
      <c r="D279" s="126"/>
      <c r="E279" s="126">
        <v>0</v>
      </c>
      <c r="F279" s="126"/>
      <c r="G279" s="126">
        <v>0</v>
      </c>
      <c r="H279" s="126"/>
      <c r="I279" s="126">
        <v>0</v>
      </c>
      <c r="J279" s="126"/>
      <c r="K279" s="126">
        <v>0</v>
      </c>
      <c r="L279" s="126"/>
      <c r="M279" s="126">
        <v>0</v>
      </c>
      <c r="N279" s="126"/>
      <c r="O279" s="126">
        <v>0</v>
      </c>
      <c r="P279" s="126"/>
      <c r="Q279" s="126">
        <v>0</v>
      </c>
      <c r="R279" s="126"/>
      <c r="S279" s="126">
        <v>-57</v>
      </c>
      <c r="T279" s="126"/>
      <c r="U279" s="126">
        <v>-57</v>
      </c>
    </row>
    <row r="280" spans="1:21" x14ac:dyDescent="0.15">
      <c r="A280" s="129" t="s">
        <v>167</v>
      </c>
      <c r="B280" s="129"/>
      <c r="C280" s="126">
        <v>0</v>
      </c>
      <c r="D280" s="126"/>
      <c r="E280" s="126">
        <v>0</v>
      </c>
      <c r="F280" s="126"/>
      <c r="G280" s="126">
        <v>0</v>
      </c>
      <c r="H280" s="126"/>
      <c r="I280" s="126">
        <v>2</v>
      </c>
      <c r="J280" s="126"/>
      <c r="K280" s="126">
        <v>0</v>
      </c>
      <c r="L280" s="126"/>
      <c r="M280" s="126">
        <v>0</v>
      </c>
      <c r="N280" s="126"/>
      <c r="O280" s="126">
        <v>0</v>
      </c>
      <c r="P280" s="126"/>
      <c r="Q280" s="126">
        <v>2</v>
      </c>
      <c r="R280" s="126"/>
      <c r="S280" s="126">
        <v>0</v>
      </c>
      <c r="T280" s="126"/>
      <c r="U280" s="126">
        <v>2</v>
      </c>
    </row>
    <row r="281" spans="1:21" x14ac:dyDescent="0.15">
      <c r="A281" s="129" t="s">
        <v>166</v>
      </c>
      <c r="B281" s="129"/>
      <c r="C281" s="126">
        <v>0</v>
      </c>
      <c r="D281" s="126"/>
      <c r="E281" s="126">
        <v>0</v>
      </c>
      <c r="F281" s="126"/>
      <c r="G281" s="126">
        <v>0</v>
      </c>
      <c r="H281" s="126"/>
      <c r="I281" s="126">
        <v>-3729</v>
      </c>
      <c r="J281" s="126"/>
      <c r="K281" s="126">
        <v>0</v>
      </c>
      <c r="L281" s="126"/>
      <c r="M281" s="126">
        <v>0</v>
      </c>
      <c r="N281" s="126"/>
      <c r="O281" s="126">
        <v>0</v>
      </c>
      <c r="P281" s="126"/>
      <c r="Q281" s="126">
        <v>-3729</v>
      </c>
      <c r="R281" s="126"/>
      <c r="S281" s="126">
        <v>-90</v>
      </c>
      <c r="T281" s="126"/>
      <c r="U281" s="126">
        <v>-3819</v>
      </c>
    </row>
    <row r="282" spans="1:21" x14ac:dyDescent="0.15">
      <c r="A282" s="130" t="s">
        <v>203</v>
      </c>
      <c r="B282" s="128"/>
      <c r="C282" s="126">
        <v>0</v>
      </c>
      <c r="D282" s="126"/>
      <c r="E282" s="126">
        <v>0</v>
      </c>
      <c r="F282" s="126"/>
      <c r="G282" s="126">
        <v>-131</v>
      </c>
      <c r="H282" s="126"/>
      <c r="I282" s="126">
        <v>40</v>
      </c>
      <c r="J282" s="126"/>
      <c r="K282" s="126">
        <v>0</v>
      </c>
      <c r="L282" s="126"/>
      <c r="M282" s="126">
        <v>0</v>
      </c>
      <c r="N282" s="126"/>
      <c r="O282" s="126">
        <v>0</v>
      </c>
      <c r="P282" s="126"/>
      <c r="Q282" s="126">
        <v>-91</v>
      </c>
      <c r="R282" s="126"/>
      <c r="S282" s="126">
        <v>0</v>
      </c>
      <c r="T282" s="126"/>
      <c r="U282" s="126">
        <v>-91</v>
      </c>
    </row>
    <row r="283" spans="1:21" x14ac:dyDescent="0.15">
      <c r="A283" s="128" t="s">
        <v>163</v>
      </c>
      <c r="B283" s="128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</row>
    <row r="284" spans="1:21" x14ac:dyDescent="0.15">
      <c r="A284" s="129" t="s">
        <v>204</v>
      </c>
      <c r="B284" s="129"/>
      <c r="C284" s="126">
        <v>0</v>
      </c>
      <c r="D284" s="126"/>
      <c r="E284" s="126">
        <v>0</v>
      </c>
      <c r="F284" s="126"/>
      <c r="G284" s="126">
        <v>0</v>
      </c>
      <c r="H284" s="126"/>
      <c r="I284" s="126">
        <v>0</v>
      </c>
      <c r="J284" s="126"/>
      <c r="K284" s="126">
        <v>0</v>
      </c>
      <c r="L284" s="126"/>
      <c r="M284" s="126">
        <v>254</v>
      </c>
      <c r="N284" s="126"/>
      <c r="O284" s="126">
        <v>0</v>
      </c>
      <c r="P284" s="126"/>
      <c r="Q284" s="126">
        <v>254</v>
      </c>
      <c r="R284" s="126"/>
      <c r="S284" s="126">
        <v>0</v>
      </c>
      <c r="T284" s="126"/>
      <c r="U284" s="126">
        <v>254</v>
      </c>
    </row>
    <row r="285" spans="1:21" x14ac:dyDescent="0.15">
      <c r="A285" s="128" t="s">
        <v>79</v>
      </c>
      <c r="B285" s="128"/>
      <c r="C285" s="126">
        <v>0</v>
      </c>
      <c r="D285" s="126"/>
      <c r="E285" s="126">
        <v>0</v>
      </c>
      <c r="F285" s="126"/>
      <c r="G285" s="126">
        <v>0</v>
      </c>
      <c r="H285" s="126"/>
      <c r="I285" s="126">
        <v>0</v>
      </c>
      <c r="J285" s="126"/>
      <c r="K285" s="126">
        <v>0</v>
      </c>
      <c r="L285" s="126"/>
      <c r="M285" s="126">
        <v>0</v>
      </c>
      <c r="N285" s="126"/>
      <c r="O285" s="126">
        <v>1610</v>
      </c>
      <c r="P285" s="126"/>
      <c r="Q285" s="126">
        <v>1610</v>
      </c>
      <c r="R285" s="126"/>
      <c r="S285" s="126">
        <v>17</v>
      </c>
      <c r="T285" s="126"/>
      <c r="U285" s="126">
        <v>1627</v>
      </c>
    </row>
    <row r="286" spans="1:21" x14ac:dyDescent="0.15">
      <c r="A286" s="128" t="s">
        <v>162</v>
      </c>
      <c r="B286" s="128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</row>
    <row r="287" spans="1:21" x14ac:dyDescent="0.15">
      <c r="A287" s="129" t="s">
        <v>161</v>
      </c>
      <c r="B287" s="129"/>
      <c r="C287" s="126">
        <v>0</v>
      </c>
      <c r="D287" s="126"/>
      <c r="E287" s="126">
        <v>0</v>
      </c>
      <c r="F287" s="126"/>
      <c r="G287" s="126">
        <v>0</v>
      </c>
      <c r="H287" s="126"/>
      <c r="I287" s="126">
        <v>81</v>
      </c>
      <c r="J287" s="126"/>
      <c r="K287" s="126">
        <v>0</v>
      </c>
      <c r="L287" s="126"/>
      <c r="M287" s="126">
        <v>0</v>
      </c>
      <c r="N287" s="126"/>
      <c r="O287" s="126">
        <v>-81</v>
      </c>
      <c r="P287" s="126"/>
      <c r="Q287" s="126">
        <v>0</v>
      </c>
      <c r="R287" s="126"/>
      <c r="S287" s="126">
        <v>0</v>
      </c>
      <c r="T287" s="126"/>
      <c r="U287" s="126">
        <v>0</v>
      </c>
    </row>
    <row r="288" spans="1:21" x14ac:dyDescent="0.15">
      <c r="A288" s="129" t="s">
        <v>200</v>
      </c>
      <c r="B288" s="129"/>
      <c r="C288" s="126">
        <v>0</v>
      </c>
      <c r="D288" s="126"/>
      <c r="E288" s="126">
        <v>0</v>
      </c>
      <c r="F288" s="126"/>
      <c r="G288" s="126">
        <v>0</v>
      </c>
      <c r="H288" s="126"/>
      <c r="I288" s="126">
        <v>0</v>
      </c>
      <c r="J288" s="126"/>
      <c r="K288" s="126">
        <v>0</v>
      </c>
      <c r="L288" s="126"/>
      <c r="M288" s="126">
        <v>0</v>
      </c>
      <c r="N288" s="126"/>
      <c r="O288" s="126">
        <v>-382</v>
      </c>
      <c r="P288" s="126"/>
      <c r="Q288" s="126">
        <v>-382</v>
      </c>
      <c r="R288" s="126"/>
      <c r="S288" s="126">
        <v>0</v>
      </c>
      <c r="T288" s="126"/>
      <c r="U288" s="126">
        <v>-382</v>
      </c>
    </row>
    <row r="289" spans="1:21" x14ac:dyDescent="0.15">
      <c r="A289" s="129" t="s">
        <v>159</v>
      </c>
      <c r="B289" s="129"/>
      <c r="C289" s="126">
        <v>0</v>
      </c>
      <c r="D289" s="126"/>
      <c r="E289" s="126">
        <v>0</v>
      </c>
      <c r="F289" s="126"/>
      <c r="G289" s="126">
        <v>0</v>
      </c>
      <c r="H289" s="126"/>
      <c r="I289" s="126">
        <v>122</v>
      </c>
      <c r="J289" s="126"/>
      <c r="K289" s="126">
        <v>0</v>
      </c>
      <c r="L289" s="126"/>
      <c r="M289" s="126">
        <v>0</v>
      </c>
      <c r="N289" s="126"/>
      <c r="O289" s="126">
        <v>-122</v>
      </c>
      <c r="P289" s="126"/>
      <c r="Q289" s="126">
        <v>0</v>
      </c>
      <c r="R289" s="126"/>
      <c r="S289" s="126">
        <v>0</v>
      </c>
      <c r="T289" s="126"/>
      <c r="U289" s="126">
        <v>0</v>
      </c>
    </row>
    <row r="290" spans="1:21" x14ac:dyDescent="0.15">
      <c r="A290" s="129" t="s">
        <v>158</v>
      </c>
      <c r="B290" s="129"/>
      <c r="C290" s="126">
        <v>0</v>
      </c>
      <c r="D290" s="126"/>
      <c r="E290" s="126">
        <v>0</v>
      </c>
      <c r="F290" s="126"/>
      <c r="G290" s="126">
        <v>0</v>
      </c>
      <c r="H290" s="126"/>
      <c r="I290" s="126">
        <v>1025</v>
      </c>
      <c r="J290" s="126"/>
      <c r="K290" s="126">
        <v>0</v>
      </c>
      <c r="L290" s="126"/>
      <c r="M290" s="126">
        <v>0</v>
      </c>
      <c r="N290" s="126"/>
      <c r="O290" s="126">
        <v>-1025</v>
      </c>
      <c r="P290" s="126"/>
      <c r="Q290" s="126">
        <v>0</v>
      </c>
      <c r="R290" s="126"/>
      <c r="S290" s="126">
        <v>0</v>
      </c>
      <c r="T290" s="126"/>
      <c r="U290" s="126">
        <v>0</v>
      </c>
    </row>
    <row r="291" spans="1:21" ht="11.25" thickBot="1" x14ac:dyDescent="0.2">
      <c r="A291" s="127" t="s">
        <v>205</v>
      </c>
      <c r="B291" s="8"/>
      <c r="C291" s="124">
        <v>43515</v>
      </c>
      <c r="D291" s="175"/>
      <c r="E291" s="124">
        <v>0</v>
      </c>
      <c r="F291" s="125">
        <v>0</v>
      </c>
      <c r="G291" s="124">
        <v>398</v>
      </c>
      <c r="H291" s="125">
        <v>0</v>
      </c>
      <c r="I291" s="124">
        <v>10491</v>
      </c>
      <c r="J291" s="125">
        <v>0</v>
      </c>
      <c r="K291" s="124">
        <v>0</v>
      </c>
      <c r="L291" s="125">
        <v>0</v>
      </c>
      <c r="M291" s="124">
        <v>-1508</v>
      </c>
      <c r="N291" s="125">
        <v>0</v>
      </c>
      <c r="O291" s="124">
        <v>0</v>
      </c>
      <c r="P291" s="125">
        <v>0</v>
      </c>
      <c r="Q291" s="124">
        <v>52896</v>
      </c>
      <c r="R291" s="125">
        <v>0</v>
      </c>
      <c r="S291" s="124">
        <v>2995</v>
      </c>
      <c r="T291" s="125">
        <v>0</v>
      </c>
      <c r="U291" s="124">
        <v>55891</v>
      </c>
    </row>
    <row r="292" spans="1:21" ht="11.25" thickTop="1" x14ac:dyDescent="0.15">
      <c r="A292" s="111"/>
      <c r="B292" s="111"/>
      <c r="C292" s="111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</row>
    <row r="293" spans="1:21" ht="11.25" thickBot="1" x14ac:dyDescent="0.2">
      <c r="A293" s="127" t="s">
        <v>198</v>
      </c>
      <c r="B293" s="8"/>
      <c r="C293" s="124">
        <v>43515</v>
      </c>
      <c r="D293" s="175"/>
      <c r="E293" s="124">
        <v>0</v>
      </c>
      <c r="F293" s="125">
        <v>0</v>
      </c>
      <c r="G293" s="124">
        <v>529</v>
      </c>
      <c r="H293" s="125">
        <v>0</v>
      </c>
      <c r="I293" s="124">
        <v>12950</v>
      </c>
      <c r="J293" s="125">
        <v>0</v>
      </c>
      <c r="K293" s="124">
        <v>0</v>
      </c>
      <c r="L293" s="125">
        <v>0</v>
      </c>
      <c r="M293" s="124">
        <v>-1762</v>
      </c>
      <c r="N293" s="125">
        <v>0</v>
      </c>
      <c r="O293" s="124">
        <v>0</v>
      </c>
      <c r="P293" s="125"/>
      <c r="Q293" s="124">
        <v>55232</v>
      </c>
      <c r="R293" s="125"/>
      <c r="S293" s="124">
        <v>3125</v>
      </c>
      <c r="T293" s="125"/>
      <c r="U293" s="124">
        <v>58357</v>
      </c>
    </row>
    <row r="294" spans="1:21" ht="11.25" thickTop="1" x14ac:dyDescent="0.15">
      <c r="A294" s="128" t="s">
        <v>194</v>
      </c>
      <c r="B294" s="128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</row>
    <row r="295" spans="1:21" x14ac:dyDescent="0.15">
      <c r="A295" s="129" t="s">
        <v>202</v>
      </c>
      <c r="B295" s="129"/>
      <c r="C295" s="126">
        <v>0</v>
      </c>
      <c r="D295" s="126"/>
      <c r="E295" s="126">
        <v>0</v>
      </c>
      <c r="F295" s="126"/>
      <c r="G295" s="126">
        <v>0</v>
      </c>
      <c r="H295" s="126"/>
      <c r="I295" s="126">
        <v>0</v>
      </c>
      <c r="J295" s="126"/>
      <c r="K295" s="126">
        <v>0</v>
      </c>
      <c r="L295" s="126"/>
      <c r="M295" s="126">
        <v>0</v>
      </c>
      <c r="N295" s="126"/>
      <c r="O295" s="126">
        <v>0</v>
      </c>
      <c r="P295" s="126"/>
      <c r="Q295" s="126">
        <v>0</v>
      </c>
      <c r="R295" s="126"/>
      <c r="S295" s="126">
        <v>-130</v>
      </c>
      <c r="T295" s="126"/>
      <c r="U295" s="126">
        <v>-130</v>
      </c>
    </row>
    <row r="296" spans="1:21" x14ac:dyDescent="0.15">
      <c r="A296" s="129" t="s">
        <v>167</v>
      </c>
      <c r="B296" s="129"/>
      <c r="C296" s="126">
        <v>0</v>
      </c>
      <c r="D296" s="126"/>
      <c r="E296" s="126">
        <v>0</v>
      </c>
      <c r="F296" s="126"/>
      <c r="G296" s="126">
        <v>0</v>
      </c>
      <c r="H296" s="126"/>
      <c r="I296" s="126">
        <v>2</v>
      </c>
      <c r="J296" s="126"/>
      <c r="K296" s="126">
        <v>0</v>
      </c>
      <c r="L296" s="126"/>
      <c r="M296" s="126">
        <v>0</v>
      </c>
      <c r="N296" s="126"/>
      <c r="O296" s="126">
        <v>0</v>
      </c>
      <c r="P296" s="126"/>
      <c r="Q296" s="126">
        <v>2</v>
      </c>
      <c r="R296" s="126"/>
      <c r="S296" s="126">
        <v>0</v>
      </c>
      <c r="T296" s="126"/>
      <c r="U296" s="126">
        <v>2</v>
      </c>
    </row>
    <row r="297" spans="1:21" x14ac:dyDescent="0.15">
      <c r="A297" s="129" t="s">
        <v>166</v>
      </c>
      <c r="B297" s="129"/>
      <c r="C297" s="126">
        <v>0</v>
      </c>
      <c r="D297" s="126"/>
      <c r="E297" s="126">
        <v>0</v>
      </c>
      <c r="F297" s="126"/>
      <c r="G297" s="126">
        <v>0</v>
      </c>
      <c r="H297" s="126"/>
      <c r="I297" s="126">
        <v>-3729</v>
      </c>
      <c r="J297" s="126"/>
      <c r="K297" s="126">
        <v>0</v>
      </c>
      <c r="L297" s="126"/>
      <c r="M297" s="126">
        <v>0</v>
      </c>
      <c r="N297" s="126"/>
      <c r="O297" s="126">
        <v>0</v>
      </c>
      <c r="P297" s="126"/>
      <c r="Q297" s="126">
        <v>-3729</v>
      </c>
      <c r="R297" s="126"/>
      <c r="S297" s="126">
        <v>0</v>
      </c>
      <c r="T297" s="126"/>
      <c r="U297" s="126">
        <v>-3729</v>
      </c>
    </row>
    <row r="298" spans="1:21" x14ac:dyDescent="0.15">
      <c r="A298" s="130" t="s">
        <v>203</v>
      </c>
      <c r="B298" s="128"/>
      <c r="C298" s="126">
        <v>0</v>
      </c>
      <c r="D298" s="126"/>
      <c r="E298" s="126">
        <v>0</v>
      </c>
      <c r="F298" s="126"/>
      <c r="G298" s="126">
        <v>-191</v>
      </c>
      <c r="H298" s="126"/>
      <c r="I298" s="126">
        <v>37</v>
      </c>
      <c r="J298" s="126"/>
      <c r="K298" s="126">
        <v>0</v>
      </c>
      <c r="L298" s="126"/>
      <c r="M298" s="126">
        <v>0</v>
      </c>
      <c r="N298" s="126"/>
      <c r="O298" s="126">
        <v>0</v>
      </c>
      <c r="P298" s="126"/>
      <c r="Q298" s="126">
        <v>-154</v>
      </c>
      <c r="R298" s="126"/>
      <c r="S298" s="126">
        <v>0</v>
      </c>
      <c r="T298" s="126"/>
      <c r="U298" s="126">
        <v>-154</v>
      </c>
    </row>
    <row r="299" spans="1:21" x14ac:dyDescent="0.15">
      <c r="A299" s="128" t="s">
        <v>163</v>
      </c>
      <c r="B299" s="128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</row>
    <row r="300" spans="1:21" x14ac:dyDescent="0.15">
      <c r="A300" s="129" t="s">
        <v>204</v>
      </c>
      <c r="B300" s="129"/>
      <c r="C300" s="126">
        <v>0</v>
      </c>
      <c r="D300" s="126"/>
      <c r="E300" s="126">
        <v>0</v>
      </c>
      <c r="F300" s="126"/>
      <c r="G300" s="126">
        <v>0</v>
      </c>
      <c r="H300" s="126"/>
      <c r="I300" s="126">
        <v>0</v>
      </c>
      <c r="J300" s="126"/>
      <c r="K300" s="126">
        <v>0</v>
      </c>
      <c r="L300" s="126"/>
      <c r="M300" s="126">
        <v>-161</v>
      </c>
      <c r="N300" s="126"/>
      <c r="O300" s="126">
        <v>0</v>
      </c>
      <c r="P300" s="126"/>
      <c r="Q300" s="126">
        <v>-161</v>
      </c>
      <c r="R300" s="126"/>
      <c r="S300" s="126">
        <v>0</v>
      </c>
      <c r="T300" s="126"/>
      <c r="U300" s="126">
        <v>-161</v>
      </c>
    </row>
    <row r="301" spans="1:21" x14ac:dyDescent="0.15">
      <c r="A301" s="128" t="s">
        <v>79</v>
      </c>
      <c r="B301" s="128"/>
      <c r="C301" s="126">
        <v>0</v>
      </c>
      <c r="D301" s="126"/>
      <c r="E301" s="126">
        <v>0</v>
      </c>
      <c r="F301" s="126"/>
      <c r="G301" s="126">
        <v>0</v>
      </c>
      <c r="H301" s="126"/>
      <c r="I301" s="126">
        <v>0</v>
      </c>
      <c r="J301" s="126"/>
      <c r="K301" s="126">
        <v>0</v>
      </c>
      <c r="L301" s="126"/>
      <c r="M301" s="126">
        <v>0</v>
      </c>
      <c r="N301" s="126"/>
      <c r="O301" s="126">
        <v>1012</v>
      </c>
      <c r="P301" s="126"/>
      <c r="Q301" s="126">
        <v>1012</v>
      </c>
      <c r="R301" s="126"/>
      <c r="S301" s="126">
        <v>33</v>
      </c>
      <c r="T301" s="126"/>
      <c r="U301" s="126">
        <v>1045</v>
      </c>
    </row>
    <row r="302" spans="1:21" x14ac:dyDescent="0.15">
      <c r="A302" s="128" t="s">
        <v>162</v>
      </c>
      <c r="B302" s="128"/>
      <c r="C302" s="126"/>
      <c r="D302" s="126"/>
      <c r="E302" s="126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T302" s="126"/>
      <c r="U302" s="126"/>
    </row>
    <row r="303" spans="1:21" x14ac:dyDescent="0.15">
      <c r="A303" s="129" t="s">
        <v>161</v>
      </c>
      <c r="B303" s="129"/>
      <c r="C303" s="126">
        <v>0</v>
      </c>
      <c r="D303" s="126"/>
      <c r="E303" s="126">
        <v>0</v>
      </c>
      <c r="F303" s="126"/>
      <c r="G303" s="126">
        <v>0</v>
      </c>
      <c r="H303" s="126"/>
      <c r="I303" s="126">
        <v>51</v>
      </c>
      <c r="J303" s="126"/>
      <c r="K303" s="126">
        <v>0</v>
      </c>
      <c r="L303" s="126"/>
      <c r="M303" s="126">
        <v>0</v>
      </c>
      <c r="N303" s="126"/>
      <c r="O303" s="126">
        <v>-51</v>
      </c>
      <c r="P303" s="126"/>
      <c r="Q303" s="126">
        <v>0</v>
      </c>
      <c r="R303" s="126"/>
      <c r="S303" s="126">
        <v>0</v>
      </c>
      <c r="T303" s="126"/>
      <c r="U303" s="126">
        <v>0</v>
      </c>
    </row>
    <row r="304" spans="1:21" x14ac:dyDescent="0.15">
      <c r="A304" s="129" t="s">
        <v>160</v>
      </c>
      <c r="B304" s="129"/>
      <c r="C304" s="126">
        <v>0</v>
      </c>
      <c r="D304" s="126"/>
      <c r="E304" s="126">
        <v>0</v>
      </c>
      <c r="F304" s="126"/>
      <c r="G304" s="126">
        <v>0</v>
      </c>
      <c r="H304" s="126"/>
      <c r="I304" s="126">
        <v>0</v>
      </c>
      <c r="J304" s="126"/>
      <c r="K304" s="126">
        <v>0</v>
      </c>
      <c r="L304" s="126"/>
      <c r="M304" s="126">
        <v>0</v>
      </c>
      <c r="N304" s="126"/>
      <c r="O304" s="126">
        <v>-240</v>
      </c>
      <c r="P304" s="126"/>
      <c r="Q304" s="126">
        <v>-240</v>
      </c>
      <c r="R304" s="126"/>
      <c r="S304" s="126">
        <v>0</v>
      </c>
      <c r="T304" s="126"/>
      <c r="U304" s="126">
        <v>-240</v>
      </c>
    </row>
    <row r="305" spans="1:21" x14ac:dyDescent="0.15">
      <c r="A305" s="129" t="s">
        <v>158</v>
      </c>
      <c r="B305" s="129"/>
      <c r="C305" s="126">
        <v>0</v>
      </c>
      <c r="D305" s="126"/>
      <c r="E305" s="126">
        <v>0</v>
      </c>
      <c r="F305" s="126"/>
      <c r="G305" s="126">
        <v>0</v>
      </c>
      <c r="H305" s="126"/>
      <c r="I305" s="126">
        <v>721</v>
      </c>
      <c r="J305" s="126"/>
      <c r="K305" s="126">
        <v>0</v>
      </c>
      <c r="L305" s="126"/>
      <c r="M305" s="126">
        <v>0</v>
      </c>
      <c r="N305" s="126"/>
      <c r="O305" s="126">
        <v>-721</v>
      </c>
      <c r="P305" s="126"/>
      <c r="Q305" s="126">
        <v>0</v>
      </c>
      <c r="R305" s="126"/>
      <c r="S305" s="126">
        <v>0</v>
      </c>
      <c r="T305" s="126"/>
      <c r="U305" s="126">
        <v>0</v>
      </c>
    </row>
    <row r="306" spans="1:21" ht="11.25" thickBot="1" x14ac:dyDescent="0.2">
      <c r="A306" s="127" t="s">
        <v>199</v>
      </c>
      <c r="B306" s="8"/>
      <c r="C306" s="124">
        <v>43515</v>
      </c>
      <c r="D306" s="175"/>
      <c r="E306" s="124">
        <v>0</v>
      </c>
      <c r="F306" s="125">
        <v>0</v>
      </c>
      <c r="G306" s="124">
        <v>338</v>
      </c>
      <c r="H306" s="125">
        <v>0</v>
      </c>
      <c r="I306" s="124">
        <v>10032</v>
      </c>
      <c r="J306" s="125">
        <v>0</v>
      </c>
      <c r="K306" s="124">
        <v>0</v>
      </c>
      <c r="L306" s="125">
        <v>0</v>
      </c>
      <c r="M306" s="124">
        <v>-1923</v>
      </c>
      <c r="N306" s="125">
        <v>0</v>
      </c>
      <c r="O306" s="124">
        <v>0</v>
      </c>
      <c r="P306" s="125">
        <v>0</v>
      </c>
      <c r="Q306" s="124">
        <v>51962</v>
      </c>
      <c r="R306" s="125">
        <v>0</v>
      </c>
      <c r="S306" s="124">
        <v>3028</v>
      </c>
      <c r="T306" s="125">
        <v>0</v>
      </c>
      <c r="U306" s="124">
        <v>54990</v>
      </c>
    </row>
    <row r="307" spans="1:21" ht="11.25" thickTop="1" x14ac:dyDescent="0.15">
      <c r="A307" s="111"/>
      <c r="B307" s="111"/>
      <c r="C307" s="111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</row>
    <row r="308" spans="1:21" ht="11.25" thickBot="1" x14ac:dyDescent="0.2">
      <c r="A308" s="127" t="s">
        <v>206</v>
      </c>
      <c r="B308" s="8"/>
      <c r="C308" s="124">
        <v>43515</v>
      </c>
      <c r="D308" s="175"/>
      <c r="E308" s="124">
        <v>0</v>
      </c>
      <c r="F308" s="125">
        <v>0</v>
      </c>
      <c r="G308" s="124">
        <v>633</v>
      </c>
      <c r="H308" s="125">
        <v>0</v>
      </c>
      <c r="I308" s="124">
        <v>12706</v>
      </c>
      <c r="J308" s="125">
        <v>0</v>
      </c>
      <c r="K308" s="124">
        <v>0</v>
      </c>
      <c r="L308" s="125">
        <v>0</v>
      </c>
      <c r="M308" s="124">
        <v>-1711</v>
      </c>
      <c r="N308" s="125">
        <v>0</v>
      </c>
      <c r="O308" s="124">
        <v>0</v>
      </c>
      <c r="P308" s="125">
        <v>0</v>
      </c>
      <c r="Q308" s="124">
        <v>55143</v>
      </c>
      <c r="R308" s="125">
        <v>0</v>
      </c>
      <c r="S308" s="124">
        <v>2936</v>
      </c>
      <c r="T308" s="125">
        <v>0</v>
      </c>
      <c r="U308" s="124">
        <v>58079</v>
      </c>
    </row>
    <row r="309" spans="1:21" ht="11.25" thickTop="1" x14ac:dyDescent="0.15">
      <c r="A309" s="128" t="s">
        <v>194</v>
      </c>
      <c r="B309" s="128"/>
      <c r="C309" s="126"/>
      <c r="D309" s="126"/>
      <c r="E309" s="126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6"/>
      <c r="R309" s="126"/>
      <c r="S309" s="126"/>
      <c r="T309" s="126"/>
      <c r="U309" s="126"/>
    </row>
    <row r="310" spans="1:21" x14ac:dyDescent="0.15">
      <c r="A310" s="129" t="s">
        <v>189</v>
      </c>
      <c r="B310" s="129"/>
      <c r="C310" s="126">
        <v>0</v>
      </c>
      <c r="D310" s="126"/>
      <c r="E310" s="126">
        <v>0</v>
      </c>
      <c r="F310" s="126"/>
      <c r="G310" s="126">
        <v>0</v>
      </c>
      <c r="H310" s="126"/>
      <c r="I310" s="126">
        <v>0</v>
      </c>
      <c r="J310" s="126"/>
      <c r="K310" s="126">
        <v>0</v>
      </c>
      <c r="L310" s="126"/>
      <c r="M310" s="126">
        <v>0</v>
      </c>
      <c r="N310" s="126"/>
      <c r="O310" s="126">
        <v>0</v>
      </c>
      <c r="P310" s="126"/>
      <c r="Q310" s="126">
        <v>0</v>
      </c>
      <c r="R310" s="126"/>
      <c r="S310" s="126">
        <v>5</v>
      </c>
      <c r="T310" s="126"/>
      <c r="U310" s="126">
        <v>5</v>
      </c>
    </row>
    <row r="311" spans="1:21" x14ac:dyDescent="0.15">
      <c r="A311" s="129" t="s">
        <v>167</v>
      </c>
      <c r="B311" s="129"/>
      <c r="C311" s="126">
        <v>0</v>
      </c>
      <c r="D311" s="126"/>
      <c r="E311" s="126">
        <v>0</v>
      </c>
      <c r="F311" s="126"/>
      <c r="G311" s="126">
        <v>0</v>
      </c>
      <c r="H311" s="126"/>
      <c r="I311" s="126">
        <v>1</v>
      </c>
      <c r="J311" s="126"/>
      <c r="K311" s="126">
        <v>0</v>
      </c>
      <c r="L311" s="126"/>
      <c r="M311" s="126">
        <v>0</v>
      </c>
      <c r="N311" s="126"/>
      <c r="O311" s="126">
        <v>0</v>
      </c>
      <c r="P311" s="126"/>
      <c r="Q311" s="126">
        <v>1</v>
      </c>
      <c r="R311" s="126"/>
      <c r="S311" s="126">
        <v>0</v>
      </c>
      <c r="T311" s="126"/>
      <c r="U311" s="126">
        <v>1</v>
      </c>
    </row>
    <row r="312" spans="1:21" x14ac:dyDescent="0.15">
      <c r="A312" s="129" t="s">
        <v>166</v>
      </c>
      <c r="B312" s="129"/>
      <c r="C312" s="126">
        <v>0</v>
      </c>
      <c r="D312" s="126"/>
      <c r="E312" s="126">
        <v>0</v>
      </c>
      <c r="F312" s="126"/>
      <c r="G312" s="126">
        <v>0</v>
      </c>
      <c r="H312" s="126"/>
      <c r="I312" s="126">
        <v>-6429</v>
      </c>
      <c r="J312" s="126"/>
      <c r="K312" s="126">
        <v>0</v>
      </c>
      <c r="L312" s="126"/>
      <c r="M312" s="126">
        <v>0</v>
      </c>
      <c r="N312" s="126"/>
      <c r="O312" s="126">
        <v>0</v>
      </c>
      <c r="P312" s="126"/>
      <c r="Q312" s="126">
        <v>-6429</v>
      </c>
      <c r="R312" s="126"/>
      <c r="S312" s="126">
        <v>0</v>
      </c>
      <c r="T312" s="126"/>
      <c r="U312" s="126">
        <v>-6429</v>
      </c>
    </row>
    <row r="313" spans="1:21" x14ac:dyDescent="0.15">
      <c r="A313" s="129" t="s">
        <v>203</v>
      </c>
      <c r="B313" s="129"/>
      <c r="C313" s="126">
        <v>0</v>
      </c>
      <c r="D313" s="126"/>
      <c r="E313" s="126">
        <v>0</v>
      </c>
      <c r="F313" s="126"/>
      <c r="G313" s="126">
        <v>-104</v>
      </c>
      <c r="H313" s="126"/>
      <c r="I313" s="126">
        <v>-54</v>
      </c>
      <c r="J313" s="126"/>
      <c r="K313" s="126">
        <v>0</v>
      </c>
      <c r="L313" s="126"/>
      <c r="M313" s="126">
        <v>0</v>
      </c>
      <c r="N313" s="126"/>
      <c r="O313" s="126">
        <v>0</v>
      </c>
      <c r="P313" s="126"/>
      <c r="Q313" s="126">
        <v>-158</v>
      </c>
      <c r="R313" s="126"/>
      <c r="S313" s="126">
        <v>0</v>
      </c>
      <c r="T313" s="126"/>
      <c r="U313" s="126">
        <v>-158</v>
      </c>
    </row>
    <row r="314" spans="1:21" x14ac:dyDescent="0.15">
      <c r="A314" s="128" t="s">
        <v>163</v>
      </c>
      <c r="B314" s="128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6"/>
      <c r="R314" s="126"/>
      <c r="S314" s="126"/>
      <c r="T314" s="126"/>
      <c r="U314" s="126"/>
    </row>
    <row r="315" spans="1:21" x14ac:dyDescent="0.15">
      <c r="A315" s="128" t="s">
        <v>204</v>
      </c>
      <c r="B315" s="128"/>
      <c r="C315" s="126">
        <v>0</v>
      </c>
      <c r="D315" s="126"/>
      <c r="E315" s="126">
        <v>0</v>
      </c>
      <c r="F315" s="126"/>
      <c r="G315" s="126">
        <v>0</v>
      </c>
      <c r="H315" s="126"/>
      <c r="I315" s="126">
        <v>0</v>
      </c>
      <c r="J315" s="126"/>
      <c r="K315" s="126">
        <v>0</v>
      </c>
      <c r="L315" s="126"/>
      <c r="M315" s="126">
        <v>-51</v>
      </c>
      <c r="N315" s="126"/>
      <c r="O315" s="126">
        <v>0</v>
      </c>
      <c r="P315" s="126"/>
      <c r="Q315" s="126">
        <v>-51</v>
      </c>
      <c r="R315" s="126"/>
      <c r="S315" s="126">
        <v>0</v>
      </c>
      <c r="T315" s="126"/>
      <c r="U315" s="126">
        <v>-51</v>
      </c>
    </row>
    <row r="316" spans="1:21" x14ac:dyDescent="0.15">
      <c r="A316" s="128" t="s">
        <v>181</v>
      </c>
      <c r="B316" s="128"/>
      <c r="C316" s="126">
        <v>0</v>
      </c>
      <c r="D316" s="126"/>
      <c r="E316" s="126">
        <v>0</v>
      </c>
      <c r="F316" s="126"/>
      <c r="G316" s="126">
        <v>0</v>
      </c>
      <c r="H316" s="126"/>
      <c r="I316" s="126">
        <v>0</v>
      </c>
      <c r="J316" s="126"/>
      <c r="K316" s="126">
        <v>0</v>
      </c>
      <c r="L316" s="126"/>
      <c r="M316" s="126">
        <v>0</v>
      </c>
      <c r="N316" s="126"/>
      <c r="O316" s="126">
        <v>10312</v>
      </c>
      <c r="P316" s="126"/>
      <c r="Q316" s="126">
        <v>10312</v>
      </c>
      <c r="R316" s="126"/>
      <c r="S316" s="126">
        <v>257</v>
      </c>
      <c r="T316" s="126"/>
      <c r="U316" s="126">
        <v>10569</v>
      </c>
    </row>
    <row r="317" spans="1:21" x14ac:dyDescent="0.15">
      <c r="A317" s="128" t="s">
        <v>162</v>
      </c>
      <c r="B317" s="128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6"/>
      <c r="R317" s="126"/>
      <c r="S317" s="126"/>
      <c r="T317" s="126"/>
      <c r="U317" s="126"/>
    </row>
    <row r="318" spans="1:21" x14ac:dyDescent="0.15">
      <c r="A318" s="129" t="s">
        <v>161</v>
      </c>
      <c r="B318" s="129"/>
      <c r="C318" s="126">
        <v>0</v>
      </c>
      <c r="D318" s="126"/>
      <c r="E318" s="126">
        <v>0</v>
      </c>
      <c r="F318" s="126"/>
      <c r="G318" s="126">
        <v>0</v>
      </c>
      <c r="H318" s="126"/>
      <c r="I318" s="126">
        <v>516</v>
      </c>
      <c r="J318" s="126"/>
      <c r="K318" s="126">
        <v>0</v>
      </c>
      <c r="L318" s="126"/>
      <c r="M318" s="126">
        <v>0</v>
      </c>
      <c r="N318" s="126"/>
      <c r="O318" s="126">
        <v>-516</v>
      </c>
      <c r="P318" s="126"/>
      <c r="Q318" s="126">
        <v>0</v>
      </c>
      <c r="R318" s="126"/>
      <c r="S318" s="126">
        <v>0</v>
      </c>
      <c r="T318" s="126"/>
      <c r="U318" s="126">
        <v>0</v>
      </c>
    </row>
    <row r="319" spans="1:21" x14ac:dyDescent="0.15">
      <c r="A319" s="129" t="s">
        <v>160</v>
      </c>
      <c r="B319" s="129"/>
      <c r="C319" s="126">
        <v>0</v>
      </c>
      <c r="D319" s="126"/>
      <c r="E319" s="126">
        <v>0</v>
      </c>
      <c r="F319" s="126"/>
      <c r="G319" s="126">
        <v>0</v>
      </c>
      <c r="H319" s="126"/>
      <c r="I319" s="126">
        <v>0</v>
      </c>
      <c r="J319" s="126"/>
      <c r="K319" s="126">
        <v>0</v>
      </c>
      <c r="L319" s="126"/>
      <c r="M319" s="126">
        <v>0</v>
      </c>
      <c r="N319" s="126"/>
      <c r="O319" s="126">
        <v>-3586</v>
      </c>
      <c r="P319" s="126"/>
      <c r="Q319" s="126">
        <v>-3586</v>
      </c>
      <c r="R319" s="126"/>
      <c r="S319" s="126">
        <v>-73</v>
      </c>
      <c r="T319" s="126"/>
      <c r="U319" s="126">
        <v>-3659</v>
      </c>
    </row>
    <row r="320" spans="1:21" x14ac:dyDescent="0.15">
      <c r="A320" s="129" t="s">
        <v>159</v>
      </c>
      <c r="B320" s="129"/>
      <c r="C320" s="126">
        <v>0</v>
      </c>
      <c r="D320" s="126"/>
      <c r="E320" s="126">
        <v>0</v>
      </c>
      <c r="F320" s="126"/>
      <c r="G320" s="126">
        <v>0</v>
      </c>
      <c r="H320" s="126"/>
      <c r="I320" s="126">
        <v>3729</v>
      </c>
      <c r="J320" s="126"/>
      <c r="K320" s="126">
        <v>0</v>
      </c>
      <c r="L320" s="126"/>
      <c r="M320" s="126">
        <v>0</v>
      </c>
      <c r="N320" s="126"/>
      <c r="O320" s="126">
        <v>-3729</v>
      </c>
      <c r="P320" s="126"/>
      <c r="Q320" s="126">
        <v>0</v>
      </c>
      <c r="R320" s="126"/>
      <c r="S320" s="126">
        <v>0</v>
      </c>
      <c r="T320" s="126"/>
      <c r="U320" s="126">
        <v>0</v>
      </c>
    </row>
    <row r="321" spans="1:21" x14ac:dyDescent="0.15">
      <c r="A321" s="129" t="s">
        <v>158</v>
      </c>
      <c r="B321" s="129"/>
      <c r="C321" s="126">
        <v>0</v>
      </c>
      <c r="D321" s="126"/>
      <c r="E321" s="126">
        <v>0</v>
      </c>
      <c r="F321" s="126"/>
      <c r="G321" s="126">
        <v>0</v>
      </c>
      <c r="H321" s="126"/>
      <c r="I321" s="126">
        <v>2481</v>
      </c>
      <c r="J321" s="126"/>
      <c r="K321" s="126">
        <v>0</v>
      </c>
      <c r="L321" s="126"/>
      <c r="M321" s="126">
        <v>0</v>
      </c>
      <c r="N321" s="126"/>
      <c r="O321" s="126">
        <v>-2481</v>
      </c>
      <c r="P321" s="126"/>
      <c r="Q321" s="126">
        <v>0</v>
      </c>
      <c r="R321" s="126"/>
      <c r="S321" s="126">
        <v>0</v>
      </c>
      <c r="T321" s="126"/>
      <c r="U321" s="126">
        <v>0</v>
      </c>
    </row>
    <row r="322" spans="1:21" ht="11.25" thickBot="1" x14ac:dyDescent="0.2">
      <c r="A322" s="127" t="s">
        <v>198</v>
      </c>
      <c r="B322" s="8"/>
      <c r="C322" s="124">
        <v>43515</v>
      </c>
      <c r="D322" s="175"/>
      <c r="E322" s="124">
        <v>0</v>
      </c>
      <c r="F322" s="125">
        <v>0</v>
      </c>
      <c r="G322" s="124">
        <v>529</v>
      </c>
      <c r="H322" s="125">
        <v>0</v>
      </c>
      <c r="I322" s="124">
        <v>12950</v>
      </c>
      <c r="J322" s="125">
        <v>0</v>
      </c>
      <c r="K322" s="124">
        <v>0</v>
      </c>
      <c r="L322" s="125">
        <v>0</v>
      </c>
      <c r="M322" s="124">
        <v>-1762</v>
      </c>
      <c r="N322" s="125">
        <v>0</v>
      </c>
      <c r="O322" s="124">
        <v>0</v>
      </c>
      <c r="P322" s="125">
        <v>0</v>
      </c>
      <c r="Q322" s="124">
        <v>55232</v>
      </c>
      <c r="R322" s="125">
        <v>0</v>
      </c>
      <c r="S322" s="124">
        <v>3125</v>
      </c>
      <c r="T322" s="125">
        <v>0</v>
      </c>
      <c r="U322" s="124">
        <v>58357</v>
      </c>
    </row>
    <row r="323" spans="1:21" ht="11.25" thickTop="1" x14ac:dyDescent="0.15">
      <c r="A323" s="111"/>
      <c r="B323" s="111"/>
      <c r="C323" s="111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</row>
    <row r="324" spans="1:21" ht="11.25" thickBot="1" x14ac:dyDescent="0.2">
      <c r="A324" s="127" t="s">
        <v>206</v>
      </c>
      <c r="B324" s="8"/>
      <c r="C324" s="124">
        <v>43515</v>
      </c>
      <c r="D324" s="175"/>
      <c r="E324" s="124">
        <v>0</v>
      </c>
      <c r="F324" s="125">
        <v>0</v>
      </c>
      <c r="G324" s="124">
        <v>633</v>
      </c>
      <c r="H324" s="125">
        <v>0</v>
      </c>
      <c r="I324" s="124">
        <v>12706</v>
      </c>
      <c r="J324" s="125">
        <v>0</v>
      </c>
      <c r="K324" s="124">
        <v>0</v>
      </c>
      <c r="L324" s="125">
        <v>0</v>
      </c>
      <c r="M324" s="124">
        <v>-1711</v>
      </c>
      <c r="N324" s="124">
        <v>0</v>
      </c>
      <c r="O324" s="124">
        <v>0</v>
      </c>
      <c r="P324" s="124">
        <v>0</v>
      </c>
      <c r="Q324" s="124">
        <v>55143</v>
      </c>
      <c r="R324" s="124">
        <v>0</v>
      </c>
      <c r="S324" s="124">
        <v>2936</v>
      </c>
      <c r="T324" s="124">
        <v>0</v>
      </c>
      <c r="U324" s="124">
        <v>58079</v>
      </c>
    </row>
    <row r="325" spans="1:21" ht="11.25" thickTop="1" x14ac:dyDescent="0.15">
      <c r="A325" s="101" t="s">
        <v>210</v>
      </c>
      <c r="C325" s="126">
        <f>SUBTOTAL(109,C326:C330)</f>
        <v>0</v>
      </c>
      <c r="D325" s="126"/>
      <c r="E325" s="126">
        <v>0</v>
      </c>
      <c r="F325" s="126"/>
      <c r="G325" s="126">
        <f>SUBTOTAL(109,G326:G330)</f>
        <v>-157</v>
      </c>
      <c r="H325" s="126"/>
      <c r="I325" s="126">
        <f>SUBTOTAL(109,I326:I330)</f>
        <v>-6344</v>
      </c>
      <c r="J325" s="126"/>
      <c r="K325" s="126">
        <f>SUBTOTAL(109,K326:K330)</f>
        <v>0</v>
      </c>
      <c r="L325" s="126"/>
      <c r="M325" s="126">
        <f>SUBTOTAL(109,M326:M330)</f>
        <v>0</v>
      </c>
      <c r="N325" s="126"/>
      <c r="O325" s="126">
        <f>SUBTOTAL(109,O326:O330)</f>
        <v>-3368</v>
      </c>
      <c r="P325" s="126"/>
      <c r="Q325" s="126">
        <f>SUBTOTAL(109,Q326:Q330)</f>
        <v>-9869</v>
      </c>
      <c r="R325" s="126"/>
      <c r="S325" s="126">
        <f>SUBTOTAL(109,S326:S330)</f>
        <v>7</v>
      </c>
      <c r="T325" s="126"/>
      <c r="U325" s="126">
        <f>SUBTOTAL(109,U326:U330)</f>
        <v>-9862</v>
      </c>
    </row>
    <row r="326" spans="1:21" x14ac:dyDescent="0.15">
      <c r="A326" s="129" t="s">
        <v>211</v>
      </c>
      <c r="C326" s="126">
        <v>0</v>
      </c>
      <c r="D326" s="126"/>
      <c r="E326" s="126">
        <v>0</v>
      </c>
      <c r="G326" s="126">
        <v>0</v>
      </c>
      <c r="I326" s="126">
        <v>0</v>
      </c>
      <c r="K326" s="126">
        <v>0</v>
      </c>
      <c r="M326" s="126">
        <v>0</v>
      </c>
      <c r="N326" s="126"/>
      <c r="O326" s="126">
        <v>0</v>
      </c>
      <c r="P326" s="126"/>
      <c r="Q326" s="126">
        <f t="shared" ref="Q326:Q336" si="0">SUM(C326:O326)</f>
        <v>0</v>
      </c>
      <c r="R326" s="126"/>
      <c r="S326" s="126">
        <v>7</v>
      </c>
      <c r="T326" s="126"/>
      <c r="U326" s="126">
        <v>7</v>
      </c>
    </row>
    <row r="327" spans="1:21" x14ac:dyDescent="0.15">
      <c r="A327" s="129" t="s">
        <v>212</v>
      </c>
      <c r="C327" s="126">
        <v>0</v>
      </c>
      <c r="D327" s="126"/>
      <c r="E327" s="126">
        <v>0</v>
      </c>
      <c r="G327" s="126">
        <v>0</v>
      </c>
      <c r="I327" s="126">
        <v>2</v>
      </c>
      <c r="K327" s="126">
        <v>0</v>
      </c>
      <c r="M327" s="126">
        <v>0</v>
      </c>
      <c r="N327" s="126"/>
      <c r="O327" s="126">
        <v>0</v>
      </c>
      <c r="P327" s="126"/>
      <c r="Q327" s="126">
        <f t="shared" si="0"/>
        <v>2</v>
      </c>
      <c r="R327" s="126"/>
      <c r="S327" s="126">
        <v>0</v>
      </c>
      <c r="T327" s="126"/>
      <c r="U327" s="126">
        <v>2</v>
      </c>
    </row>
    <row r="328" spans="1:21" x14ac:dyDescent="0.15">
      <c r="A328" s="129" t="s">
        <v>213</v>
      </c>
      <c r="C328" s="126">
        <v>0</v>
      </c>
      <c r="D328" s="126"/>
      <c r="E328" s="126">
        <v>0</v>
      </c>
      <c r="G328" s="126">
        <v>0</v>
      </c>
      <c r="I328" s="126">
        <v>0</v>
      </c>
      <c r="K328" s="126">
        <v>0</v>
      </c>
      <c r="M328" s="126">
        <v>0</v>
      </c>
      <c r="N328" s="126"/>
      <c r="O328" s="126">
        <v>-3368</v>
      </c>
      <c r="P328" s="126"/>
      <c r="Q328" s="126">
        <f t="shared" si="0"/>
        <v>-3368</v>
      </c>
      <c r="R328" s="126"/>
      <c r="S328" s="126">
        <v>0</v>
      </c>
      <c r="T328" s="126"/>
      <c r="U328" s="126">
        <v>-3368</v>
      </c>
    </row>
    <row r="329" spans="1:21" x14ac:dyDescent="0.15">
      <c r="A329" s="129" t="s">
        <v>214</v>
      </c>
      <c r="C329" s="126">
        <v>0</v>
      </c>
      <c r="D329" s="126"/>
      <c r="E329" s="126">
        <v>0</v>
      </c>
      <c r="G329" s="126">
        <v>0</v>
      </c>
      <c r="I329" s="126">
        <v>-6429</v>
      </c>
      <c r="K329" s="126">
        <v>0</v>
      </c>
      <c r="M329" s="126">
        <v>0</v>
      </c>
      <c r="N329" s="126"/>
      <c r="O329" s="126">
        <v>0</v>
      </c>
      <c r="P329" s="126"/>
      <c r="Q329" s="126">
        <f t="shared" si="0"/>
        <v>-6429</v>
      </c>
      <c r="R329" s="126"/>
      <c r="S329" s="126">
        <v>0</v>
      </c>
      <c r="T329" s="126"/>
      <c r="U329" s="126">
        <v>-6429</v>
      </c>
    </row>
    <row r="330" spans="1:21" x14ac:dyDescent="0.15">
      <c r="A330" s="129" t="s">
        <v>215</v>
      </c>
      <c r="C330" s="126">
        <v>0</v>
      </c>
      <c r="D330" s="126"/>
      <c r="E330" s="126">
        <v>0</v>
      </c>
      <c r="G330" s="126">
        <v>-157</v>
      </c>
      <c r="I330" s="126">
        <v>83</v>
      </c>
      <c r="K330" s="126">
        <v>0</v>
      </c>
      <c r="M330" s="126">
        <v>0</v>
      </c>
      <c r="N330" s="126"/>
      <c r="O330" s="126">
        <v>0</v>
      </c>
      <c r="P330" s="126"/>
      <c r="Q330" s="126">
        <f t="shared" si="0"/>
        <v>-74</v>
      </c>
      <c r="R330" s="126"/>
      <c r="S330" s="126">
        <v>0</v>
      </c>
      <c r="T330" s="126"/>
      <c r="U330" s="126">
        <v>-74</v>
      </c>
    </row>
    <row r="331" spans="1:21" ht="12.75" x14ac:dyDescent="0.2">
      <c r="A331" s="101" t="s">
        <v>216</v>
      </c>
      <c r="C331" s="126">
        <f t="shared" ref="C331:G331" si="1">SUBTOTAL(109,C332:C333)</f>
        <v>0</v>
      </c>
      <c r="D331" s="135"/>
      <c r="E331" s="126">
        <f t="shared" si="1"/>
        <v>0</v>
      </c>
      <c r="F331" s="126">
        <f t="shared" ref="F331" si="2">SUBTOTAL(109,F332:F333)</f>
        <v>0</v>
      </c>
      <c r="G331" s="126">
        <f t="shared" si="1"/>
        <v>0</v>
      </c>
      <c r="H331" s="126">
        <f t="shared" ref="H331" si="3">SUBTOTAL(109,H332:H333)</f>
        <v>0</v>
      </c>
      <c r="I331" s="126">
        <f t="shared" ref="I331" si="4">SUBTOTAL(109,I332:I333)</f>
        <v>0</v>
      </c>
      <c r="J331" s="126">
        <f t="shared" ref="J331" si="5">SUBTOTAL(109,J332:J333)</f>
        <v>0</v>
      </c>
      <c r="K331" s="126">
        <f t="shared" ref="K331" si="6">SUBTOTAL(109,K332:K333)</f>
        <v>0</v>
      </c>
      <c r="L331" s="126">
        <f t="shared" ref="L331" si="7">SUBTOTAL(109,L332:L333)</f>
        <v>0</v>
      </c>
      <c r="M331" s="126">
        <f t="shared" ref="M331" si="8">SUBTOTAL(109,M332:M333)</f>
        <v>-6</v>
      </c>
      <c r="N331" s="126">
        <f t="shared" ref="N331" si="9">SUBTOTAL(109,N332:N333)</f>
        <v>0</v>
      </c>
      <c r="O331" s="126">
        <f t="shared" ref="O331" si="10">SUBTOTAL(109,O332:O333)</f>
        <v>6862</v>
      </c>
      <c r="P331" s="126">
        <f t="shared" ref="P331" si="11">SUBTOTAL(109,P332:P333)</f>
        <v>0</v>
      </c>
      <c r="Q331" s="126">
        <f t="shared" ref="Q331" si="12">SUBTOTAL(109,Q332:Q333)</f>
        <v>6856</v>
      </c>
      <c r="R331" s="126">
        <f t="shared" ref="R331" si="13">SUBTOTAL(109,R332:R333)</f>
        <v>0</v>
      </c>
      <c r="S331" s="126">
        <f t="shared" ref="S331" si="14">SUBTOTAL(109,S332:S333)</f>
        <v>76</v>
      </c>
      <c r="T331" s="126">
        <f t="shared" ref="T331" si="15">SUBTOTAL(109,T332:T333)</f>
        <v>0</v>
      </c>
      <c r="U331" s="126">
        <f t="shared" ref="U331" si="16">SUBTOTAL(109,U332:U333)</f>
        <v>6932</v>
      </c>
    </row>
    <row r="332" spans="1:21" x14ac:dyDescent="0.15">
      <c r="A332" s="101" t="s">
        <v>217</v>
      </c>
      <c r="C332" s="126">
        <v>0</v>
      </c>
      <c r="D332" s="126"/>
      <c r="E332" s="126">
        <v>0</v>
      </c>
      <c r="G332" s="126">
        <v>0</v>
      </c>
      <c r="I332" s="126">
        <v>0</v>
      </c>
      <c r="K332" s="126">
        <v>0</v>
      </c>
      <c r="M332" s="126">
        <v>0</v>
      </c>
      <c r="N332" s="126"/>
      <c r="O332" s="126">
        <v>6862</v>
      </c>
      <c r="P332" s="126"/>
      <c r="Q332" s="126">
        <f t="shared" si="0"/>
        <v>6862</v>
      </c>
      <c r="R332" s="126"/>
      <c r="S332" s="126">
        <v>76</v>
      </c>
      <c r="T332" s="126"/>
      <c r="U332" s="126">
        <v>6938</v>
      </c>
    </row>
    <row r="333" spans="1:21" x14ac:dyDescent="0.15">
      <c r="A333" s="101" t="s">
        <v>218</v>
      </c>
      <c r="C333" s="126">
        <v>0</v>
      </c>
      <c r="D333" s="126"/>
      <c r="E333" s="126">
        <v>0</v>
      </c>
      <c r="G333" s="126">
        <v>0</v>
      </c>
      <c r="I333" s="126">
        <v>0</v>
      </c>
      <c r="K333" s="126">
        <v>0</v>
      </c>
      <c r="M333" s="126">
        <v>-6</v>
      </c>
      <c r="N333" s="126"/>
      <c r="O333" s="126">
        <v>0</v>
      </c>
      <c r="P333" s="126"/>
      <c r="Q333" s="126">
        <f t="shared" si="0"/>
        <v>-6</v>
      </c>
      <c r="R333" s="126"/>
      <c r="S333" s="126">
        <v>0</v>
      </c>
      <c r="T333" s="126"/>
      <c r="U333" s="126">
        <v>-6</v>
      </c>
    </row>
    <row r="334" spans="1:21" x14ac:dyDescent="0.15">
      <c r="A334" s="137" t="s">
        <v>162</v>
      </c>
      <c r="C334" s="126">
        <v>0</v>
      </c>
      <c r="D334" s="126"/>
      <c r="E334" s="126"/>
      <c r="G334" s="126"/>
      <c r="I334" s="126">
        <v>0</v>
      </c>
      <c r="K334" s="126">
        <v>0</v>
      </c>
      <c r="M334" s="126"/>
      <c r="N334" s="126"/>
      <c r="O334" s="126"/>
      <c r="P334" s="126"/>
      <c r="Q334" s="126">
        <f t="shared" si="0"/>
        <v>0</v>
      </c>
      <c r="R334" s="126"/>
      <c r="S334" s="126"/>
      <c r="T334" s="126"/>
      <c r="U334" s="126"/>
    </row>
    <row r="335" spans="1:21" x14ac:dyDescent="0.15">
      <c r="A335" s="129" t="s">
        <v>219</v>
      </c>
      <c r="C335" s="126">
        <v>0</v>
      </c>
      <c r="D335" s="126"/>
      <c r="E335" s="126">
        <v>0</v>
      </c>
      <c r="G335" s="126">
        <v>0</v>
      </c>
      <c r="I335" s="126">
        <v>343</v>
      </c>
      <c r="K335" s="126">
        <v>0</v>
      </c>
      <c r="M335" s="126">
        <v>0</v>
      </c>
      <c r="N335" s="126"/>
      <c r="O335" s="126">
        <v>-343</v>
      </c>
      <c r="P335" s="126"/>
      <c r="Q335" s="126">
        <f t="shared" si="0"/>
        <v>0</v>
      </c>
      <c r="R335" s="126"/>
      <c r="S335" s="126">
        <v>0</v>
      </c>
      <c r="T335" s="126"/>
      <c r="U335" s="126">
        <v>0</v>
      </c>
    </row>
    <row r="336" spans="1:21" x14ac:dyDescent="0.15">
      <c r="A336" s="129" t="s">
        <v>220</v>
      </c>
      <c r="C336" s="126">
        <v>0</v>
      </c>
      <c r="D336" s="126"/>
      <c r="E336" s="126">
        <v>0</v>
      </c>
      <c r="G336" s="126">
        <v>0</v>
      </c>
      <c r="I336" s="126">
        <v>3151</v>
      </c>
      <c r="K336" s="126">
        <v>0</v>
      </c>
      <c r="M336" s="126">
        <v>0</v>
      </c>
      <c r="N336" s="126"/>
      <c r="O336" s="126">
        <v>-3151</v>
      </c>
      <c r="P336" s="126"/>
      <c r="Q336" s="126">
        <f t="shared" si="0"/>
        <v>0</v>
      </c>
      <c r="R336" s="126"/>
      <c r="S336" s="126">
        <v>0</v>
      </c>
      <c r="T336" s="126"/>
      <c r="U336" s="126">
        <v>0</v>
      </c>
    </row>
    <row r="337" spans="1:21" ht="11.25" thickBot="1" x14ac:dyDescent="0.2">
      <c r="A337" s="127" t="s">
        <v>221</v>
      </c>
      <c r="B337" s="8"/>
      <c r="C337" s="124">
        <f>SUBTOTAL(109,C324:C336)</f>
        <v>43515</v>
      </c>
      <c r="D337" s="175"/>
      <c r="E337" s="124">
        <f>SUBTOTAL(109,E324:E336)</f>
        <v>0</v>
      </c>
      <c r="F337" s="125"/>
      <c r="G337" s="124">
        <f>SUBTOTAL(109,G324:G336)</f>
        <v>476</v>
      </c>
      <c r="H337" s="125"/>
      <c r="I337" s="124">
        <f>SUBTOTAL(109,I324:I336)</f>
        <v>9856</v>
      </c>
      <c r="J337" s="125"/>
      <c r="K337" s="124">
        <f>SUBTOTAL(109,K324:K336)</f>
        <v>0</v>
      </c>
      <c r="L337" s="125"/>
      <c r="M337" s="124">
        <f>SUBTOTAL(109,M324:M336)</f>
        <v>-1717</v>
      </c>
      <c r="N337" s="124"/>
      <c r="O337" s="124">
        <f>SUBTOTAL(109,O324:O336)</f>
        <v>0</v>
      </c>
      <c r="P337" s="124"/>
      <c r="Q337" s="124">
        <f>SUBTOTAL(109,Q324:Q336)</f>
        <v>52130</v>
      </c>
      <c r="R337" s="124"/>
      <c r="S337" s="124">
        <f>SUBTOTAL(109,S324:S336)</f>
        <v>3019</v>
      </c>
      <c r="T337" s="124"/>
      <c r="U337" s="124">
        <f>SUBTOTAL(109,U324:U336)</f>
        <v>55149</v>
      </c>
    </row>
    <row r="338" spans="1:21" ht="11.25" thickTop="1" x14ac:dyDescent="0.15">
      <c r="A338" s="111"/>
      <c r="B338" s="111"/>
      <c r="C338" s="111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</row>
    <row r="339" spans="1:21" ht="11.25" thickBot="1" x14ac:dyDescent="0.2">
      <c r="A339" s="127" t="s">
        <v>206</v>
      </c>
      <c r="B339" s="8"/>
      <c r="C339" s="124">
        <v>43515</v>
      </c>
      <c r="D339" s="175"/>
      <c r="E339" s="124">
        <v>0</v>
      </c>
      <c r="F339" s="125">
        <v>0</v>
      </c>
      <c r="G339" s="124">
        <v>633</v>
      </c>
      <c r="H339" s="125">
        <v>0</v>
      </c>
      <c r="I339" s="124">
        <v>12706</v>
      </c>
      <c r="J339" s="125">
        <v>0</v>
      </c>
      <c r="K339" s="124">
        <v>0</v>
      </c>
      <c r="L339" s="125">
        <v>0</v>
      </c>
      <c r="M339" s="124">
        <v>-1711</v>
      </c>
      <c r="N339" s="124">
        <v>0</v>
      </c>
      <c r="O339" s="124">
        <v>0</v>
      </c>
      <c r="P339" s="124">
        <v>0</v>
      </c>
      <c r="Q339" s="124">
        <v>55143</v>
      </c>
      <c r="R339" s="124">
        <v>0</v>
      </c>
      <c r="S339" s="124">
        <v>2936</v>
      </c>
      <c r="T339" s="124">
        <v>0</v>
      </c>
      <c r="U339" s="124">
        <v>58079</v>
      </c>
    </row>
    <row r="340" spans="1:21" ht="11.25" thickTop="1" x14ac:dyDescent="0.15">
      <c r="A340" s="101" t="s">
        <v>210</v>
      </c>
      <c r="C340" s="126">
        <f>SUBTOTAL(109,C341:C345)</f>
        <v>0</v>
      </c>
      <c r="D340" s="126"/>
      <c r="E340" s="126">
        <v>0</v>
      </c>
      <c r="F340" s="126"/>
      <c r="G340" s="126">
        <f>SUBTOTAL(109,G341:G345)</f>
        <v>-208</v>
      </c>
      <c r="H340" s="126"/>
      <c r="I340" s="126">
        <f>SUBTOTAL(109,I341:I345)</f>
        <v>-4321</v>
      </c>
      <c r="J340" s="126"/>
      <c r="K340" s="126">
        <f>SUBTOTAL(109,K341:K345)</f>
        <v>0</v>
      </c>
      <c r="L340" s="126"/>
      <c r="M340" s="126">
        <f>SUBTOTAL(109,M341:M345)</f>
        <v>0</v>
      </c>
      <c r="N340" s="126"/>
      <c r="O340" s="126">
        <f>SUBTOTAL(109,O341:O345)</f>
        <v>-3200</v>
      </c>
      <c r="P340" s="126"/>
      <c r="Q340" s="126">
        <f>SUBTOTAL(109,Q341:Q345)</f>
        <v>-7729</v>
      </c>
      <c r="R340" s="126"/>
      <c r="S340" s="126">
        <f>SUBTOTAL(109,S341:S345)</f>
        <v>0</v>
      </c>
      <c r="T340" s="126"/>
      <c r="U340" s="126">
        <f>SUBTOTAL(109,U341:U345)</f>
        <v>-7729</v>
      </c>
    </row>
    <row r="341" spans="1:21" x14ac:dyDescent="0.15">
      <c r="A341" s="129" t="s">
        <v>212</v>
      </c>
      <c r="C341" s="126">
        <v>0</v>
      </c>
      <c r="D341" s="126"/>
      <c r="E341" s="126">
        <v>0</v>
      </c>
      <c r="G341" s="126">
        <v>0</v>
      </c>
      <c r="I341" s="126">
        <v>2</v>
      </c>
      <c r="K341" s="126">
        <v>0</v>
      </c>
      <c r="M341" s="126">
        <v>0</v>
      </c>
      <c r="N341" s="126"/>
      <c r="O341" s="126">
        <v>0</v>
      </c>
      <c r="P341" s="126"/>
      <c r="Q341" s="126">
        <f t="shared" ref="Q341:Q351" si="17">SUM(C341:O341)</f>
        <v>2</v>
      </c>
      <c r="R341" s="126"/>
      <c r="S341" s="126">
        <v>0</v>
      </c>
      <c r="T341" s="126"/>
      <c r="U341" s="126">
        <v>2</v>
      </c>
    </row>
    <row r="342" spans="1:21" x14ac:dyDescent="0.15">
      <c r="A342" s="129" t="s">
        <v>213</v>
      </c>
      <c r="C342" s="126">
        <v>0</v>
      </c>
      <c r="D342" s="126"/>
      <c r="E342" s="126">
        <v>0</v>
      </c>
      <c r="G342" s="126">
        <v>0</v>
      </c>
      <c r="I342" s="126">
        <v>0</v>
      </c>
      <c r="K342" s="126">
        <v>0</v>
      </c>
      <c r="M342" s="126">
        <v>0</v>
      </c>
      <c r="N342" s="126"/>
      <c r="O342" s="126">
        <v>-1169</v>
      </c>
      <c r="P342" s="126"/>
      <c r="Q342" s="126">
        <f t="shared" si="17"/>
        <v>-1169</v>
      </c>
      <c r="R342" s="126"/>
      <c r="S342" s="126">
        <v>0</v>
      </c>
      <c r="T342" s="126"/>
      <c r="U342" s="126">
        <v>-1169</v>
      </c>
    </row>
    <row r="343" spans="1:21" x14ac:dyDescent="0.15">
      <c r="A343" s="129" t="s">
        <v>226</v>
      </c>
      <c r="C343" s="126">
        <v>0</v>
      </c>
      <c r="D343" s="126"/>
      <c r="E343" s="126">
        <v>0</v>
      </c>
      <c r="G343" s="126">
        <v>0</v>
      </c>
      <c r="I343" s="126">
        <v>2031</v>
      </c>
      <c r="K343" s="126">
        <v>0</v>
      </c>
      <c r="M343" s="126">
        <v>0</v>
      </c>
      <c r="N343" s="126"/>
      <c r="O343" s="126">
        <v>-2031</v>
      </c>
      <c r="P343" s="126"/>
      <c r="Q343" s="126">
        <f t="shared" si="17"/>
        <v>0</v>
      </c>
      <c r="R343" s="126"/>
      <c r="S343" s="126">
        <v>0</v>
      </c>
      <c r="T343" s="126"/>
      <c r="U343" s="126">
        <v>0</v>
      </c>
    </row>
    <row r="344" spans="1:21" x14ac:dyDescent="0.15">
      <c r="A344" s="129" t="s">
        <v>214</v>
      </c>
      <c r="C344" s="126">
        <v>0</v>
      </c>
      <c r="D344" s="126"/>
      <c r="E344" s="126">
        <v>0</v>
      </c>
      <c r="G344" s="126">
        <v>0</v>
      </c>
      <c r="I344" s="126">
        <v>-6429</v>
      </c>
      <c r="K344" s="126">
        <v>0</v>
      </c>
      <c r="M344" s="126">
        <v>0</v>
      </c>
      <c r="N344" s="126"/>
      <c r="O344" s="126">
        <v>0</v>
      </c>
      <c r="P344" s="126"/>
      <c r="Q344" s="126">
        <f t="shared" si="17"/>
        <v>-6429</v>
      </c>
      <c r="R344" s="126"/>
      <c r="S344" s="126">
        <v>0</v>
      </c>
      <c r="T344" s="126"/>
      <c r="U344" s="126">
        <v>-6429</v>
      </c>
    </row>
    <row r="345" spans="1:21" x14ac:dyDescent="0.15">
      <c r="A345" s="129" t="s">
        <v>215</v>
      </c>
      <c r="C345" s="126">
        <v>0</v>
      </c>
      <c r="D345" s="126"/>
      <c r="E345" s="126">
        <v>0</v>
      </c>
      <c r="G345" s="126">
        <v>-208</v>
      </c>
      <c r="I345" s="126">
        <v>75</v>
      </c>
      <c r="K345" s="126">
        <v>0</v>
      </c>
      <c r="M345" s="126">
        <v>0</v>
      </c>
      <c r="N345" s="126"/>
      <c r="O345" s="126">
        <v>0</v>
      </c>
      <c r="P345" s="126"/>
      <c r="Q345" s="126">
        <f t="shared" si="17"/>
        <v>-133</v>
      </c>
      <c r="R345" s="126"/>
      <c r="S345" s="126">
        <v>0</v>
      </c>
      <c r="T345" s="126"/>
      <c r="U345" s="126">
        <v>-133</v>
      </c>
    </row>
    <row r="346" spans="1:21" ht="12.75" x14ac:dyDescent="0.2">
      <c r="A346" s="101" t="s">
        <v>216</v>
      </c>
      <c r="C346" s="126">
        <v>0</v>
      </c>
      <c r="D346" s="135"/>
      <c r="E346" s="126">
        <v>0</v>
      </c>
      <c r="F346" s="126">
        <f t="shared" ref="F346" si="18">SUBTOTAL(109,F347:F348)</f>
        <v>0</v>
      </c>
      <c r="G346" s="126">
        <f t="shared" ref="G346" si="19">SUBTOTAL(109,G347:G348)</f>
        <v>0</v>
      </c>
      <c r="H346" s="126">
        <f t="shared" ref="H346" si="20">SUBTOTAL(109,H347:H348)</f>
        <v>0</v>
      </c>
      <c r="I346" s="126">
        <f t="shared" ref="I346" si="21">SUBTOTAL(109,I347:I348)</f>
        <v>0</v>
      </c>
      <c r="J346" s="126">
        <f t="shared" ref="J346" si="22">SUBTOTAL(109,J347:J348)</f>
        <v>0</v>
      </c>
      <c r="K346" s="126">
        <f t="shared" ref="K346" si="23">SUBTOTAL(109,K347:K348)</f>
        <v>0</v>
      </c>
      <c r="L346" s="126">
        <f t="shared" ref="L346" si="24">SUBTOTAL(109,L347:L348)</f>
        <v>0</v>
      </c>
      <c r="M346" s="126">
        <f t="shared" ref="M346" si="25">SUBTOTAL(109,M347:M348)</f>
        <v>27</v>
      </c>
      <c r="N346" s="126">
        <f t="shared" ref="N346" si="26">SUBTOTAL(109,N347:N348)</f>
        <v>0</v>
      </c>
      <c r="O346" s="126">
        <f t="shared" ref="O346" si="27">SUBTOTAL(109,O347:O348)</f>
        <v>4921</v>
      </c>
      <c r="P346" s="126">
        <f t="shared" ref="P346" si="28">SUBTOTAL(109,P347:P348)</f>
        <v>0</v>
      </c>
      <c r="Q346" s="126">
        <f t="shared" ref="Q346" si="29">SUBTOTAL(109,Q347:Q348)</f>
        <v>4948</v>
      </c>
      <c r="R346" s="126">
        <f t="shared" ref="R346" si="30">SUBTOTAL(109,R347:R348)</f>
        <v>0</v>
      </c>
      <c r="S346" s="126">
        <f t="shared" ref="S346" si="31">SUBTOTAL(109,S347:S348)</f>
        <v>59</v>
      </c>
      <c r="T346" s="126">
        <f t="shared" ref="T346" si="32">SUBTOTAL(109,T347:T348)</f>
        <v>0</v>
      </c>
      <c r="U346" s="126">
        <f t="shared" ref="U346" si="33">SUBTOTAL(109,U347:U348)</f>
        <v>5007</v>
      </c>
    </row>
    <row r="347" spans="1:21" x14ac:dyDescent="0.15">
      <c r="A347" s="101" t="s">
        <v>217</v>
      </c>
      <c r="C347" s="126">
        <v>0</v>
      </c>
      <c r="D347" s="126"/>
      <c r="E347" s="126">
        <v>0</v>
      </c>
      <c r="F347" s="126"/>
      <c r="G347" s="126">
        <v>0</v>
      </c>
      <c r="H347" s="126"/>
      <c r="I347" s="126">
        <v>0</v>
      </c>
      <c r="J347" s="126"/>
      <c r="K347" s="126">
        <v>0</v>
      </c>
      <c r="L347" s="126"/>
      <c r="M347" s="126">
        <v>0</v>
      </c>
      <c r="N347" s="126"/>
      <c r="O347" s="126">
        <v>4921</v>
      </c>
      <c r="P347" s="126"/>
      <c r="Q347" s="126">
        <f t="shared" si="17"/>
        <v>4921</v>
      </c>
      <c r="R347" s="126"/>
      <c r="S347" s="126">
        <v>59</v>
      </c>
      <c r="T347" s="126"/>
      <c r="U347" s="126">
        <v>4980</v>
      </c>
    </row>
    <row r="348" spans="1:21" x14ac:dyDescent="0.15">
      <c r="A348" s="101" t="s">
        <v>218</v>
      </c>
      <c r="C348" s="126">
        <v>0</v>
      </c>
      <c r="D348" s="126"/>
      <c r="E348" s="126">
        <v>0</v>
      </c>
      <c r="F348" s="126"/>
      <c r="G348" s="126">
        <v>0</v>
      </c>
      <c r="H348" s="126"/>
      <c r="I348" s="126">
        <v>0</v>
      </c>
      <c r="J348" s="126"/>
      <c r="K348" s="126">
        <v>0</v>
      </c>
      <c r="L348" s="126"/>
      <c r="M348" s="126">
        <v>27</v>
      </c>
      <c r="N348" s="126"/>
      <c r="O348" s="126"/>
      <c r="P348" s="126"/>
      <c r="Q348" s="126">
        <f t="shared" si="17"/>
        <v>27</v>
      </c>
      <c r="R348" s="126"/>
      <c r="S348" s="126">
        <v>0</v>
      </c>
      <c r="T348" s="126"/>
      <c r="U348" s="126">
        <v>27</v>
      </c>
    </row>
    <row r="349" spans="1:21" x14ac:dyDescent="0.15">
      <c r="A349" s="128" t="s">
        <v>162</v>
      </c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6"/>
      <c r="R349" s="126"/>
      <c r="S349" s="126"/>
      <c r="T349" s="126"/>
      <c r="U349" s="126"/>
    </row>
    <row r="350" spans="1:21" x14ac:dyDescent="0.15">
      <c r="A350" s="129" t="s">
        <v>219</v>
      </c>
      <c r="C350" s="126">
        <v>0</v>
      </c>
      <c r="D350" s="126"/>
      <c r="E350" s="126">
        <v>0</v>
      </c>
      <c r="G350" s="126">
        <v>0</v>
      </c>
      <c r="I350" s="126">
        <v>246</v>
      </c>
      <c r="K350" s="126">
        <v>0</v>
      </c>
      <c r="M350" s="126">
        <v>0</v>
      </c>
      <c r="N350" s="126"/>
      <c r="O350" s="126">
        <v>-246</v>
      </c>
      <c r="P350" s="126"/>
      <c r="Q350" s="126">
        <f t="shared" si="17"/>
        <v>0</v>
      </c>
      <c r="R350" s="126"/>
      <c r="S350" s="126">
        <v>0</v>
      </c>
      <c r="T350" s="126"/>
      <c r="U350" s="126">
        <v>0</v>
      </c>
    </row>
    <row r="351" spans="1:21" x14ac:dyDescent="0.15">
      <c r="A351" s="129" t="s">
        <v>220</v>
      </c>
      <c r="C351" s="126">
        <v>0</v>
      </c>
      <c r="D351" s="126"/>
      <c r="E351" s="126">
        <v>0</v>
      </c>
      <c r="G351" s="126">
        <v>0</v>
      </c>
      <c r="I351" s="126">
        <v>1475</v>
      </c>
      <c r="K351" s="126">
        <v>0</v>
      </c>
      <c r="M351" s="126">
        <v>0</v>
      </c>
      <c r="N351" s="126"/>
      <c r="O351" s="126">
        <v>-1475</v>
      </c>
      <c r="P351" s="126"/>
      <c r="Q351" s="126">
        <f t="shared" si="17"/>
        <v>0</v>
      </c>
      <c r="R351" s="126"/>
      <c r="S351" s="126">
        <v>0</v>
      </c>
      <c r="T351" s="126"/>
      <c r="U351" s="126">
        <v>0</v>
      </c>
    </row>
    <row r="352" spans="1:21" ht="11.25" thickBot="1" x14ac:dyDescent="0.2">
      <c r="A352" s="127" t="s">
        <v>227</v>
      </c>
      <c r="B352" s="8"/>
      <c r="C352" s="124">
        <f>SUBTOTAL(109,C339:C351)</f>
        <v>43515</v>
      </c>
      <c r="D352" s="175"/>
      <c r="E352" s="124">
        <f>SUBTOTAL(109,E339:E351)</f>
        <v>0</v>
      </c>
      <c r="F352" s="125">
        <f>SUM(F339:F351)</f>
        <v>0</v>
      </c>
      <c r="G352" s="124">
        <f>SUBTOTAL(109,G339:G351)</f>
        <v>425</v>
      </c>
      <c r="H352" s="125">
        <f>SUM(H339:H351)</f>
        <v>0</v>
      </c>
      <c r="I352" s="124">
        <f>SUBTOTAL(109,I339:I351)</f>
        <v>10106</v>
      </c>
      <c r="J352" s="125">
        <f>SUM(J339:J351)</f>
        <v>0</v>
      </c>
      <c r="K352" s="124">
        <f>SUBTOTAL(109,K339:K351)</f>
        <v>0</v>
      </c>
      <c r="L352" s="125">
        <f>SUM(L339:L351)</f>
        <v>0</v>
      </c>
      <c r="M352" s="124">
        <f>SUBTOTAL(109,M339:M351)</f>
        <v>-1684</v>
      </c>
      <c r="N352" s="124">
        <f>SUM(N339:N351)</f>
        <v>0</v>
      </c>
      <c r="O352" s="124">
        <f>SUBTOTAL(109,O339:O351)</f>
        <v>0</v>
      </c>
      <c r="P352" s="124">
        <f>SUM(P339:P351)</f>
        <v>0</v>
      </c>
      <c r="Q352" s="124">
        <f>SUBTOTAL(109,Q339:Q351)</f>
        <v>52362</v>
      </c>
      <c r="R352" s="124">
        <f>SUM(R339:R351)</f>
        <v>0</v>
      </c>
      <c r="S352" s="124">
        <f>SUBTOTAL(109,S339:S351)</f>
        <v>2995</v>
      </c>
      <c r="T352" s="124">
        <f>SUM(T339:T351)</f>
        <v>0</v>
      </c>
      <c r="U352" s="124">
        <f>SUBTOTAL(109,U339:U351)</f>
        <v>55357</v>
      </c>
    </row>
    <row r="353" spans="1:21" ht="11.25" thickTop="1" x14ac:dyDescent="0.15">
      <c r="A353" s="111"/>
      <c r="B353" s="111"/>
      <c r="C353" s="111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</row>
    <row r="354" spans="1:21" ht="11.25" thickBot="1" x14ac:dyDescent="0.2">
      <c r="A354" s="127" t="s">
        <v>206</v>
      </c>
      <c r="C354" s="124">
        <v>43515</v>
      </c>
      <c r="D354" s="175"/>
      <c r="E354" s="124">
        <v>0</v>
      </c>
      <c r="F354" s="125">
        <v>0</v>
      </c>
      <c r="G354" s="124">
        <v>633</v>
      </c>
      <c r="H354" s="125">
        <v>0</v>
      </c>
      <c r="I354" s="124">
        <v>12706</v>
      </c>
      <c r="J354" s="125">
        <v>0</v>
      </c>
      <c r="K354" s="124">
        <v>0</v>
      </c>
      <c r="L354" s="125">
        <v>0</v>
      </c>
      <c r="M354" s="124">
        <v>-1711</v>
      </c>
      <c r="N354" s="124">
        <v>0</v>
      </c>
      <c r="O354" s="124">
        <v>0</v>
      </c>
      <c r="P354" s="124">
        <v>0</v>
      </c>
      <c r="Q354" s="124">
        <v>55143</v>
      </c>
      <c r="R354" s="124">
        <v>0</v>
      </c>
      <c r="S354" s="124">
        <v>2936</v>
      </c>
      <c r="T354" s="124">
        <v>0</v>
      </c>
      <c r="U354" s="124">
        <v>58079</v>
      </c>
    </row>
    <row r="355" spans="1:21" ht="11.25" thickTop="1" x14ac:dyDescent="0.15">
      <c r="A355" s="101" t="s">
        <v>210</v>
      </c>
      <c r="C355" s="126">
        <f>SUBTOTAL(109,C356:C360)</f>
        <v>0</v>
      </c>
      <c r="D355" s="126"/>
      <c r="E355" s="126">
        <v>0</v>
      </c>
      <c r="F355" s="126"/>
      <c r="G355" s="126">
        <f>SUBTOTAL(109,G356:G360)</f>
        <v>-265</v>
      </c>
      <c r="H355" s="126"/>
      <c r="I355" s="126">
        <f>SUBTOTAL(109,I356:I360)</f>
        <v>-6421</v>
      </c>
      <c r="J355" s="126"/>
      <c r="K355" s="126">
        <f>SUBTOTAL(109,K356:K360)</f>
        <v>0</v>
      </c>
      <c r="L355" s="126"/>
      <c r="M355" s="126">
        <f>SUBTOTAL(109,M356:M360)</f>
        <v>0</v>
      </c>
      <c r="N355" s="126"/>
      <c r="O355" s="126">
        <f>SUBTOTAL(109,O356:O360)</f>
        <v>-590</v>
      </c>
      <c r="P355" s="126"/>
      <c r="Q355" s="126">
        <f>SUBTOTAL(109,Q356:Q360)</f>
        <v>-7276</v>
      </c>
      <c r="R355" s="126"/>
      <c r="S355" s="126">
        <f>SUBTOTAL(109,S356:S360)</f>
        <v>8.039408000000094</v>
      </c>
      <c r="T355" s="126"/>
      <c r="U355" s="126">
        <f>SUBTOTAL(109,U356:U360)</f>
        <v>-7267.9605919999995</v>
      </c>
    </row>
    <row r="356" spans="1:21" ht="12.75" x14ac:dyDescent="0.2">
      <c r="A356" s="101" t="s">
        <v>211</v>
      </c>
      <c r="C356" s="135">
        <v>0</v>
      </c>
      <c r="D356" s="135"/>
      <c r="E356" s="126">
        <v>0</v>
      </c>
      <c r="F356" s="126"/>
      <c r="G356" s="126">
        <v>0</v>
      </c>
      <c r="H356" s="126"/>
      <c r="I356" s="126">
        <v>0</v>
      </c>
      <c r="J356" s="126"/>
      <c r="K356" s="135">
        <v>0</v>
      </c>
      <c r="L356" s="126"/>
      <c r="M356" s="126">
        <v>0</v>
      </c>
      <c r="N356" s="126"/>
      <c r="O356" s="126">
        <v>0</v>
      </c>
      <c r="P356" s="126"/>
      <c r="Q356" s="126">
        <v>0</v>
      </c>
      <c r="R356" s="126"/>
      <c r="S356" s="126">
        <v>8.039408000000094</v>
      </c>
      <c r="T356" s="126"/>
      <c r="U356" s="126">
        <v>8.039408000000094</v>
      </c>
    </row>
    <row r="357" spans="1:21" x14ac:dyDescent="0.15">
      <c r="A357" s="129" t="s">
        <v>212</v>
      </c>
      <c r="C357" s="126">
        <v>0</v>
      </c>
      <c r="D357" s="126"/>
      <c r="E357" s="126">
        <v>0</v>
      </c>
      <c r="G357" s="126">
        <v>0</v>
      </c>
      <c r="I357" s="126">
        <v>1</v>
      </c>
      <c r="K357" s="126">
        <v>0</v>
      </c>
      <c r="M357" s="126">
        <v>0</v>
      </c>
      <c r="N357" s="126"/>
      <c r="O357" s="126">
        <v>0</v>
      </c>
      <c r="P357" s="126"/>
      <c r="Q357" s="126">
        <v>1</v>
      </c>
      <c r="R357" s="126"/>
      <c r="S357" s="126">
        <v>0</v>
      </c>
      <c r="T357" s="126"/>
      <c r="U357" s="126">
        <v>1</v>
      </c>
    </row>
    <row r="358" spans="1:21" x14ac:dyDescent="0.15">
      <c r="A358" s="129" t="s">
        <v>213</v>
      </c>
      <c r="C358" s="126">
        <v>0</v>
      </c>
      <c r="D358" s="126"/>
      <c r="E358" s="126">
        <v>0</v>
      </c>
      <c r="G358" s="126">
        <v>0</v>
      </c>
      <c r="I358" s="126">
        <v>0</v>
      </c>
      <c r="K358" s="126">
        <v>0</v>
      </c>
      <c r="M358" s="126">
        <v>0</v>
      </c>
      <c r="N358" s="126"/>
      <c r="O358" s="126">
        <v>-590</v>
      </c>
      <c r="P358" s="126"/>
      <c r="Q358" s="126">
        <v>-590</v>
      </c>
      <c r="R358" s="126"/>
      <c r="S358" s="126">
        <v>0</v>
      </c>
      <c r="T358" s="126"/>
      <c r="U358" s="126">
        <v>-590</v>
      </c>
    </row>
    <row r="359" spans="1:21" x14ac:dyDescent="0.15">
      <c r="A359" s="129" t="s">
        <v>214</v>
      </c>
      <c r="C359" s="126">
        <v>0</v>
      </c>
      <c r="D359" s="126"/>
      <c r="E359" s="126">
        <v>0</v>
      </c>
      <c r="G359" s="126">
        <v>0</v>
      </c>
      <c r="I359" s="126">
        <v>-6429</v>
      </c>
      <c r="K359" s="126">
        <v>0</v>
      </c>
      <c r="M359" s="126">
        <v>0</v>
      </c>
      <c r="N359" s="126"/>
      <c r="O359" s="126">
        <v>0</v>
      </c>
      <c r="P359" s="126"/>
      <c r="Q359" s="126">
        <v>-6429</v>
      </c>
      <c r="R359" s="126"/>
      <c r="S359" s="126">
        <v>0</v>
      </c>
      <c r="T359" s="126"/>
      <c r="U359" s="126">
        <v>-6429</v>
      </c>
    </row>
    <row r="360" spans="1:21" x14ac:dyDescent="0.15">
      <c r="A360" s="129" t="s">
        <v>215</v>
      </c>
      <c r="C360" s="126">
        <v>0</v>
      </c>
      <c r="D360" s="126"/>
      <c r="E360" s="126">
        <v>0</v>
      </c>
      <c r="G360" s="126">
        <v>-265</v>
      </c>
      <c r="I360" s="126">
        <v>7</v>
      </c>
      <c r="K360" s="126">
        <v>0</v>
      </c>
      <c r="M360" s="126">
        <v>0</v>
      </c>
      <c r="N360" s="126"/>
      <c r="O360" s="126">
        <v>0</v>
      </c>
      <c r="P360" s="126"/>
      <c r="Q360" s="126">
        <v>-258</v>
      </c>
      <c r="R360" s="126"/>
      <c r="S360" s="126">
        <v>0</v>
      </c>
      <c r="T360" s="126"/>
      <c r="U360" s="126">
        <v>-258</v>
      </c>
    </row>
    <row r="361" spans="1:21" ht="12.75" x14ac:dyDescent="0.2">
      <c r="A361" s="101" t="s">
        <v>216</v>
      </c>
      <c r="C361" s="135">
        <f t="shared" ref="C361:U361" si="34">SUBTOTAL(109,C362:C363)</f>
        <v>0</v>
      </c>
      <c r="D361" s="135"/>
      <c r="E361" s="126">
        <f t="shared" ref="E361" si="35">SUBTOTAL(109,E362:E363)</f>
        <v>0</v>
      </c>
      <c r="F361" s="126">
        <f t="shared" si="34"/>
        <v>0</v>
      </c>
      <c r="G361" s="126">
        <f t="shared" si="34"/>
        <v>0</v>
      </c>
      <c r="H361" s="126">
        <f t="shared" si="34"/>
        <v>0</v>
      </c>
      <c r="I361" s="126">
        <f t="shared" si="34"/>
        <v>0</v>
      </c>
      <c r="J361" s="126">
        <f t="shared" si="34"/>
        <v>0</v>
      </c>
      <c r="K361" s="126">
        <f t="shared" si="34"/>
        <v>0</v>
      </c>
      <c r="L361" s="126">
        <f t="shared" si="34"/>
        <v>0</v>
      </c>
      <c r="M361" s="126">
        <f t="shared" si="34"/>
        <v>49</v>
      </c>
      <c r="N361" s="126">
        <f t="shared" si="34"/>
        <v>0</v>
      </c>
      <c r="O361" s="126">
        <f t="shared" si="34"/>
        <v>2486</v>
      </c>
      <c r="P361" s="126">
        <f t="shared" si="34"/>
        <v>0</v>
      </c>
      <c r="Q361" s="126">
        <f t="shared" si="34"/>
        <v>2535</v>
      </c>
      <c r="R361" s="126">
        <f t="shared" si="34"/>
        <v>0</v>
      </c>
      <c r="S361" s="126">
        <f t="shared" si="34"/>
        <v>14.960592</v>
      </c>
      <c r="T361" s="126">
        <f t="shared" si="34"/>
        <v>0</v>
      </c>
      <c r="U361" s="126">
        <f t="shared" si="34"/>
        <v>2549.9605919999999</v>
      </c>
    </row>
    <row r="362" spans="1:21" ht="12.75" x14ac:dyDescent="0.2">
      <c r="A362" s="101" t="s">
        <v>217</v>
      </c>
      <c r="C362" s="135">
        <v>0</v>
      </c>
      <c r="D362" s="135"/>
      <c r="E362" s="126">
        <v>0</v>
      </c>
      <c r="F362" s="126"/>
      <c r="G362" s="126">
        <v>0</v>
      </c>
      <c r="H362" s="126"/>
      <c r="I362" s="126">
        <v>0</v>
      </c>
      <c r="J362" s="126"/>
      <c r="K362" s="135">
        <v>0</v>
      </c>
      <c r="L362" s="126"/>
      <c r="M362" s="126">
        <v>0</v>
      </c>
      <c r="N362" s="126"/>
      <c r="O362" s="126">
        <v>2486</v>
      </c>
      <c r="P362" s="126"/>
      <c r="Q362" s="126">
        <v>2486</v>
      </c>
      <c r="R362" s="126"/>
      <c r="S362" s="126">
        <v>14.960592</v>
      </c>
      <c r="T362" s="126"/>
      <c r="U362" s="126">
        <v>2500.9605919999999</v>
      </c>
    </row>
    <row r="363" spans="1:21" ht="12.75" x14ac:dyDescent="0.2">
      <c r="A363" s="101" t="s">
        <v>218</v>
      </c>
      <c r="C363" s="135">
        <v>0</v>
      </c>
      <c r="D363" s="135"/>
      <c r="E363" s="126">
        <v>0</v>
      </c>
      <c r="F363" s="126"/>
      <c r="G363" s="126">
        <v>0</v>
      </c>
      <c r="H363" s="126"/>
      <c r="I363" s="126">
        <v>0</v>
      </c>
      <c r="J363" s="126"/>
      <c r="K363" s="135">
        <v>0</v>
      </c>
      <c r="L363" s="126"/>
      <c r="M363" s="126">
        <v>49</v>
      </c>
      <c r="N363" s="126"/>
      <c r="O363" s="126">
        <v>0</v>
      </c>
      <c r="P363" s="126"/>
      <c r="Q363" s="126">
        <v>49</v>
      </c>
      <c r="R363" s="126"/>
      <c r="S363" s="126">
        <v>0</v>
      </c>
      <c r="T363" s="126"/>
      <c r="U363" s="126">
        <v>49</v>
      </c>
    </row>
    <row r="364" spans="1:21" ht="12.75" x14ac:dyDescent="0.2">
      <c r="A364" s="101" t="s">
        <v>162</v>
      </c>
      <c r="C364" s="135"/>
      <c r="D364" s="135"/>
      <c r="E364" s="126"/>
      <c r="F364" s="126"/>
      <c r="G364" s="126"/>
      <c r="H364" s="126"/>
      <c r="I364" s="126"/>
      <c r="J364" s="126"/>
      <c r="K364" s="135"/>
      <c r="L364" s="126"/>
      <c r="M364" s="126"/>
      <c r="N364" s="126"/>
      <c r="O364" s="126"/>
      <c r="P364" s="126"/>
      <c r="Q364" s="126"/>
      <c r="R364" s="126"/>
      <c r="S364" s="126"/>
      <c r="T364" s="126"/>
      <c r="U364" s="126"/>
    </row>
    <row r="365" spans="1:21" x14ac:dyDescent="0.15">
      <c r="A365" s="129" t="s">
        <v>219</v>
      </c>
      <c r="C365" s="126">
        <v>0</v>
      </c>
      <c r="D365" s="126"/>
      <c r="E365" s="126">
        <v>0</v>
      </c>
      <c r="G365" s="126">
        <v>0</v>
      </c>
      <c r="I365" s="126">
        <v>124</v>
      </c>
      <c r="K365" s="126">
        <v>0</v>
      </c>
      <c r="M365" s="126">
        <v>0</v>
      </c>
      <c r="N365" s="126"/>
      <c r="O365" s="126">
        <v>-124</v>
      </c>
      <c r="P365" s="126"/>
      <c r="Q365" s="126">
        <v>0</v>
      </c>
      <c r="R365" s="126"/>
      <c r="S365" s="126">
        <v>0</v>
      </c>
      <c r="T365" s="126"/>
      <c r="U365" s="126">
        <v>0</v>
      </c>
    </row>
    <row r="366" spans="1:21" x14ac:dyDescent="0.15">
      <c r="A366" s="129" t="s">
        <v>220</v>
      </c>
      <c r="C366" s="126">
        <v>0</v>
      </c>
      <c r="D366" s="126"/>
      <c r="E366" s="126">
        <v>0</v>
      </c>
      <c r="G366" s="126">
        <v>0</v>
      </c>
      <c r="I366" s="126">
        <v>1772</v>
      </c>
      <c r="K366" s="126">
        <v>0</v>
      </c>
      <c r="M366" s="126">
        <v>0</v>
      </c>
      <c r="N366" s="126"/>
      <c r="O366" s="126">
        <v>-1772</v>
      </c>
      <c r="P366" s="126"/>
      <c r="Q366" s="126">
        <v>0</v>
      </c>
      <c r="R366" s="126"/>
      <c r="S366" s="126">
        <v>0</v>
      </c>
      <c r="T366" s="126"/>
      <c r="U366" s="126">
        <v>0</v>
      </c>
    </row>
    <row r="367" spans="1:21" ht="11.25" thickBot="1" x14ac:dyDescent="0.2">
      <c r="A367" s="127" t="s">
        <v>228</v>
      </c>
      <c r="B367" s="8"/>
      <c r="C367" s="124">
        <f>SUBTOTAL(109,C354:C366)</f>
        <v>43515</v>
      </c>
      <c r="D367" s="175"/>
      <c r="E367" s="124">
        <f>SUBTOTAL(109,E354:E366)</f>
        <v>0</v>
      </c>
      <c r="F367" s="125">
        <f t="shared" ref="F367:T367" si="36">SUM(F353:F366)</f>
        <v>0</v>
      </c>
      <c r="G367" s="124">
        <f>SUBTOTAL(109,G354:G366)</f>
        <v>368</v>
      </c>
      <c r="H367" s="125">
        <f t="shared" si="36"/>
        <v>0</v>
      </c>
      <c r="I367" s="124">
        <f>SUBTOTAL(109,I354:I366)</f>
        <v>8181</v>
      </c>
      <c r="J367" s="125">
        <f t="shared" si="36"/>
        <v>0</v>
      </c>
      <c r="K367" s="124">
        <f>SUBTOTAL(109,K354:K366)</f>
        <v>0</v>
      </c>
      <c r="L367" s="125">
        <f t="shared" si="36"/>
        <v>0</v>
      </c>
      <c r="M367" s="124">
        <f>SUBTOTAL(109,M354:M366)</f>
        <v>-1662</v>
      </c>
      <c r="N367" s="124">
        <f t="shared" si="36"/>
        <v>0</v>
      </c>
      <c r="O367" s="124">
        <f>SUBTOTAL(109,O354:O366)</f>
        <v>0</v>
      </c>
      <c r="P367" s="124">
        <f t="shared" si="36"/>
        <v>0</v>
      </c>
      <c r="Q367" s="124">
        <f>SUBTOTAL(109,Q354:Q366)</f>
        <v>50402</v>
      </c>
      <c r="R367" s="124">
        <f t="shared" si="36"/>
        <v>0</v>
      </c>
      <c r="S367" s="124">
        <f>SUBTOTAL(109,S354:S366)</f>
        <v>2959</v>
      </c>
      <c r="T367" s="124">
        <f t="shared" si="36"/>
        <v>0</v>
      </c>
      <c r="U367" s="124">
        <f>SUBTOTAL(109,U354:U366)</f>
        <v>53361</v>
      </c>
    </row>
    <row r="368" spans="1:21" ht="11.25" thickTop="1" x14ac:dyDescent="0.15">
      <c r="A368" s="111"/>
      <c r="B368" s="111"/>
      <c r="C368" s="111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</row>
    <row r="369" spans="1:21" ht="11.25" thickBot="1" x14ac:dyDescent="0.2">
      <c r="A369" s="127" t="s">
        <v>229</v>
      </c>
      <c r="B369" s="8"/>
      <c r="C369" s="124">
        <v>37145</v>
      </c>
      <c r="D369" s="175"/>
      <c r="E369" s="124">
        <v>0</v>
      </c>
      <c r="F369" s="125"/>
      <c r="G369" s="124">
        <v>719</v>
      </c>
      <c r="H369" s="125"/>
      <c r="I369" s="124">
        <v>15685</v>
      </c>
      <c r="J369" s="125"/>
      <c r="K369" s="124">
        <v>0</v>
      </c>
      <c r="L369" s="125"/>
      <c r="M369" s="124">
        <v>-1623</v>
      </c>
      <c r="N369" s="124"/>
      <c r="O369" s="124">
        <v>0</v>
      </c>
      <c r="P369" s="124"/>
      <c r="Q369" s="124">
        <v>51926</v>
      </c>
      <c r="R369" s="124"/>
      <c r="S369" s="124">
        <v>2993</v>
      </c>
      <c r="T369" s="124"/>
      <c r="U369" s="124">
        <v>54919</v>
      </c>
    </row>
    <row r="370" spans="1:21" ht="11.25" thickTop="1" x14ac:dyDescent="0.15">
      <c r="A370" s="101" t="s">
        <v>210</v>
      </c>
      <c r="C370" s="126">
        <f>SUBTOTAL(109,C371:C380)</f>
        <v>6370</v>
      </c>
      <c r="D370" s="126"/>
      <c r="E370" s="126">
        <v>0</v>
      </c>
      <c r="F370" s="126"/>
      <c r="G370" s="126">
        <v>0</v>
      </c>
      <c r="H370" s="126"/>
      <c r="I370" s="126">
        <f>SUBTOTAL(109,I371:I380)</f>
        <v>-3573</v>
      </c>
      <c r="J370" s="126"/>
      <c r="K370" s="126">
        <v>0</v>
      </c>
      <c r="L370" s="126"/>
      <c r="M370" s="126">
        <v>0</v>
      </c>
      <c r="N370" s="126"/>
      <c r="O370" s="126">
        <f>SUBTOTAL(109,O371:O380)</f>
        <v>-8842</v>
      </c>
      <c r="P370" s="126"/>
      <c r="Q370" s="126">
        <f>SUBTOTAL(109,Q371:Q380)</f>
        <v>-6131</v>
      </c>
      <c r="R370" s="126"/>
      <c r="S370" s="126">
        <f>SUBTOTAL(109,S371:S380)</f>
        <v>-331</v>
      </c>
      <c r="T370" s="126"/>
      <c r="U370" s="126">
        <f>SUBTOTAL(109,U371:U380)</f>
        <v>-6462</v>
      </c>
    </row>
    <row r="371" spans="1:21" x14ac:dyDescent="0.15">
      <c r="A371" s="129" t="s">
        <v>222</v>
      </c>
      <c r="C371" s="126">
        <v>1370</v>
      </c>
      <c r="D371" s="126"/>
      <c r="E371" s="126">
        <v>0</v>
      </c>
      <c r="G371" s="126">
        <v>0</v>
      </c>
      <c r="I371" s="126">
        <v>0</v>
      </c>
      <c r="K371" s="126">
        <v>0</v>
      </c>
      <c r="M371" s="126">
        <v>0</v>
      </c>
      <c r="N371" s="126"/>
      <c r="O371" s="126">
        <v>0</v>
      </c>
      <c r="P371" s="126"/>
      <c r="Q371" s="126">
        <v>1370</v>
      </c>
      <c r="R371" s="126"/>
      <c r="S371" s="126">
        <v>0</v>
      </c>
      <c r="T371" s="126"/>
      <c r="U371" s="126">
        <v>1370</v>
      </c>
    </row>
    <row r="372" spans="1:21" x14ac:dyDescent="0.15">
      <c r="A372" s="129" t="s">
        <v>223</v>
      </c>
      <c r="C372" s="126">
        <v>0</v>
      </c>
      <c r="D372" s="126"/>
      <c r="E372" s="126">
        <v>0</v>
      </c>
      <c r="G372" s="126">
        <v>0</v>
      </c>
      <c r="I372" s="126">
        <v>0</v>
      </c>
      <c r="K372" s="126">
        <v>-32</v>
      </c>
      <c r="M372" s="126">
        <v>0</v>
      </c>
      <c r="N372" s="126"/>
      <c r="O372" s="126">
        <v>0</v>
      </c>
      <c r="P372" s="126"/>
      <c r="Q372" s="126">
        <v>-32</v>
      </c>
      <c r="R372" s="126"/>
      <c r="S372" s="126">
        <v>0</v>
      </c>
      <c r="T372" s="126"/>
      <c r="U372" s="126">
        <v>-32</v>
      </c>
    </row>
    <row r="373" spans="1:21" x14ac:dyDescent="0.15">
      <c r="A373" s="129" t="s">
        <v>224</v>
      </c>
      <c r="C373" s="126">
        <v>0</v>
      </c>
      <c r="D373" s="126"/>
      <c r="E373" s="126">
        <v>0</v>
      </c>
      <c r="G373" s="126">
        <v>0</v>
      </c>
      <c r="I373" s="126">
        <v>-32</v>
      </c>
      <c r="K373" s="126">
        <v>32</v>
      </c>
      <c r="M373" s="126">
        <v>0</v>
      </c>
      <c r="N373" s="126"/>
      <c r="O373" s="126">
        <v>0</v>
      </c>
      <c r="P373" s="126"/>
      <c r="Q373" s="126">
        <v>0</v>
      </c>
      <c r="R373" s="126"/>
      <c r="S373" s="126">
        <v>0</v>
      </c>
      <c r="T373" s="126"/>
      <c r="U373" s="126">
        <v>0</v>
      </c>
    </row>
    <row r="374" spans="1:21" x14ac:dyDescent="0.15">
      <c r="A374" s="129" t="s">
        <v>225</v>
      </c>
      <c r="C374" s="126">
        <v>5000</v>
      </c>
      <c r="D374" s="126"/>
      <c r="E374" s="126">
        <v>0</v>
      </c>
      <c r="G374" s="126">
        <v>0</v>
      </c>
      <c r="I374" s="126">
        <v>-5000</v>
      </c>
      <c r="K374" s="126">
        <v>0</v>
      </c>
      <c r="M374" s="126">
        <v>0</v>
      </c>
      <c r="N374" s="126"/>
      <c r="O374" s="126">
        <v>0</v>
      </c>
      <c r="P374" s="126"/>
      <c r="Q374" s="126">
        <v>0</v>
      </c>
      <c r="R374" s="126"/>
      <c r="S374" s="126">
        <v>0</v>
      </c>
      <c r="T374" s="126"/>
      <c r="U374" s="126">
        <v>0</v>
      </c>
    </row>
    <row r="375" spans="1:21" x14ac:dyDescent="0.15">
      <c r="A375" s="129" t="s">
        <v>211</v>
      </c>
      <c r="C375" s="126">
        <v>0</v>
      </c>
      <c r="D375" s="126"/>
      <c r="E375" s="126">
        <v>0</v>
      </c>
      <c r="G375" s="126">
        <v>0</v>
      </c>
      <c r="I375" s="126">
        <v>0</v>
      </c>
      <c r="K375" s="126">
        <v>0</v>
      </c>
      <c r="M375" s="126">
        <v>0</v>
      </c>
      <c r="N375" s="126"/>
      <c r="O375" s="126">
        <v>0</v>
      </c>
      <c r="P375" s="126"/>
      <c r="Q375" s="126">
        <v>0</v>
      </c>
      <c r="R375" s="126"/>
      <c r="S375" s="126">
        <v>15</v>
      </c>
      <c r="T375" s="126"/>
      <c r="U375" s="126">
        <v>15</v>
      </c>
    </row>
    <row r="376" spans="1:21" x14ac:dyDescent="0.15">
      <c r="A376" s="129" t="s">
        <v>212</v>
      </c>
      <c r="C376" s="126">
        <v>0</v>
      </c>
      <c r="D376" s="126"/>
      <c r="E376" s="126">
        <v>0</v>
      </c>
      <c r="G376" s="126">
        <v>0</v>
      </c>
      <c r="I376" s="126">
        <v>1</v>
      </c>
      <c r="K376" s="126">
        <v>0</v>
      </c>
      <c r="M376" s="126">
        <v>0</v>
      </c>
      <c r="N376" s="126"/>
      <c r="O376" s="126">
        <v>0</v>
      </c>
      <c r="P376" s="126"/>
      <c r="Q376" s="126">
        <v>1</v>
      </c>
      <c r="R376" s="126"/>
      <c r="S376" s="126">
        <v>0</v>
      </c>
      <c r="T376" s="126"/>
      <c r="U376" s="126">
        <v>1</v>
      </c>
    </row>
    <row r="377" spans="1:21" x14ac:dyDescent="0.15">
      <c r="A377" s="129" t="s">
        <v>213</v>
      </c>
      <c r="C377" s="126">
        <v>0</v>
      </c>
      <c r="D377" s="126"/>
      <c r="E377" s="126">
        <v>0</v>
      </c>
      <c r="G377" s="126">
        <v>0</v>
      </c>
      <c r="I377" s="126">
        <v>0</v>
      </c>
      <c r="K377" s="126">
        <v>0</v>
      </c>
      <c r="M377" s="126">
        <v>0</v>
      </c>
      <c r="N377" s="126"/>
      <c r="O377" s="126">
        <v>-2413</v>
      </c>
      <c r="P377" s="126"/>
      <c r="Q377" s="126">
        <v>-2413</v>
      </c>
      <c r="R377" s="126"/>
      <c r="S377" s="126">
        <v>-346</v>
      </c>
      <c r="T377" s="126"/>
      <c r="U377" s="126">
        <v>-2759</v>
      </c>
    </row>
    <row r="378" spans="1:21" x14ac:dyDescent="0.15">
      <c r="A378" s="129" t="s">
        <v>226</v>
      </c>
      <c r="C378" s="126">
        <v>0</v>
      </c>
      <c r="D378" s="126"/>
      <c r="E378" s="126">
        <v>0</v>
      </c>
      <c r="G378" s="126">
        <v>0</v>
      </c>
      <c r="I378" s="126">
        <v>6429</v>
      </c>
      <c r="K378" s="126">
        <v>0</v>
      </c>
      <c r="M378" s="126">
        <v>0</v>
      </c>
      <c r="N378" s="126"/>
      <c r="O378" s="126">
        <v>-6429</v>
      </c>
      <c r="P378" s="126"/>
      <c r="Q378" s="126">
        <v>0</v>
      </c>
      <c r="R378" s="126"/>
      <c r="S378" s="126">
        <v>0</v>
      </c>
      <c r="T378" s="126"/>
      <c r="U378" s="126">
        <v>0</v>
      </c>
    </row>
    <row r="379" spans="1:21" x14ac:dyDescent="0.15">
      <c r="A379" s="129" t="s">
        <v>214</v>
      </c>
      <c r="C379" s="126">
        <v>0</v>
      </c>
      <c r="D379" s="126"/>
      <c r="E379" s="126">
        <v>0</v>
      </c>
      <c r="G379" s="126">
        <v>0</v>
      </c>
      <c r="I379" s="126">
        <v>-5002</v>
      </c>
      <c r="K379" s="126">
        <v>0</v>
      </c>
      <c r="M379" s="126">
        <v>0</v>
      </c>
      <c r="N379" s="126"/>
      <c r="O379" s="126">
        <v>0</v>
      </c>
      <c r="P379" s="126"/>
      <c r="Q379" s="126">
        <v>-5002</v>
      </c>
      <c r="R379" s="126"/>
      <c r="S379" s="126">
        <v>0</v>
      </c>
      <c r="T379" s="126"/>
      <c r="U379" s="126">
        <v>-5002</v>
      </c>
    </row>
    <row r="380" spans="1:21" x14ac:dyDescent="0.15">
      <c r="A380" s="129" t="s">
        <v>215</v>
      </c>
      <c r="C380" s="126">
        <v>0</v>
      </c>
      <c r="D380" s="126"/>
      <c r="E380" s="126">
        <v>0</v>
      </c>
      <c r="G380" s="126">
        <v>-86</v>
      </c>
      <c r="I380" s="126">
        <v>31</v>
      </c>
      <c r="K380" s="126">
        <v>0</v>
      </c>
      <c r="M380" s="126">
        <v>0</v>
      </c>
      <c r="N380" s="126"/>
      <c r="O380" s="126">
        <v>0</v>
      </c>
      <c r="P380" s="126"/>
      <c r="Q380" s="126">
        <v>-55</v>
      </c>
      <c r="R380" s="126"/>
      <c r="S380" s="126">
        <v>0</v>
      </c>
      <c r="T380" s="126"/>
      <c r="U380" s="126">
        <v>-55</v>
      </c>
    </row>
    <row r="381" spans="1:21" x14ac:dyDescent="0.15">
      <c r="A381" s="101" t="s">
        <v>216</v>
      </c>
      <c r="C381" s="126">
        <v>0</v>
      </c>
      <c r="D381" s="126"/>
      <c r="E381" s="126">
        <v>0</v>
      </c>
      <c r="G381" s="126">
        <v>0</v>
      </c>
      <c r="H381" s="126"/>
      <c r="I381" s="126">
        <v>0</v>
      </c>
      <c r="J381" s="126"/>
      <c r="K381" s="126">
        <v>0</v>
      </c>
      <c r="L381" s="126"/>
      <c r="M381" s="126">
        <f>SUBTOTAL(109,M382:M383)</f>
        <v>-88</v>
      </c>
      <c r="N381" s="126"/>
      <c r="O381" s="126">
        <f>SUBTOTAL(109,O382:O383)</f>
        <v>9436</v>
      </c>
      <c r="P381" s="126"/>
      <c r="Q381" s="126">
        <f>SUBTOTAL(109,Q382:Q383)</f>
        <v>9348</v>
      </c>
      <c r="R381" s="126"/>
      <c r="S381" s="126">
        <f>SUBTOTAL(109,S382:S383)</f>
        <v>274</v>
      </c>
      <c r="T381" s="126"/>
      <c r="U381" s="126">
        <f>SUBTOTAL(109,U382:U383)</f>
        <v>9622</v>
      </c>
    </row>
    <row r="382" spans="1:21" x14ac:dyDescent="0.15">
      <c r="A382" s="101" t="s">
        <v>217</v>
      </c>
      <c r="C382" s="126">
        <v>0</v>
      </c>
      <c r="D382" s="126"/>
      <c r="E382" s="126">
        <v>0</v>
      </c>
      <c r="G382" s="126">
        <v>0</v>
      </c>
      <c r="H382" s="126"/>
      <c r="I382" s="126">
        <v>0</v>
      </c>
      <c r="J382" s="126"/>
      <c r="K382" s="126">
        <v>0</v>
      </c>
      <c r="L382" s="126"/>
      <c r="M382" s="126">
        <v>0</v>
      </c>
      <c r="N382" s="126"/>
      <c r="O382" s="126">
        <v>9436</v>
      </c>
      <c r="P382" s="126"/>
      <c r="Q382" s="126">
        <v>9436</v>
      </c>
      <c r="R382" s="126"/>
      <c r="S382" s="126">
        <v>274</v>
      </c>
      <c r="T382" s="126"/>
      <c r="U382" s="126">
        <v>9710</v>
      </c>
    </row>
    <row r="383" spans="1:21" x14ac:dyDescent="0.15">
      <c r="A383" s="101" t="s">
        <v>218</v>
      </c>
      <c r="C383" s="126">
        <v>0</v>
      </c>
      <c r="D383" s="126"/>
      <c r="E383" s="126">
        <v>0</v>
      </c>
      <c r="G383" s="126">
        <v>0</v>
      </c>
      <c r="H383" s="126"/>
      <c r="I383" s="126">
        <v>0</v>
      </c>
      <c r="J383" s="126"/>
      <c r="K383" s="126">
        <v>0</v>
      </c>
      <c r="L383" s="126"/>
      <c r="M383" s="126">
        <v>-88</v>
      </c>
      <c r="N383" s="126"/>
      <c r="O383" s="126">
        <v>0</v>
      </c>
      <c r="P383" s="126"/>
      <c r="Q383" s="126">
        <v>-88</v>
      </c>
      <c r="R383" s="126"/>
      <c r="S383" s="126">
        <v>0</v>
      </c>
      <c r="T383" s="126"/>
      <c r="U383" s="126">
        <v>-88</v>
      </c>
    </row>
    <row r="384" spans="1:21" x14ac:dyDescent="0.15">
      <c r="A384" s="101" t="s">
        <v>162</v>
      </c>
      <c r="C384" s="126"/>
      <c r="D384" s="126"/>
      <c r="E384" s="126"/>
      <c r="G384" s="126"/>
      <c r="H384" s="126"/>
      <c r="I384" s="126">
        <v>0</v>
      </c>
      <c r="J384" s="126"/>
      <c r="K384" s="126">
        <v>0</v>
      </c>
      <c r="L384" s="126"/>
      <c r="M384" s="126"/>
      <c r="N384" s="126"/>
      <c r="O384" s="126"/>
      <c r="P384" s="126"/>
      <c r="Q384" s="126"/>
      <c r="R384" s="126"/>
      <c r="S384" s="126"/>
      <c r="T384" s="126"/>
      <c r="U384" s="126"/>
    </row>
    <row r="385" spans="1:21" x14ac:dyDescent="0.15">
      <c r="A385" s="129" t="s">
        <v>219</v>
      </c>
      <c r="C385" s="126">
        <v>0</v>
      </c>
      <c r="D385" s="126"/>
      <c r="E385" s="126">
        <v>0</v>
      </c>
      <c r="G385" s="126">
        <v>0</v>
      </c>
      <c r="I385" s="126">
        <v>472</v>
      </c>
      <c r="K385" s="126">
        <v>0</v>
      </c>
      <c r="M385" s="126">
        <v>0</v>
      </c>
      <c r="N385" s="126"/>
      <c r="O385" s="126">
        <v>-472</v>
      </c>
      <c r="P385" s="126"/>
      <c r="Q385" s="126">
        <v>0</v>
      </c>
      <c r="R385" s="126"/>
      <c r="S385" s="126">
        <v>0</v>
      </c>
      <c r="T385" s="126"/>
      <c r="U385" s="126">
        <v>0</v>
      </c>
    </row>
    <row r="386" spans="1:21" x14ac:dyDescent="0.15">
      <c r="A386" s="129" t="s">
        <v>220</v>
      </c>
      <c r="C386" s="126">
        <v>0</v>
      </c>
      <c r="D386" s="126"/>
      <c r="E386" s="126">
        <v>0</v>
      </c>
      <c r="G386" s="126">
        <v>0</v>
      </c>
      <c r="I386" s="126">
        <v>122</v>
      </c>
      <c r="K386" s="126">
        <v>0</v>
      </c>
      <c r="M386" s="126">
        <v>0</v>
      </c>
      <c r="N386" s="126"/>
      <c r="O386" s="126">
        <v>-122</v>
      </c>
      <c r="P386" s="126"/>
      <c r="Q386" s="126">
        <v>0</v>
      </c>
      <c r="R386" s="126"/>
      <c r="S386" s="126">
        <v>0</v>
      </c>
      <c r="T386" s="126"/>
      <c r="U386" s="126">
        <v>0</v>
      </c>
    </row>
    <row r="387" spans="1:21" ht="11.25" thickBot="1" x14ac:dyDescent="0.2">
      <c r="A387" s="127" t="s">
        <v>206</v>
      </c>
      <c r="B387" s="8"/>
      <c r="C387" s="124">
        <f>SUBTOTAL(109,C369:C386)</f>
        <v>43515</v>
      </c>
      <c r="D387" s="175"/>
      <c r="E387" s="124">
        <f>SUBTOTAL(109,E369:E386)</f>
        <v>0</v>
      </c>
      <c r="F387" s="125">
        <f>SUM(F374:F386)</f>
        <v>0</v>
      </c>
      <c r="G387" s="124">
        <f>SUBTOTAL(109,G369:G386)</f>
        <v>633</v>
      </c>
      <c r="H387" s="125">
        <f>SUM(H374:H386)</f>
        <v>0</v>
      </c>
      <c r="I387" s="124">
        <f>SUBTOTAL(109,I369:I386)</f>
        <v>12706</v>
      </c>
      <c r="J387" s="125">
        <f>SUM(J374:J386)</f>
        <v>0</v>
      </c>
      <c r="K387" s="124">
        <f>SUBTOTAL(109,K369:K386)</f>
        <v>0</v>
      </c>
      <c r="L387" s="125">
        <f>SUM(L374:L386)</f>
        <v>0</v>
      </c>
      <c r="M387" s="124">
        <f>SUBTOTAL(109,M369:M386)</f>
        <v>-1711</v>
      </c>
      <c r="N387" s="124">
        <f>SUM(N374:N386)</f>
        <v>0</v>
      </c>
      <c r="O387" s="124">
        <f>SUBTOTAL(109,O369:O386)</f>
        <v>0</v>
      </c>
      <c r="P387" s="124">
        <f>SUM(P374:P386)</f>
        <v>0</v>
      </c>
      <c r="Q387" s="124">
        <f>SUBTOTAL(109,Q369:Q386)</f>
        <v>55143</v>
      </c>
      <c r="R387" s="124">
        <f>SUM(R374:R386)</f>
        <v>0</v>
      </c>
      <c r="S387" s="124">
        <f>SUBTOTAL(109,S369:S386)</f>
        <v>2936</v>
      </c>
      <c r="T387" s="124">
        <f t="shared" ref="T387" si="37">SUM(T374:T386)</f>
        <v>0</v>
      </c>
      <c r="U387" s="124">
        <f>SUBTOTAL(109,U369:U386)</f>
        <v>58079</v>
      </c>
    </row>
    <row r="388" spans="1:21" ht="11.25" thickTop="1" x14ac:dyDescent="0.15"/>
  </sheetData>
  <mergeCells count="1">
    <mergeCell ref="C5:Q5"/>
  </mergeCells>
  <conditionalFormatting sqref="A9:A14 A16:A17">
    <cfRule type="expression" dxfId="92" priority="2">
      <formula>AND($G9=0,$K9=0,$M9=0,$O9=0,$Q9=0,$S9=0,$U9=0,$W9=0,$Y9=0)</formula>
    </cfRule>
  </conditionalFormatting>
  <conditionalFormatting sqref="A19:A21">
    <cfRule type="expression" dxfId="91" priority="1">
      <formula>AND($G19=0,$K19=0,$M19=0,$O19=0,$Q19=0,$S19=0,$U19=0,$W19=0,$Y19=0)</formula>
    </cfRule>
  </conditionalFormatting>
  <conditionalFormatting sqref="A26:A31 A33:A34">
    <cfRule type="expression" dxfId="90" priority="8">
      <formula>AND($G26=0,$K26=0,$M26=0,$O26=0,$Q26=0,$S26=0,$U26=0,$W26=0,$Y26=0)</formula>
    </cfRule>
  </conditionalFormatting>
  <conditionalFormatting sqref="A36:A38">
    <cfRule type="expression" dxfId="89" priority="7">
      <formula>AND($G36=0,$K36=0,$M36=0,$O36=0,$Q36=0,$S36=0,$U36=0,$W36=0,$Y36=0)</formula>
    </cfRule>
  </conditionalFormatting>
  <conditionalFormatting sqref="A43:A46 A51:A53 A65:A66">
    <cfRule type="expression" dxfId="88" priority="19">
      <formula>AND($G43=0,$K43=0,$M43=0,$O43=0,$Q43=0,$S43=0,$U43=0,$W43=0,$Y43=0)</formula>
    </cfRule>
  </conditionalFormatting>
  <conditionalFormatting sqref="A48:A49">
    <cfRule type="expression" dxfId="87" priority="13">
      <formula>AND($G48=0,$K48=0,$M48=0,$O48=0,$Q48=0,$S48=0,$U48=0,$W48=0,$Y48=0)</formula>
    </cfRule>
  </conditionalFormatting>
  <conditionalFormatting sqref="A68:A71">
    <cfRule type="expression" dxfId="86" priority="18">
      <formula>AND($G68=0,$K68=0,$M68=0,$O68=0,$Q68=0,$S68=0,$U68=0,$W68=0,$Y68=0)</formula>
    </cfRule>
  </conditionalFormatting>
  <conditionalFormatting sqref="A76:A79 A81:A82 A84:A87 A96:A97 A99:A102 A107:A109">
    <cfRule type="expression" dxfId="85" priority="37">
      <formula>AND($C76=0,$G76=0,$I76=0,$K76=0,$M76=0,$O76=0,$Q76=0,$S76=0,$U76=0)</formula>
    </cfRule>
  </conditionalFormatting>
  <conditionalFormatting sqref="A92:A94">
    <cfRule type="expression" dxfId="84" priority="126">
      <formula>AND($C92=0,$G92=0,$I92=0,$K92=0,$M92=0,$O92=0,$Q92=0,$S92=0,$U92=0)</formula>
    </cfRule>
  </conditionalFormatting>
  <conditionalFormatting sqref="A111:A112">
    <cfRule type="expression" dxfId="83" priority="124">
      <formula>AND($C111=0,$G111=0,$I111=0,$K111=0,$M111=0,$O111=0,$Q111=0,$S111=0,$U111=0)</formula>
    </cfRule>
  </conditionalFormatting>
  <conditionalFormatting sqref="A114:A117">
    <cfRule type="expression" dxfId="82" priority="123">
      <formula>AND($C114=0,$G114=0,$I114=0,$K114=0,$M114=0,$O114=0,$Q114=0,$S114=0,$U114=0)</formula>
    </cfRule>
  </conditionalFormatting>
  <conditionalFormatting sqref="I84">
    <cfRule type="cellIs" dxfId="81" priority="34" operator="notEqual">
      <formula>-O84</formula>
    </cfRule>
  </conditionalFormatting>
  <conditionalFormatting sqref="I87">
    <cfRule type="cellIs" dxfId="80" priority="32" operator="notEqual">
      <formula>-O87</formula>
    </cfRule>
  </conditionalFormatting>
  <conditionalFormatting sqref="I99">
    <cfRule type="cellIs" dxfId="79" priority="46" operator="notEqual">
      <formula>-O99</formula>
    </cfRule>
  </conditionalFormatting>
  <conditionalFormatting sqref="I102">
    <cfRule type="cellIs" dxfId="78" priority="44" operator="notEqual">
      <formula>-O102</formula>
    </cfRule>
  </conditionalFormatting>
  <conditionalFormatting sqref="I114">
    <cfRule type="cellIs" dxfId="77" priority="131" operator="notEqual">
      <formula>-O114</formula>
    </cfRule>
  </conditionalFormatting>
  <conditionalFormatting sqref="I117">
    <cfRule type="cellIs" dxfId="76" priority="129" operator="notEqual">
      <formula>-O117</formula>
    </cfRule>
  </conditionalFormatting>
  <conditionalFormatting sqref="I132">
    <cfRule type="cellIs" dxfId="75" priority="120" operator="notEqual">
      <formula>-O132</formula>
    </cfRule>
  </conditionalFormatting>
  <conditionalFormatting sqref="I135">
    <cfRule type="cellIs" dxfId="74" priority="118" operator="notEqual">
      <formula>-O135</formula>
    </cfRule>
  </conditionalFormatting>
  <conditionalFormatting sqref="I148">
    <cfRule type="cellIs" dxfId="73" priority="114" operator="notEqual">
      <formula>-O148</formula>
    </cfRule>
  </conditionalFormatting>
  <conditionalFormatting sqref="I150">
    <cfRule type="cellIs" dxfId="72" priority="112" operator="notEqual">
      <formula>-O150</formula>
    </cfRule>
  </conditionalFormatting>
  <conditionalFormatting sqref="I163">
    <cfRule type="cellIs" dxfId="71" priority="108" operator="notEqual">
      <formula>-O163</formula>
    </cfRule>
  </conditionalFormatting>
  <conditionalFormatting sqref="I166">
    <cfRule type="cellIs" dxfId="70" priority="106" operator="notEqual">
      <formula>-O166</formula>
    </cfRule>
  </conditionalFormatting>
  <conditionalFormatting sqref="I179">
    <cfRule type="cellIs" dxfId="69" priority="102" operator="notEqual">
      <formula>-O179</formula>
    </cfRule>
  </conditionalFormatting>
  <conditionalFormatting sqref="I181">
    <cfRule type="cellIs" dxfId="68" priority="100" operator="notEqual">
      <formula>-O181</formula>
    </cfRule>
  </conditionalFormatting>
  <conditionalFormatting sqref="I196">
    <cfRule type="cellIs" dxfId="67" priority="96" operator="notEqual">
      <formula>-O196</formula>
    </cfRule>
  </conditionalFormatting>
  <conditionalFormatting sqref="I198">
    <cfRule type="cellIs" dxfId="66" priority="94" operator="notEqual">
      <formula>-O198</formula>
    </cfRule>
  </conditionalFormatting>
  <conditionalFormatting sqref="I212">
    <cfRule type="cellIs" dxfId="65" priority="90" operator="notEqual">
      <formula>-O212</formula>
    </cfRule>
  </conditionalFormatting>
  <conditionalFormatting sqref="I215">
    <cfRule type="cellIs" dxfId="64" priority="88" operator="notEqual">
      <formula>-O215</formula>
    </cfRule>
  </conditionalFormatting>
  <conditionalFormatting sqref="I227">
    <cfRule type="cellIs" dxfId="63" priority="84" operator="notEqual">
      <formula>-O227</formula>
    </cfRule>
  </conditionalFormatting>
  <conditionalFormatting sqref="I229">
    <cfRule type="cellIs" dxfId="62" priority="82" operator="notEqual">
      <formula>-O229</formula>
    </cfRule>
  </conditionalFormatting>
  <conditionalFormatting sqref="I241">
    <cfRule type="cellIs" dxfId="61" priority="78" operator="notEqual">
      <formula>-O241</formula>
    </cfRule>
  </conditionalFormatting>
  <conditionalFormatting sqref="I243">
    <cfRule type="cellIs" dxfId="60" priority="76" operator="notEqual">
      <formula>-O243</formula>
    </cfRule>
  </conditionalFormatting>
  <conditionalFormatting sqref="O39">
    <cfRule type="cellIs" dxfId="59" priority="6" operator="notEqual">
      <formula>0</formula>
    </cfRule>
  </conditionalFormatting>
  <conditionalFormatting sqref="O72">
    <cfRule type="cellIs" dxfId="58" priority="17" operator="notEqual">
      <formula>0</formula>
    </cfRule>
  </conditionalFormatting>
  <conditionalFormatting sqref="O74">
    <cfRule type="cellIs" dxfId="57" priority="35" operator="notEqual">
      <formula>0</formula>
    </cfRule>
  </conditionalFormatting>
  <conditionalFormatting sqref="O84">
    <cfRule type="cellIs" dxfId="56" priority="33" operator="notEqual">
      <formula>-I84</formula>
    </cfRule>
  </conditionalFormatting>
  <conditionalFormatting sqref="O87">
    <cfRule type="cellIs" dxfId="55" priority="31" operator="notEqual">
      <formula>-I87</formula>
    </cfRule>
  </conditionalFormatting>
  <conditionalFormatting sqref="O88">
    <cfRule type="cellIs" dxfId="54" priority="36" operator="notEqual">
      <formula>0</formula>
    </cfRule>
  </conditionalFormatting>
  <conditionalFormatting sqref="O90">
    <cfRule type="cellIs" dxfId="53" priority="47" operator="notEqual">
      <formula>0</formula>
    </cfRule>
  </conditionalFormatting>
  <conditionalFormatting sqref="O99">
    <cfRule type="cellIs" dxfId="52" priority="45" operator="notEqual">
      <formula>-I99</formula>
    </cfRule>
  </conditionalFormatting>
  <conditionalFormatting sqref="O102">
    <cfRule type="cellIs" dxfId="51" priority="43" operator="notEqual">
      <formula>-I102</formula>
    </cfRule>
  </conditionalFormatting>
  <conditionalFormatting sqref="O103">
    <cfRule type="cellIs" dxfId="50" priority="48" operator="notEqual">
      <formula>0</formula>
    </cfRule>
  </conditionalFormatting>
  <conditionalFormatting sqref="O105">
    <cfRule type="cellIs" dxfId="49" priority="133" operator="notEqual">
      <formula>0</formula>
    </cfRule>
  </conditionalFormatting>
  <conditionalFormatting sqref="O114">
    <cfRule type="cellIs" dxfId="48" priority="130" operator="notEqual">
      <formula>-I114</formula>
    </cfRule>
  </conditionalFormatting>
  <conditionalFormatting sqref="O117">
    <cfRule type="cellIs" dxfId="47" priority="128" operator="notEqual">
      <formula>-I117</formula>
    </cfRule>
  </conditionalFormatting>
  <conditionalFormatting sqref="O118">
    <cfRule type="cellIs" dxfId="46" priority="134" operator="notEqual">
      <formula>0</formula>
    </cfRule>
  </conditionalFormatting>
  <conditionalFormatting sqref="O120">
    <cfRule type="cellIs" dxfId="45" priority="121" operator="notEqual">
      <formula>0</formula>
    </cfRule>
  </conditionalFormatting>
  <conditionalFormatting sqref="O132">
    <cfRule type="cellIs" dxfId="44" priority="119" operator="notEqual">
      <formula>-I132</formula>
    </cfRule>
  </conditionalFormatting>
  <conditionalFormatting sqref="O135">
    <cfRule type="cellIs" dxfId="43" priority="117" operator="notEqual">
      <formula>-I135</formula>
    </cfRule>
  </conditionalFormatting>
  <conditionalFormatting sqref="O136">
    <cfRule type="cellIs" dxfId="42" priority="122" operator="notEqual">
      <formula>0</formula>
    </cfRule>
  </conditionalFormatting>
  <conditionalFormatting sqref="O138">
    <cfRule type="cellIs" dxfId="41" priority="115" operator="notEqual">
      <formula>0</formula>
    </cfRule>
  </conditionalFormatting>
  <conditionalFormatting sqref="O148">
    <cfRule type="cellIs" dxfId="40" priority="113" operator="notEqual">
      <formula>-I148</formula>
    </cfRule>
  </conditionalFormatting>
  <conditionalFormatting sqref="O150">
    <cfRule type="cellIs" dxfId="39" priority="111" operator="notEqual">
      <formula>-I150</formula>
    </cfRule>
  </conditionalFormatting>
  <conditionalFormatting sqref="O151">
    <cfRule type="cellIs" dxfId="38" priority="116" operator="notEqual">
      <formula>0</formula>
    </cfRule>
  </conditionalFormatting>
  <conditionalFormatting sqref="O153">
    <cfRule type="cellIs" dxfId="37" priority="109" operator="notEqual">
      <formula>0</formula>
    </cfRule>
  </conditionalFormatting>
  <conditionalFormatting sqref="O163">
    <cfRule type="cellIs" dxfId="36" priority="107" operator="notEqual">
      <formula>-I163</formula>
    </cfRule>
  </conditionalFormatting>
  <conditionalFormatting sqref="O166">
    <cfRule type="cellIs" dxfId="35" priority="105" operator="notEqual">
      <formula>-I166</formula>
    </cfRule>
  </conditionalFormatting>
  <conditionalFormatting sqref="O167">
    <cfRule type="cellIs" dxfId="34" priority="110" operator="notEqual">
      <formula>0</formula>
    </cfRule>
  </conditionalFormatting>
  <conditionalFormatting sqref="O169">
    <cfRule type="cellIs" dxfId="33" priority="103" operator="notEqual">
      <formula>0</formula>
    </cfRule>
  </conditionalFormatting>
  <conditionalFormatting sqref="O179">
    <cfRule type="cellIs" dxfId="32" priority="101" operator="notEqual">
      <formula>-I179</formula>
    </cfRule>
  </conditionalFormatting>
  <conditionalFormatting sqref="O181">
    <cfRule type="cellIs" dxfId="31" priority="99" operator="notEqual">
      <formula>-I181</formula>
    </cfRule>
  </conditionalFormatting>
  <conditionalFormatting sqref="O182">
    <cfRule type="cellIs" dxfId="30" priority="104" operator="notEqual">
      <formula>0</formula>
    </cfRule>
  </conditionalFormatting>
  <conditionalFormatting sqref="O184">
    <cfRule type="cellIs" dxfId="29" priority="97" operator="notEqual">
      <formula>0</formula>
    </cfRule>
  </conditionalFormatting>
  <conditionalFormatting sqref="O196">
    <cfRule type="cellIs" dxfId="28" priority="95" operator="notEqual">
      <formula>-I196</formula>
    </cfRule>
  </conditionalFormatting>
  <conditionalFormatting sqref="O198">
    <cfRule type="cellIs" dxfId="27" priority="93" operator="notEqual">
      <formula>-I198</formula>
    </cfRule>
  </conditionalFormatting>
  <conditionalFormatting sqref="O199">
    <cfRule type="cellIs" dxfId="26" priority="98" operator="notEqual">
      <formula>0</formula>
    </cfRule>
  </conditionalFormatting>
  <conditionalFormatting sqref="O201">
    <cfRule type="cellIs" dxfId="25" priority="91" operator="notEqual">
      <formula>0</formula>
    </cfRule>
  </conditionalFormatting>
  <conditionalFormatting sqref="O212">
    <cfRule type="cellIs" dxfId="24" priority="89" operator="notEqual">
      <formula>-I212</formula>
    </cfRule>
  </conditionalFormatting>
  <conditionalFormatting sqref="O215">
    <cfRule type="cellIs" dxfId="23" priority="87" operator="notEqual">
      <formula>-I215</formula>
    </cfRule>
  </conditionalFormatting>
  <conditionalFormatting sqref="O216">
    <cfRule type="cellIs" dxfId="22" priority="92" operator="notEqual">
      <formula>0</formula>
    </cfRule>
  </conditionalFormatting>
  <conditionalFormatting sqref="O218">
    <cfRule type="cellIs" dxfId="21" priority="85" operator="notEqual">
      <formula>0</formula>
    </cfRule>
  </conditionalFormatting>
  <conditionalFormatting sqref="O227">
    <cfRule type="cellIs" dxfId="20" priority="83" operator="notEqual">
      <formula>-I227</formula>
    </cfRule>
  </conditionalFormatting>
  <conditionalFormatting sqref="O229">
    <cfRule type="cellIs" dxfId="19" priority="81" operator="notEqual">
      <formula>-I229</formula>
    </cfRule>
  </conditionalFormatting>
  <conditionalFormatting sqref="O230">
    <cfRule type="cellIs" dxfId="18" priority="86" operator="notEqual">
      <formula>0</formula>
    </cfRule>
  </conditionalFormatting>
  <conditionalFormatting sqref="O232">
    <cfRule type="cellIs" dxfId="17" priority="79" operator="notEqual">
      <formula>0</formula>
    </cfRule>
  </conditionalFormatting>
  <conditionalFormatting sqref="O241">
    <cfRule type="cellIs" dxfId="16" priority="77" operator="notEqual">
      <formula>-I241</formula>
    </cfRule>
  </conditionalFormatting>
  <conditionalFormatting sqref="O243">
    <cfRule type="cellIs" dxfId="15" priority="75" operator="notEqual">
      <formula>-I243</formula>
    </cfRule>
  </conditionalFormatting>
  <conditionalFormatting sqref="O244">
    <cfRule type="cellIs" dxfId="14" priority="80" operator="not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597" r:id="rId1"/>
  <customProperties>
    <customPr name="_pios_id" r:id="rId2"/>
    <customPr name="EpmWorksheetKeyString_GUID" r:id="rId3"/>
  </customProperties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E060F-DF22-4089-B042-98ECB10EA01F}">
  <sheetPr>
    <tabColor rgb="FF9FC272"/>
  </sheetPr>
  <dimension ref="A1:P25"/>
  <sheetViews>
    <sheetView showGridLines="0" zoomScaleNormal="100" workbookViewId="0">
      <pane xSplit="1" topLeftCell="B1" activePane="topRight" state="frozen"/>
      <selection pane="topRight" activeCell="T15" sqref="T15"/>
    </sheetView>
  </sheetViews>
  <sheetFormatPr defaultColWidth="9.140625" defaultRowHeight="10.5" x14ac:dyDescent="0.15"/>
  <cols>
    <col min="1" max="1" width="63.140625" style="3" customWidth="1"/>
    <col min="2" max="2" width="11.5703125" style="3" customWidth="1"/>
    <col min="3" max="3" width="0.85546875" style="3" customWidth="1"/>
    <col min="4" max="4" width="11.5703125" style="3" customWidth="1"/>
    <col min="5" max="5" width="0.85546875" style="3" customWidth="1"/>
    <col min="6" max="6" width="11.5703125" style="3" customWidth="1"/>
    <col min="7" max="7" width="0.85546875" style="3" customWidth="1"/>
    <col min="8" max="8" width="11.5703125" style="3" customWidth="1"/>
    <col min="9" max="9" width="0.85546875" style="3" customWidth="1"/>
    <col min="10" max="10" width="11.5703125" style="3" customWidth="1"/>
    <col min="11" max="11" width="0.85546875" style="3" customWidth="1"/>
    <col min="12" max="12" width="11.5703125" style="3" customWidth="1"/>
    <col min="13" max="13" width="0.85546875" style="3" customWidth="1"/>
    <col min="14" max="14" width="11.5703125" style="3" customWidth="1"/>
    <col min="15" max="15" width="0.85546875" style="3" customWidth="1"/>
    <col min="16" max="16" width="11.5703125" style="3" customWidth="1"/>
    <col min="17" max="16384" width="9.140625" style="3"/>
  </cols>
  <sheetData>
    <row r="1" spans="1:16" s="7" customFormat="1" ht="18.75" customHeight="1" x14ac:dyDescent="0.15">
      <c r="A1" s="147"/>
      <c r="B1" s="188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</row>
    <row r="2" spans="1:16" s="7" customFormat="1" ht="18.75" customHeight="1" x14ac:dyDescent="0.15">
      <c r="A2" s="147"/>
      <c r="B2" s="147"/>
      <c r="C2" s="147"/>
      <c r="D2" s="147"/>
      <c r="E2" s="147"/>
      <c r="F2" s="147"/>
      <c r="G2" s="147"/>
      <c r="H2" s="148"/>
      <c r="I2" s="147"/>
      <c r="J2" s="147"/>
      <c r="K2" s="147"/>
      <c r="L2" s="147"/>
      <c r="M2" s="147"/>
      <c r="N2" s="147"/>
      <c r="O2" s="147"/>
      <c r="P2" s="147"/>
    </row>
    <row r="3" spans="1:16" s="7" customFormat="1" x14ac:dyDescent="0.15">
      <c r="A3" s="189" t="s">
        <v>233</v>
      </c>
      <c r="B3" s="148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</row>
    <row r="4" spans="1:16" s="7" customFormat="1" x14ac:dyDescent="0.15">
      <c r="A4" s="161" t="s">
        <v>80</v>
      </c>
      <c r="B4" s="245" t="s">
        <v>0</v>
      </c>
      <c r="C4" s="245"/>
      <c r="D4" s="245"/>
      <c r="E4" s="245"/>
      <c r="F4" s="245"/>
      <c r="G4" s="245"/>
      <c r="H4" s="245"/>
      <c r="I4" s="147"/>
      <c r="J4" s="245" t="s">
        <v>1</v>
      </c>
      <c r="K4" s="245"/>
      <c r="L4" s="245"/>
      <c r="M4" s="245"/>
      <c r="N4" s="245"/>
      <c r="O4" s="245"/>
      <c r="P4" s="245"/>
    </row>
    <row r="5" spans="1:16" s="7" customFormat="1" ht="24.95" customHeight="1" x14ac:dyDescent="0.2">
      <c r="A5" s="9"/>
      <c r="B5" s="221" t="s">
        <v>291</v>
      </c>
      <c r="C5" s="222"/>
      <c r="D5" s="221" t="s">
        <v>270</v>
      </c>
      <c r="E5" s="222"/>
      <c r="F5" s="221" t="s">
        <v>292</v>
      </c>
      <c r="G5" s="222"/>
      <c r="H5" s="221" t="s">
        <v>271</v>
      </c>
      <c r="I5" s="223"/>
      <c r="J5" s="221" t="s">
        <v>291</v>
      </c>
      <c r="K5" s="222"/>
      <c r="L5" s="221" t="s">
        <v>270</v>
      </c>
      <c r="M5" s="222"/>
      <c r="N5" s="221" t="s">
        <v>292</v>
      </c>
      <c r="O5" s="222"/>
      <c r="P5" s="221" t="s">
        <v>271</v>
      </c>
    </row>
    <row r="6" spans="1:16" s="7" customFormat="1" ht="14.1" customHeight="1" x14ac:dyDescent="0.2">
      <c r="A6" s="177" t="s">
        <v>79</v>
      </c>
      <c r="B6" s="224">
        <v>3819</v>
      </c>
      <c r="C6" s="225"/>
      <c r="D6" s="224">
        <v>4091</v>
      </c>
      <c r="E6" s="225"/>
      <c r="F6" s="224">
        <v>11056</v>
      </c>
      <c r="G6" s="225"/>
      <c r="H6" s="224">
        <v>10482</v>
      </c>
      <c r="I6" s="225"/>
      <c r="J6" s="224">
        <v>3877</v>
      </c>
      <c r="K6" s="225"/>
      <c r="L6" s="224">
        <v>4283</v>
      </c>
      <c r="M6" s="225"/>
      <c r="N6" s="224">
        <v>11151</v>
      </c>
      <c r="O6" s="225"/>
      <c r="P6" s="224">
        <v>10870</v>
      </c>
    </row>
    <row r="7" spans="1:16" s="7" customFormat="1" ht="14.1" customHeight="1" x14ac:dyDescent="0.2">
      <c r="A7" s="178"/>
      <c r="B7" s="225"/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</row>
    <row r="8" spans="1:16" s="7" customFormat="1" ht="14.1" customHeight="1" x14ac:dyDescent="0.2">
      <c r="A8" s="178" t="s">
        <v>163</v>
      </c>
      <c r="B8" s="225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</row>
    <row r="9" spans="1:16" ht="14.1" customHeight="1" x14ac:dyDescent="0.2">
      <c r="A9" s="179" t="s">
        <v>234</v>
      </c>
      <c r="B9" s="226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</row>
    <row r="10" spans="1:16" ht="14.1" customHeight="1" x14ac:dyDescent="0.2">
      <c r="A10" s="180" t="s">
        <v>204</v>
      </c>
      <c r="B10" s="226">
        <v>177</v>
      </c>
      <c r="C10" s="226">
        <v>0</v>
      </c>
      <c r="D10" s="226">
        <v>898</v>
      </c>
      <c r="E10" s="226"/>
      <c r="F10" s="226">
        <v>857</v>
      </c>
      <c r="G10" s="226"/>
      <c r="H10" s="226">
        <v>1281</v>
      </c>
      <c r="I10" s="226"/>
      <c r="J10" s="226">
        <v>0</v>
      </c>
      <c r="K10" s="226">
        <v>0</v>
      </c>
      <c r="L10" s="226">
        <v>0</v>
      </c>
      <c r="M10" s="226"/>
      <c r="N10" s="226">
        <v>0</v>
      </c>
      <c r="O10" s="226"/>
      <c r="P10" s="226">
        <v>0</v>
      </c>
    </row>
    <row r="11" spans="1:16" ht="14.1" customHeight="1" x14ac:dyDescent="0.2">
      <c r="A11" s="180" t="s">
        <v>235</v>
      </c>
      <c r="B11" s="226">
        <v>0</v>
      </c>
      <c r="C11" s="226">
        <v>0</v>
      </c>
      <c r="D11" s="226">
        <v>0</v>
      </c>
      <c r="E11" s="226"/>
      <c r="F11" s="226">
        <v>0</v>
      </c>
      <c r="G11" s="226"/>
      <c r="H11" s="226">
        <v>0</v>
      </c>
      <c r="I11" s="226"/>
      <c r="J11" s="226">
        <v>463</v>
      </c>
      <c r="K11" s="226">
        <v>0</v>
      </c>
      <c r="L11" s="226">
        <v>-182</v>
      </c>
      <c r="M11" s="226"/>
      <c r="N11" s="226">
        <v>-488</v>
      </c>
      <c r="O11" s="226"/>
      <c r="P11" s="226">
        <v>1176</v>
      </c>
    </row>
    <row r="12" spans="1:16" ht="14.1" customHeight="1" x14ac:dyDescent="0.2">
      <c r="A12" s="181" t="s">
        <v>236</v>
      </c>
      <c r="B12" s="226">
        <v>0</v>
      </c>
      <c r="C12" s="226">
        <v>0</v>
      </c>
      <c r="D12" s="226">
        <v>0</v>
      </c>
      <c r="E12" s="226"/>
      <c r="F12" s="226">
        <v>0</v>
      </c>
      <c r="G12" s="226"/>
      <c r="H12" s="226">
        <v>0</v>
      </c>
      <c r="I12" s="226"/>
      <c r="J12" s="226">
        <v>51</v>
      </c>
      <c r="K12" s="226">
        <v>0</v>
      </c>
      <c r="L12" s="226">
        <v>7</v>
      </c>
      <c r="M12" s="226"/>
      <c r="N12" s="226">
        <v>-486</v>
      </c>
      <c r="O12" s="226"/>
      <c r="P12" s="226">
        <v>125</v>
      </c>
    </row>
    <row r="13" spans="1:16" ht="14.1" customHeight="1" x14ac:dyDescent="0.2">
      <c r="A13" s="180" t="s">
        <v>237</v>
      </c>
      <c r="B13" s="226">
        <v>0</v>
      </c>
      <c r="C13" s="226">
        <v>0</v>
      </c>
      <c r="D13" s="226">
        <v>0</v>
      </c>
      <c r="E13" s="226"/>
      <c r="F13" s="226">
        <v>0</v>
      </c>
      <c r="G13" s="226"/>
      <c r="H13" s="226">
        <v>0</v>
      </c>
      <c r="I13" s="226"/>
      <c r="J13" s="226">
        <v>-353</v>
      </c>
      <c r="K13" s="226">
        <v>0</v>
      </c>
      <c r="L13" s="226">
        <v>1152</v>
      </c>
      <c r="M13" s="226"/>
      <c r="N13" s="226">
        <v>1737</v>
      </c>
      <c r="O13" s="226"/>
      <c r="P13" s="226">
        <v>176</v>
      </c>
    </row>
    <row r="14" spans="1:16" ht="14.1" customHeight="1" x14ac:dyDescent="0.2">
      <c r="A14" s="180" t="s">
        <v>238</v>
      </c>
      <c r="B14" s="226">
        <v>0</v>
      </c>
      <c r="C14" s="226">
        <v>0</v>
      </c>
      <c r="D14" s="226">
        <v>0</v>
      </c>
      <c r="E14" s="226"/>
      <c r="F14" s="226">
        <v>0</v>
      </c>
      <c r="G14" s="226"/>
      <c r="H14" s="226">
        <v>0</v>
      </c>
      <c r="I14" s="226"/>
      <c r="J14" s="226">
        <v>-23</v>
      </c>
      <c r="K14" s="226">
        <v>0</v>
      </c>
      <c r="L14" s="226">
        <v>-30</v>
      </c>
      <c r="M14" s="226"/>
      <c r="N14" s="226">
        <v>139</v>
      </c>
      <c r="O14" s="226"/>
      <c r="P14" s="226">
        <v>-211</v>
      </c>
    </row>
    <row r="15" spans="1:16" ht="14.1" customHeight="1" x14ac:dyDescent="0.2">
      <c r="B15" s="226"/>
      <c r="C15" s="226"/>
      <c r="D15" s="226"/>
      <c r="E15" s="226"/>
      <c r="F15" s="226"/>
      <c r="G15" s="226"/>
      <c r="H15" s="226"/>
      <c r="I15" s="226"/>
      <c r="J15" s="226"/>
      <c r="K15" s="226"/>
      <c r="L15" s="226"/>
      <c r="M15" s="226"/>
      <c r="N15" s="226"/>
      <c r="O15" s="226"/>
      <c r="P15" s="226"/>
    </row>
    <row r="16" spans="1:16" ht="14.1" customHeight="1" x14ac:dyDescent="0.2">
      <c r="A16" s="179" t="s">
        <v>286</v>
      </c>
      <c r="B16" s="226"/>
      <c r="C16" s="226"/>
      <c r="D16" s="226"/>
      <c r="E16" s="226"/>
      <c r="F16" s="226"/>
      <c r="G16" s="226"/>
      <c r="H16" s="226"/>
      <c r="I16" s="226"/>
      <c r="J16" s="226"/>
      <c r="K16" s="226"/>
      <c r="L16" s="226"/>
      <c r="M16" s="226"/>
      <c r="N16" s="226"/>
      <c r="O16" s="226"/>
      <c r="P16" s="226"/>
    </row>
    <row r="17" spans="1:16" ht="14.1" customHeight="1" x14ac:dyDescent="0.2">
      <c r="A17" s="180" t="s">
        <v>204</v>
      </c>
      <c r="B17" s="226">
        <v>-3</v>
      </c>
      <c r="C17" s="226">
        <v>0</v>
      </c>
      <c r="D17" s="226">
        <v>-2</v>
      </c>
      <c r="E17" s="226"/>
      <c r="F17" s="226">
        <v>-10</v>
      </c>
      <c r="G17" s="226"/>
      <c r="H17" s="226">
        <v>-7</v>
      </c>
      <c r="I17" s="226"/>
      <c r="J17" s="226">
        <v>0</v>
      </c>
      <c r="K17" s="226"/>
      <c r="L17" s="226">
        <v>0</v>
      </c>
      <c r="M17" s="226"/>
      <c r="N17" s="226">
        <v>0</v>
      </c>
      <c r="O17" s="226"/>
      <c r="P17" s="226">
        <v>0</v>
      </c>
    </row>
    <row r="18" spans="1:16" ht="14.1" customHeight="1" x14ac:dyDescent="0.2">
      <c r="A18" s="180" t="s">
        <v>239</v>
      </c>
      <c r="B18" s="226">
        <v>0</v>
      </c>
      <c r="C18" s="226">
        <v>0</v>
      </c>
      <c r="D18" s="226">
        <v>0</v>
      </c>
      <c r="E18" s="226"/>
      <c r="F18" s="226">
        <v>0</v>
      </c>
      <c r="G18" s="226"/>
      <c r="H18" s="226">
        <v>0</v>
      </c>
      <c r="I18" s="226"/>
      <c r="J18" s="226">
        <v>-3</v>
      </c>
      <c r="K18" s="226"/>
      <c r="L18" s="226">
        <v>-2</v>
      </c>
      <c r="M18" s="226"/>
      <c r="N18" s="226">
        <v>-10</v>
      </c>
      <c r="O18" s="226"/>
      <c r="P18" s="226">
        <v>-7</v>
      </c>
    </row>
    <row r="19" spans="1:16" s="7" customFormat="1" ht="14.1" customHeight="1" thickBot="1" x14ac:dyDescent="0.25">
      <c r="A19" s="178" t="s">
        <v>240</v>
      </c>
      <c r="B19" s="227">
        <v>174</v>
      </c>
      <c r="C19" s="225"/>
      <c r="D19" s="227">
        <v>896</v>
      </c>
      <c r="E19" s="225"/>
      <c r="F19" s="227">
        <v>847</v>
      </c>
      <c r="G19" s="225"/>
      <c r="H19" s="227">
        <v>1274</v>
      </c>
      <c r="I19" s="225"/>
      <c r="J19" s="227">
        <v>135</v>
      </c>
      <c r="K19" s="225"/>
      <c r="L19" s="227">
        <v>945</v>
      </c>
      <c r="M19" s="225"/>
      <c r="N19" s="227">
        <v>892</v>
      </c>
      <c r="O19" s="225"/>
      <c r="P19" s="227">
        <v>1259</v>
      </c>
    </row>
    <row r="20" spans="1:16" ht="14.1" customHeight="1" thickTop="1" x14ac:dyDescent="0.2">
      <c r="B20" s="226"/>
      <c r="C20" s="226"/>
      <c r="D20" s="226"/>
      <c r="E20" s="226"/>
      <c r="F20" s="226"/>
      <c r="G20" s="226"/>
      <c r="H20" s="226"/>
      <c r="I20" s="226"/>
      <c r="J20" s="226"/>
      <c r="K20" s="226"/>
      <c r="L20" s="226"/>
      <c r="M20" s="226"/>
      <c r="N20" s="226"/>
      <c r="O20" s="226"/>
      <c r="P20" s="226"/>
    </row>
    <row r="21" spans="1:16" s="7" customFormat="1" ht="14.1" customHeight="1" thickBot="1" x14ac:dyDescent="0.25">
      <c r="A21" s="178" t="s">
        <v>241</v>
      </c>
      <c r="B21" s="227">
        <v>3993</v>
      </c>
      <c r="C21" s="225"/>
      <c r="D21" s="227">
        <v>4987</v>
      </c>
      <c r="E21" s="225"/>
      <c r="F21" s="227">
        <v>11903</v>
      </c>
      <c r="G21" s="225"/>
      <c r="H21" s="227">
        <v>11756</v>
      </c>
      <c r="I21" s="225"/>
      <c r="J21" s="227">
        <v>4012</v>
      </c>
      <c r="K21" s="225"/>
      <c r="L21" s="227">
        <v>5228</v>
      </c>
      <c r="M21" s="225"/>
      <c r="N21" s="227">
        <v>12043</v>
      </c>
      <c r="O21" s="225"/>
      <c r="P21" s="227">
        <v>12129</v>
      </c>
    </row>
    <row r="22" spans="1:16" ht="14.1" customHeight="1" thickTop="1" x14ac:dyDescent="0.2">
      <c r="A22" s="180" t="s">
        <v>242</v>
      </c>
      <c r="B22" s="226">
        <v>3993</v>
      </c>
      <c r="C22" s="226">
        <v>0</v>
      </c>
      <c r="D22" s="226">
        <v>4987</v>
      </c>
      <c r="E22" s="226"/>
      <c r="F22" s="226">
        <v>11903</v>
      </c>
      <c r="G22" s="226"/>
      <c r="H22" s="226">
        <v>11756</v>
      </c>
      <c r="I22" s="226"/>
      <c r="J22" s="226">
        <v>3993</v>
      </c>
      <c r="K22" s="226"/>
      <c r="L22" s="226">
        <v>4987</v>
      </c>
      <c r="M22" s="226"/>
      <c r="N22" s="226">
        <v>11903</v>
      </c>
      <c r="O22" s="226"/>
      <c r="P22" s="226">
        <v>11756</v>
      </c>
    </row>
    <row r="23" spans="1:16" ht="14.1" customHeight="1" x14ac:dyDescent="0.2">
      <c r="A23" s="180" t="s">
        <v>243</v>
      </c>
      <c r="B23" s="226">
        <v>0</v>
      </c>
      <c r="C23" s="226"/>
      <c r="D23" s="226">
        <v>0</v>
      </c>
      <c r="E23" s="226"/>
      <c r="F23" s="226">
        <v>0</v>
      </c>
      <c r="G23" s="226"/>
      <c r="H23" s="226">
        <v>0</v>
      </c>
      <c r="I23" s="226"/>
      <c r="J23" s="226">
        <v>19</v>
      </c>
      <c r="K23" s="226"/>
      <c r="L23" s="226">
        <v>241</v>
      </c>
      <c r="M23" s="226"/>
      <c r="N23" s="226">
        <v>140</v>
      </c>
      <c r="O23" s="226"/>
      <c r="P23" s="226">
        <v>373</v>
      </c>
    </row>
    <row r="24" spans="1:16" ht="5.0999999999999996" customHeight="1" x14ac:dyDescent="0.15">
      <c r="A24" s="182"/>
      <c r="B24" s="183"/>
      <c r="C24" s="183"/>
      <c r="D24" s="183"/>
      <c r="E24" s="183"/>
      <c r="F24" s="183"/>
      <c r="G24" s="183"/>
      <c r="H24" s="183"/>
      <c r="I24" s="183"/>
      <c r="J24" s="183"/>
      <c r="K24" s="183"/>
      <c r="L24" s="183"/>
      <c r="M24" s="183"/>
      <c r="N24" s="183"/>
      <c r="O24" s="183"/>
      <c r="P24" s="183"/>
    </row>
    <row r="25" spans="1:16" ht="12.95" customHeight="1" x14ac:dyDescent="0.15">
      <c r="A25" s="184" t="s">
        <v>25</v>
      </c>
      <c r="B25" s="185"/>
    </row>
  </sheetData>
  <mergeCells count="2">
    <mergeCell ref="J4:P4"/>
    <mergeCell ref="B4:H4"/>
  </mergeCells>
  <conditionalFormatting sqref="B21">
    <cfRule type="expression" dxfId="13" priority="8">
      <formula>B27&lt;&gt;0</formula>
    </cfRule>
  </conditionalFormatting>
  <conditionalFormatting sqref="D21">
    <cfRule type="expression" dxfId="12" priority="7">
      <formula>D27&lt;&gt;0</formula>
    </cfRule>
  </conditionalFormatting>
  <conditionalFormatting sqref="F21">
    <cfRule type="expression" dxfId="11" priority="6">
      <formula>F27&lt;&gt;0</formula>
    </cfRule>
  </conditionalFormatting>
  <conditionalFormatting sqref="H21">
    <cfRule type="expression" dxfId="10" priority="5">
      <formula>H27&lt;&gt;0</formula>
    </cfRule>
  </conditionalFormatting>
  <conditionalFormatting sqref="J21:J22">
    <cfRule type="expression" dxfId="9" priority="4">
      <formula>J27&lt;&gt;0</formula>
    </cfRule>
  </conditionalFormatting>
  <conditionalFormatting sqref="L21:L22">
    <cfRule type="expression" dxfId="8" priority="3">
      <formula>L27&lt;&gt;0</formula>
    </cfRule>
  </conditionalFormatting>
  <conditionalFormatting sqref="N21:N22">
    <cfRule type="expression" dxfId="7" priority="2">
      <formula>N27&lt;&gt;0</formula>
    </cfRule>
  </conditionalFormatting>
  <conditionalFormatting sqref="P21:P22">
    <cfRule type="expression" dxfId="6" priority="1">
      <formula>P27&lt;&gt;0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  <customPr name="EpmWorksheetKeyString_GUID" r:id="rId2"/>
  </customProperties>
  <drawing r:id="rId3"/>
</worksheet>
</file>

<file path=docMetadata/LabelInfo.xml><?xml version="1.0" encoding="utf-8"?>
<clbl:labelList xmlns:clbl="http://schemas.microsoft.com/office/2020/mipLabelMetadata">
  <clbl:label id="{2974fe19-b04a-4555-a7db-8e59f52bad00}" enabled="1" method="Standard" siteId="{d80478e3-bb54-4556-989b-3ba1b1dc6fff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1</vt:i4>
      </vt:variant>
    </vt:vector>
  </HeadingPairs>
  <TitlesOfParts>
    <vt:vector size="11" baseType="lpstr">
      <vt:lpstr>Capa</vt:lpstr>
      <vt:lpstr>1. BP | Itaúsa</vt:lpstr>
      <vt:lpstr>2. DRE | Itaúsa</vt:lpstr>
      <vt:lpstr>3. DFC | Itaúsa</vt:lpstr>
      <vt:lpstr>4. BP | Consolidado</vt:lpstr>
      <vt:lpstr>5. DRE | Consolidado</vt:lpstr>
      <vt:lpstr>6. DFC | Consolidado</vt:lpstr>
      <vt:lpstr>7. DMPL</vt:lpstr>
      <vt:lpstr>8. DRA</vt:lpstr>
      <vt:lpstr>9. DVA</vt:lpstr>
      <vt:lpstr>DIV_EXERCÍCIO_ATUAL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Fernanda Cristina Rocha Gallinaro</dc:creator>
  <cp:lastModifiedBy>Luciana dos Santos Silva</cp:lastModifiedBy>
  <dcterms:created xsi:type="dcterms:W3CDTF">2023-05-15T17:09:32Z</dcterms:created>
  <dcterms:modified xsi:type="dcterms:W3CDTF">2024-11-11T20:09:46Z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74fe19-b04a-4555-a7db-8e59f52bad00_Enabled">
    <vt:lpwstr>true</vt:lpwstr>
  </property>
  <property fmtid="{D5CDD505-2E9C-101B-9397-08002B2CF9AE}" pid="3" name="MSIP_Label_2974fe19-b04a-4555-a7db-8e59f52bad00_SetDate">
    <vt:lpwstr>2023-05-15T17:11:18Z</vt:lpwstr>
  </property>
  <property fmtid="{D5CDD505-2E9C-101B-9397-08002B2CF9AE}" pid="4" name="MSIP_Label_2974fe19-b04a-4555-a7db-8e59f52bad00_Method">
    <vt:lpwstr>Standard</vt:lpwstr>
  </property>
  <property fmtid="{D5CDD505-2E9C-101B-9397-08002B2CF9AE}" pid="5" name="MSIP_Label_2974fe19-b04a-4555-a7db-8e59f52bad00_Name">
    <vt:lpwstr>Interno</vt:lpwstr>
  </property>
  <property fmtid="{D5CDD505-2E9C-101B-9397-08002B2CF9AE}" pid="6" name="MSIP_Label_2974fe19-b04a-4555-a7db-8e59f52bad00_SiteId">
    <vt:lpwstr>d80478e3-bb54-4556-989b-3ba1b1dc6fff</vt:lpwstr>
  </property>
  <property fmtid="{D5CDD505-2E9C-101B-9397-08002B2CF9AE}" pid="7" name="MSIP_Label_2974fe19-b04a-4555-a7db-8e59f52bad00_ActionId">
    <vt:lpwstr>56ffea1a-ba78-4c7f-b77c-9ca649a8ebea</vt:lpwstr>
  </property>
  <property fmtid="{D5CDD505-2E9C-101B-9397-08002B2CF9AE}" pid="8" name="MSIP_Label_2974fe19-b04a-4555-a7db-8e59f52bad00_ContentBits">
    <vt:lpwstr>2</vt:lpwstr>
  </property>
  <property fmtid="{D5CDD505-2E9C-101B-9397-08002B2CF9AE}" pid="9" name="{A44787D4-0540-4523-9961-78E4036D8C6D}">
    <vt:lpwstr>{80B09C8F-8917-409D-810C-3FE2D42FDC62}</vt:lpwstr>
  </property>
</Properties>
</file>